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1.xml" ContentType="application/vnd.openxmlformats-officedocument.spreadsheetml.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3.xml" ContentType="application/vnd.openxmlformats-officedocument.drawing+xml"/>
  <Override PartName="/xl/charts/chart5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5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5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pivotTables/pivotTable56.xml" ContentType="application/vnd.openxmlformats-officedocument.spreadsheetml.pivotTable+xml"/>
  <Override PartName="/xl/pivotTables/pivotTable57.xml" ContentType="application/vnd.openxmlformats-officedocument.spreadsheetml.pivotTable+xml"/>
  <Override PartName="/xl/pivotTables/pivotTable58.xml" ContentType="application/vnd.openxmlformats-officedocument.spreadsheetml.pivotTable+xml"/>
  <Override PartName="/xl/pivotTables/pivotTable59.xml" ContentType="application/vnd.openxmlformats-officedocument.spreadsheetml.pivotTable+xml"/>
  <Override PartName="/xl/pivotTables/pivotTable60.xml" ContentType="application/vnd.openxmlformats-officedocument.spreadsheetml.pivotTable+xml"/>
  <Override PartName="/xl/pivotTables/pivotTable61.xml" ContentType="application/vnd.openxmlformats-officedocument.spreadsheetml.pivotTable+xml"/>
  <Override PartName="/xl/pivotTables/pivotTable62.xml" ContentType="application/vnd.openxmlformats-officedocument.spreadsheetml.pivotTable+xml"/>
  <Override PartName="/xl/pivotTables/pivotTable63.xml" ContentType="application/vnd.openxmlformats-officedocument.spreadsheetml.pivotTable+xml"/>
  <Override PartName="/xl/pivotTables/pivotTable64.xml" ContentType="application/vnd.openxmlformats-officedocument.spreadsheetml.pivotTable+xml"/>
  <Override PartName="/xl/pivotTables/pivotTable65.xml" ContentType="application/vnd.openxmlformats-officedocument.spreadsheetml.pivotTable+xml"/>
  <Override PartName="/xl/pivotTables/pivotTable66.xml" ContentType="application/vnd.openxmlformats-officedocument.spreadsheetml.pivotTable+xml"/>
  <Override PartName="/xl/pivotTables/pivotTable67.xml" ContentType="application/vnd.openxmlformats-officedocument.spreadsheetml.pivotTable+xml"/>
  <Override PartName="/xl/pivotTables/pivotTable68.xml" ContentType="application/vnd.openxmlformats-officedocument.spreadsheetml.pivotTable+xml"/>
  <Override PartName="/xl/pivotTables/pivotTable69.xml" ContentType="application/vnd.openxmlformats-officedocument.spreadsheetml.pivotTable+xml"/>
  <Override PartName="/xl/pivotTables/pivotTable70.xml" ContentType="application/vnd.openxmlformats-officedocument.spreadsheetml.pivotTable+xml"/>
  <Override PartName="/xl/pivotTables/pivotTable71.xml" ContentType="application/vnd.openxmlformats-officedocument.spreadsheetml.pivotTable+xml"/>
  <Override PartName="/xl/pivotTables/pivotTable72.xml" ContentType="application/vnd.openxmlformats-officedocument.spreadsheetml.pivotTable+xml"/>
  <Override PartName="/xl/pivotTables/pivotTable73.xml" ContentType="application/vnd.openxmlformats-officedocument.spreadsheetml.pivotTable+xml"/>
  <Override PartName="/xl/pivotTables/pivotTable74.xml" ContentType="application/vnd.openxmlformats-officedocument.spreadsheetml.pivotTable+xml"/>
  <Override PartName="/xl/pivotTables/pivotTable75.xml" ContentType="application/vnd.openxmlformats-officedocument.spreadsheetml.pivotTable+xml"/>
  <Override PartName="/xl/pivotTables/pivotTable76.xml" ContentType="application/vnd.openxmlformats-officedocument.spreadsheetml.pivotTable+xml"/>
  <Override PartName="/xl/pivotTables/pivotTable77.xml" ContentType="application/vnd.openxmlformats-officedocument.spreadsheetml.pivotTable+xml"/>
  <Override PartName="/xl/pivotTables/pivotTable78.xml" ContentType="application/vnd.openxmlformats-officedocument.spreadsheetml.pivotTable+xml"/>
  <Override PartName="/xl/pivotTables/pivotTable79.xml" ContentType="application/vnd.openxmlformats-officedocument.spreadsheetml.pivotTable+xml"/>
  <Override PartName="/xl/pivotTables/pivotTable80.xml" ContentType="application/vnd.openxmlformats-officedocument.spreadsheetml.pivotTable+xml"/>
  <Override PartName="/xl/pivotTables/pivotTable81.xml" ContentType="application/vnd.openxmlformats-officedocument.spreadsheetml.pivotTable+xml"/>
  <Override PartName="/xl/pivotTables/pivotTable82.xml" ContentType="application/vnd.openxmlformats-officedocument.spreadsheetml.pivotTable+xml"/>
  <Override PartName="/xl/pivotTables/pivotTable83.xml" ContentType="application/vnd.openxmlformats-officedocument.spreadsheetml.pivotTable+xml"/>
  <Override PartName="/xl/pivotTables/pivotTable84.xml" ContentType="application/vnd.openxmlformats-officedocument.spreadsheetml.pivotTable+xml"/>
  <Override PartName="/xl/pivotTables/pivotTable85.xml" ContentType="application/vnd.openxmlformats-officedocument.spreadsheetml.pivotTable+xml"/>
  <Override PartName="/xl/pivotTables/pivotTable86.xml" ContentType="application/vnd.openxmlformats-officedocument.spreadsheetml.pivotTable+xml"/>
  <Override PartName="/xl/pivotTables/pivotTable87.xml" ContentType="application/vnd.openxmlformats-officedocument.spreadsheetml.pivotTable+xml"/>
  <Override PartName="/xl/pivotTables/pivotTable88.xml" ContentType="application/vnd.openxmlformats-officedocument.spreadsheetml.pivotTable+xml"/>
  <Override PartName="/xl/pivotTables/pivotTable89.xml" ContentType="application/vnd.openxmlformats-officedocument.spreadsheetml.pivotTable+xml"/>
  <Override PartName="/xl/pivotTables/pivotTable90.xml" ContentType="application/vnd.openxmlformats-officedocument.spreadsheetml.pivotTable+xml"/>
  <Override PartName="/xl/pivotTables/pivotTable91.xml" ContentType="application/vnd.openxmlformats-officedocument.spreadsheetml.pivotTable+xml"/>
  <Override PartName="/xl/pivotTables/pivotTable92.xml" ContentType="application/vnd.openxmlformats-officedocument.spreadsheetml.pivotTable+xml"/>
  <Override PartName="/xl/pivotTables/pivotTable93.xml" ContentType="application/vnd.openxmlformats-officedocument.spreadsheetml.pivotTable+xml"/>
  <Override PartName="/xl/pivotTables/pivotTable94.xml" ContentType="application/vnd.openxmlformats-officedocument.spreadsheetml.pivotTable+xml"/>
  <Override PartName="/xl/pivotTables/pivotTable95.xml" ContentType="application/vnd.openxmlformats-officedocument.spreadsheetml.pivotTable+xml"/>
  <Override PartName="/xl/pivotTables/pivotTable96.xml" ContentType="application/vnd.openxmlformats-officedocument.spreadsheetml.pivotTable+xml"/>
  <Override PartName="/xl/pivotTables/pivotTable97.xml" ContentType="application/vnd.openxmlformats-officedocument.spreadsheetml.pivotTable+xml"/>
  <Override PartName="/xl/pivotTables/pivotTable98.xml" ContentType="application/vnd.openxmlformats-officedocument.spreadsheetml.pivotTable+xml"/>
  <Override PartName="/xl/pivotTables/pivotTable99.xml" ContentType="application/vnd.openxmlformats-officedocument.spreadsheetml.pivotTable+xml"/>
  <Override PartName="/xl/pivotTables/pivotTable100.xml" ContentType="application/vnd.openxmlformats-officedocument.spreadsheetml.pivotTable+xml"/>
  <Override PartName="/xl/pivotTables/pivotTable101.xml" ContentType="application/vnd.openxmlformats-officedocument.spreadsheetml.pivotTable+xml"/>
  <Override PartName="/xl/pivotTables/pivotTable102.xml" ContentType="application/vnd.openxmlformats-officedocument.spreadsheetml.pivotTable+xml"/>
  <Override PartName="/xl/pivotTables/pivotTable103.xml" ContentType="application/vnd.openxmlformats-officedocument.spreadsheetml.pivotTable+xml"/>
  <Override PartName="/xl/pivotTables/pivotTable104.xml" ContentType="application/vnd.openxmlformats-officedocument.spreadsheetml.pivot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pivotTables/pivotTable105.xml" ContentType="application/vnd.openxmlformats-officedocument.spreadsheetml.pivotTable+xml"/>
  <Override PartName="/xl/pivotTables/pivotTable106.xml" ContentType="application/vnd.openxmlformats-officedocument.spreadsheetml.pivotTable+xml"/>
  <Override PartName="/xl/pivotTables/pivotTable107.xml" ContentType="application/vnd.openxmlformats-officedocument.spreadsheetml.pivotTable+xml"/>
  <Override PartName="/xl/pivotTables/pivotTable108.xml" ContentType="application/vnd.openxmlformats-officedocument.spreadsheetml.pivotTable+xml"/>
  <Override PartName="/xl/pivotTables/pivotTable109.xml" ContentType="application/vnd.openxmlformats-officedocument.spreadsheetml.pivotTable+xml"/>
  <Override PartName="/xl/pivotTables/pivotTable110.xml" ContentType="application/vnd.openxmlformats-officedocument.spreadsheetml.pivotTable+xml"/>
  <Override PartName="/xl/pivotTables/pivotTable111.xml" ContentType="application/vnd.openxmlformats-officedocument.spreadsheetml.pivotTable+xml"/>
  <Override PartName="/xl/pivotTables/pivotTable112.xml" ContentType="application/vnd.openxmlformats-officedocument.spreadsheetml.pivotTable+xml"/>
  <Override PartName="/xl/pivotTables/pivotTable113.xml" ContentType="application/vnd.openxmlformats-officedocument.spreadsheetml.pivotTable+xml"/>
  <Override PartName="/xl/pivotTables/pivotTable114.xml" ContentType="application/vnd.openxmlformats-officedocument.spreadsheetml.pivotTable+xml"/>
  <Override PartName="/xl/pivotTables/pivotTable115.xml" ContentType="application/vnd.openxmlformats-officedocument.spreadsheetml.pivotTable+xml"/>
  <Override PartName="/xl/pivotTables/pivotTable116.xml" ContentType="application/vnd.openxmlformats-officedocument.spreadsheetml.pivotTable+xml"/>
  <Override PartName="/xl/pivotTables/pivotTable117.xml" ContentType="application/vnd.openxmlformats-officedocument.spreadsheetml.pivotTable+xml"/>
  <Override PartName="/xl/pivotTables/pivotTable118.xml" ContentType="application/vnd.openxmlformats-officedocument.spreadsheetml.pivotTable+xml"/>
  <Override PartName="/xl/pivotTables/pivotTable119.xml" ContentType="application/vnd.openxmlformats-officedocument.spreadsheetml.pivotTable+xml"/>
  <Override PartName="/xl/pivotTables/pivotTable120.xml" ContentType="application/vnd.openxmlformats-officedocument.spreadsheetml.pivotTable+xml"/>
  <Override PartName="/xl/pivotTables/pivotTable121.xml" ContentType="application/vnd.openxmlformats-officedocument.spreadsheetml.pivotTable+xml"/>
  <Override PartName="/xl/pivotTables/pivotTable122.xml" ContentType="application/vnd.openxmlformats-officedocument.spreadsheetml.pivotTable+xml"/>
  <Override PartName="/xl/pivotTables/pivotTable123.xml" ContentType="application/vnd.openxmlformats-officedocument.spreadsheetml.pivotTable+xml"/>
  <Override PartName="/xl/pivotTables/pivotTable124.xml" ContentType="application/vnd.openxmlformats-officedocument.spreadsheetml.pivotTable+xml"/>
  <Override PartName="/xl/pivotTables/pivotTable125.xml" ContentType="application/vnd.openxmlformats-officedocument.spreadsheetml.pivotTable+xml"/>
  <Override PartName="/xl/pivotTables/pivotTable126.xml" ContentType="application/vnd.openxmlformats-officedocument.spreadsheetml.pivotTable+xml"/>
  <Override PartName="/xl/pivotTables/pivotTable127.xml" ContentType="application/vnd.openxmlformats-officedocument.spreadsheetml.pivotTable+xml"/>
  <Override PartName="/xl/pivotTables/pivotTable128.xml" ContentType="application/vnd.openxmlformats-officedocument.spreadsheetml.pivotTable+xml"/>
  <Override PartName="/xl/pivotTables/pivotTable129.xml" ContentType="application/vnd.openxmlformats-officedocument.spreadsheetml.pivotTable+xml"/>
  <Override PartName="/xl/pivotTables/pivotTable130.xml" ContentType="application/vnd.openxmlformats-officedocument.spreadsheetml.pivotTable+xml"/>
  <Override PartName="/xl/pivotTables/pivotTable131.xml" ContentType="application/vnd.openxmlformats-officedocument.spreadsheetml.pivotTable+xml"/>
  <Override PartName="/xl/pivotTables/pivotTable132.xml" ContentType="application/vnd.openxmlformats-officedocument.spreadsheetml.pivotTable+xml"/>
  <Override PartName="/xl/pivotTables/pivotTable133.xml" ContentType="application/vnd.openxmlformats-officedocument.spreadsheetml.pivotTable+xml"/>
  <Override PartName="/xl/pivotTables/pivotTable134.xml" ContentType="application/vnd.openxmlformats-officedocument.spreadsheetml.pivotTable+xml"/>
  <Override PartName="/xl/pivotTables/pivotTable135.xml" ContentType="application/vnd.openxmlformats-officedocument.spreadsheetml.pivotTable+xml"/>
  <Override PartName="/xl/pivotTables/pivotTable136.xml" ContentType="application/vnd.openxmlformats-officedocument.spreadsheetml.pivotTable+xml"/>
  <Override PartName="/xl/pivotTables/pivotTable137.xml" ContentType="application/vnd.openxmlformats-officedocument.spreadsheetml.pivotTable+xml"/>
  <Override PartName="/xl/pivotTables/pivotTable138.xml" ContentType="application/vnd.openxmlformats-officedocument.spreadsheetml.pivotTable+xml"/>
  <Override PartName="/xl/pivotTables/pivotTable139.xml" ContentType="application/vnd.openxmlformats-officedocument.spreadsheetml.pivotTable+xml"/>
  <Override PartName="/xl/pivotTables/pivotTable140.xml" ContentType="application/vnd.openxmlformats-officedocument.spreadsheetml.pivotTable+xml"/>
  <Override PartName="/xl/pivotTables/pivotTable141.xml" ContentType="application/vnd.openxmlformats-officedocument.spreadsheetml.pivotTable+xml"/>
  <Override PartName="/xl/pivotTables/pivotTable142.xml" ContentType="application/vnd.openxmlformats-officedocument.spreadsheetml.pivotTable+xml"/>
  <Override PartName="/xl/pivotTables/pivotTable143.xml" ContentType="application/vnd.openxmlformats-officedocument.spreadsheetml.pivotTable+xml"/>
  <Override PartName="/xl/pivotTables/pivotTable144.xml" ContentType="application/vnd.openxmlformats-officedocument.spreadsheetml.pivotTable+xml"/>
  <Override PartName="/xl/pivotTables/pivotTable145.xml" ContentType="application/vnd.openxmlformats-officedocument.spreadsheetml.pivotTable+xml"/>
  <Override PartName="/xl/pivotTables/pivotTable146.xml" ContentType="application/vnd.openxmlformats-officedocument.spreadsheetml.pivotTable+xml"/>
  <Override PartName="/xl/pivotTables/pivotTable147.xml" ContentType="application/vnd.openxmlformats-officedocument.spreadsheetml.pivot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Compressed\WorkStation\CARE\"/>
    </mc:Choice>
  </mc:AlternateContent>
  <xr:revisionPtr revIDLastSave="0" documentId="13_ncr:1_{5E7DF706-92E7-4AD6-9A4C-557D6F3B2AC4}" xr6:coauthVersionLast="47" xr6:coauthVersionMax="47" xr10:uidLastSave="{00000000-0000-0000-0000-000000000000}"/>
  <bookViews>
    <workbookView xWindow="-108" yWindow="492" windowWidth="23256" windowHeight="12576" firstSheet="1" activeTab="4" xr2:uid="{00000000-000D-0000-FFFF-FFFF00000000}"/>
  </bookViews>
  <sheets>
    <sheet name="Updated_dataset" sheetId="12" r:id="rId1"/>
    <sheet name="Analysis_two" sheetId="16" r:id="rId2"/>
    <sheet name="Stata_res" sheetId="20" r:id="rId3"/>
    <sheet name="Analysis_one" sheetId="18" r:id="rId4"/>
    <sheet name="Visualization (2)" sheetId="19" r:id="rId5"/>
    <sheet name="Visualization" sheetId="17" r:id="rId6"/>
    <sheet name="Analysis" sheetId="15" r:id="rId7"/>
    <sheet name="V_name-stata" sheetId="7" r:id="rId8"/>
    <sheet name="Tabular_analysis" sheetId="4" r:id="rId9"/>
    <sheet name="Sample size - Category wise" sheetId="13" r:id="rId10"/>
    <sheet name="Disable" sheetId="5" r:id="rId11"/>
  </sheets>
  <calcPr calcId="191029" concurrentCalc="0"/>
  <pivotCaches>
    <pivotCache cacheId="2" r:id="rId12"/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18" l="1"/>
  <c r="L36" i="20"/>
  <c r="M36" i="20"/>
  <c r="N36" i="20"/>
  <c r="O36" i="20"/>
  <c r="P36" i="20"/>
  <c r="M33" i="20"/>
  <c r="N33" i="20"/>
  <c r="O33" i="20"/>
  <c r="P33" i="20"/>
  <c r="L33" i="20"/>
  <c r="L30" i="20"/>
  <c r="M30" i="20"/>
  <c r="N30" i="20"/>
  <c r="O30" i="20"/>
  <c r="P30" i="20"/>
  <c r="L27" i="20"/>
  <c r="M27" i="20"/>
  <c r="N27" i="20"/>
  <c r="O27" i="20"/>
  <c r="P27" i="20"/>
  <c r="L24" i="20"/>
  <c r="M24" i="20"/>
  <c r="N24" i="20"/>
  <c r="O24" i="20"/>
  <c r="P24" i="20"/>
  <c r="R16" i="20"/>
  <c r="AV130" i="16"/>
  <c r="AW126" i="16"/>
  <c r="AX126" i="16"/>
  <c r="AW127" i="16"/>
  <c r="AX127" i="16"/>
  <c r="AW128" i="16"/>
  <c r="AX128" i="16"/>
  <c r="AW129" i="16"/>
  <c r="AX129" i="16"/>
  <c r="AW130" i="16"/>
  <c r="AX130" i="16"/>
  <c r="AW131" i="16"/>
  <c r="AX131" i="16"/>
  <c r="AW132" i="16"/>
  <c r="AX132" i="16"/>
  <c r="AW133" i="16"/>
  <c r="AX133" i="16"/>
  <c r="AW134" i="16"/>
  <c r="AX134" i="16"/>
  <c r="AV127" i="16"/>
  <c r="AV128" i="16"/>
  <c r="AV129" i="16"/>
  <c r="AV131" i="16"/>
  <c r="AV132" i="16"/>
  <c r="AV133" i="16"/>
  <c r="AV134" i="16"/>
  <c r="AV126" i="16"/>
  <c r="AQ113" i="16"/>
  <c r="AR113" i="16"/>
  <c r="AQ114" i="16"/>
  <c r="AR114" i="16"/>
  <c r="AQ115" i="16"/>
  <c r="AR115" i="16"/>
  <c r="AQ116" i="16"/>
  <c r="AR116" i="16"/>
  <c r="AQ117" i="16"/>
  <c r="AR117" i="16"/>
  <c r="AQ118" i="16"/>
  <c r="AR118" i="16"/>
  <c r="AQ119" i="16"/>
  <c r="AR119" i="16"/>
  <c r="AQ120" i="16"/>
  <c r="AR120" i="16"/>
  <c r="AQ121" i="16"/>
  <c r="AR121" i="16"/>
  <c r="AP114" i="16"/>
  <c r="AP115" i="16"/>
  <c r="AP116" i="16"/>
  <c r="AP117" i="16"/>
  <c r="AP118" i="16"/>
  <c r="AP119" i="16"/>
  <c r="AP120" i="16"/>
  <c r="AP121" i="16"/>
  <c r="AP113" i="16"/>
  <c r="DJ53" i="16"/>
  <c r="DK53" i="16"/>
  <c r="DJ54" i="16"/>
  <c r="DK54" i="16"/>
  <c r="DJ55" i="16"/>
  <c r="DK55" i="16"/>
  <c r="DJ56" i="16"/>
  <c r="DK56" i="16"/>
  <c r="DJ57" i="16"/>
  <c r="DK57" i="16"/>
  <c r="DI54" i="16"/>
  <c r="DI55" i="16"/>
  <c r="DI56" i="16"/>
  <c r="DI57" i="16"/>
  <c r="DI53" i="16"/>
  <c r="AB56" i="18"/>
  <c r="D33" i="18"/>
  <c r="E33" i="18"/>
  <c r="C33" i="18"/>
  <c r="AR66" i="16"/>
  <c r="AT24" i="16"/>
  <c r="AQ67" i="16"/>
  <c r="AJ18" i="16"/>
  <c r="AR24" i="16"/>
  <c r="AI33" i="18"/>
  <c r="AJ33" i="18"/>
  <c r="AK33" i="18"/>
  <c r="AL33" i="18"/>
  <c r="AI34" i="18"/>
  <c r="AJ34" i="18"/>
  <c r="AK34" i="18"/>
  <c r="AL34" i="18"/>
  <c r="AI35" i="18"/>
  <c r="AJ35" i="18"/>
  <c r="AK35" i="18"/>
  <c r="AL35" i="18"/>
  <c r="AI36" i="18"/>
  <c r="AJ36" i="18"/>
  <c r="AK36" i="18"/>
  <c r="AL36" i="18"/>
  <c r="AI37" i="18"/>
  <c r="AJ37" i="18"/>
  <c r="AK37" i="18"/>
  <c r="AL37" i="18"/>
  <c r="AI38" i="18"/>
  <c r="AJ38" i="18"/>
  <c r="AK38" i="18"/>
  <c r="AL38" i="18"/>
  <c r="AH34" i="18"/>
  <c r="AH35" i="18"/>
  <c r="AH36" i="18"/>
  <c r="AH37" i="18"/>
  <c r="AH38" i="18"/>
  <c r="AH33" i="18"/>
  <c r="AC56" i="18"/>
  <c r="AD56" i="18"/>
  <c r="AC57" i="18"/>
  <c r="AD57" i="18"/>
  <c r="AC58" i="18"/>
  <c r="AD58" i="18"/>
  <c r="AC59" i="18"/>
  <c r="AD59" i="18"/>
  <c r="AC60" i="18"/>
  <c r="AD60" i="18"/>
  <c r="AC61" i="18"/>
  <c r="AD61" i="18"/>
  <c r="AB57" i="18"/>
  <c r="AB58" i="18"/>
  <c r="AB59" i="18"/>
  <c r="AB60" i="18"/>
  <c r="AB61" i="18"/>
  <c r="U41" i="18"/>
  <c r="V41" i="18"/>
  <c r="W41" i="18"/>
  <c r="X41" i="18"/>
  <c r="U42" i="18"/>
  <c r="V42" i="18"/>
  <c r="W42" i="18"/>
  <c r="X42" i="18"/>
  <c r="U43" i="18"/>
  <c r="V43" i="18"/>
  <c r="W43" i="18"/>
  <c r="X43" i="18"/>
  <c r="U44" i="18"/>
  <c r="V44" i="18"/>
  <c r="W44" i="18"/>
  <c r="X44" i="18"/>
  <c r="T42" i="18"/>
  <c r="T43" i="18"/>
  <c r="T44" i="18"/>
  <c r="T41" i="18"/>
  <c r="O48" i="18"/>
  <c r="P48" i="18"/>
  <c r="O49" i="18"/>
  <c r="P49" i="18"/>
  <c r="O50" i="18"/>
  <c r="P50" i="18"/>
  <c r="O51" i="18"/>
  <c r="P51" i="18"/>
  <c r="N49" i="18"/>
  <c r="N50" i="18"/>
  <c r="N51" i="18"/>
  <c r="N48" i="18"/>
  <c r="AY54" i="16"/>
  <c r="AZ54" i="16"/>
  <c r="AY55" i="16"/>
  <c r="AZ55" i="16"/>
  <c r="AY56" i="16"/>
  <c r="AZ56" i="16"/>
  <c r="AY57" i="16"/>
  <c r="AZ57" i="16"/>
  <c r="AY58" i="16"/>
  <c r="AZ58" i="16"/>
  <c r="AX55" i="16"/>
  <c r="AX56" i="16"/>
  <c r="AX57" i="16"/>
  <c r="AX58" i="16"/>
  <c r="AX54" i="16"/>
  <c r="AQ66" i="16"/>
  <c r="AR67" i="16"/>
  <c r="AQ68" i="16"/>
  <c r="AR68" i="16"/>
  <c r="AQ69" i="16"/>
  <c r="AR69" i="16"/>
  <c r="AQ70" i="16"/>
  <c r="AR70" i="16"/>
  <c r="AQ71" i="16"/>
  <c r="AR71" i="16"/>
  <c r="AQ72" i="16"/>
  <c r="AR72" i="16"/>
  <c r="AQ73" i="16"/>
  <c r="AR73" i="16"/>
  <c r="AQ74" i="16"/>
  <c r="AR74" i="16"/>
  <c r="AP67" i="16"/>
  <c r="AP68" i="16"/>
  <c r="AP69" i="16"/>
  <c r="AP70" i="16"/>
  <c r="AP71" i="16"/>
  <c r="AP72" i="16"/>
  <c r="AP73" i="16"/>
  <c r="AP74" i="16"/>
  <c r="AP66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K54" i="16"/>
  <c r="K55" i="16"/>
  <c r="K56" i="16"/>
  <c r="K57" i="16"/>
  <c r="K58" i="16"/>
  <c r="K53" i="16"/>
  <c r="AC38" i="18"/>
  <c r="AC39" i="18"/>
  <c r="AC40" i="18"/>
  <c r="AC41" i="18"/>
  <c r="AC42" i="18"/>
  <c r="AC37" i="18"/>
  <c r="AB39" i="18"/>
  <c r="AB38" i="18"/>
  <c r="AB40" i="18"/>
  <c r="AB41" i="18"/>
  <c r="AB42" i="18"/>
  <c r="AB37" i="18"/>
  <c r="O40" i="18"/>
  <c r="O41" i="18"/>
  <c r="O42" i="18"/>
  <c r="O39" i="18"/>
  <c r="N40" i="18"/>
  <c r="N41" i="18"/>
  <c r="N42" i="18"/>
  <c r="N39" i="18"/>
  <c r="DC19" i="16"/>
  <c r="K26" i="16"/>
  <c r="L26" i="16"/>
  <c r="M26" i="16"/>
  <c r="N26" i="16"/>
  <c r="O26" i="16"/>
  <c r="EE25" i="16"/>
  <c r="EE24" i="16"/>
  <c r="EE23" i="16"/>
  <c r="EE22" i="16"/>
  <c r="EE26" i="16"/>
  <c r="DJ21" i="16"/>
  <c r="DK21" i="16"/>
  <c r="DL21" i="16"/>
  <c r="DM21" i="16"/>
  <c r="DJ22" i="16"/>
  <c r="DK22" i="16"/>
  <c r="DL22" i="16"/>
  <c r="DM22" i="16"/>
  <c r="DJ23" i="16"/>
  <c r="DK23" i="16"/>
  <c r="DL23" i="16"/>
  <c r="DM23" i="16"/>
  <c r="DJ24" i="16"/>
  <c r="DK24" i="16"/>
  <c r="DL24" i="16"/>
  <c r="DM24" i="16"/>
  <c r="DJ25" i="16"/>
  <c r="DK25" i="16"/>
  <c r="DL25" i="16"/>
  <c r="DM25" i="16"/>
  <c r="DI22" i="16"/>
  <c r="DI23" i="16"/>
  <c r="DI24" i="16"/>
  <c r="DI25" i="16"/>
  <c r="DI21" i="16"/>
  <c r="DC18" i="16"/>
  <c r="CX18" i="16"/>
  <c r="CX17" i="16"/>
  <c r="CS24" i="16"/>
  <c r="CS22" i="16"/>
  <c r="CS21" i="16"/>
  <c r="CS20" i="16"/>
  <c r="CS19" i="16"/>
  <c r="CS23" i="16"/>
  <c r="CO18" i="16"/>
  <c r="CO17" i="16"/>
  <c r="CH19" i="16"/>
  <c r="CI19" i="16"/>
  <c r="CJ19" i="16"/>
  <c r="CK19" i="16"/>
  <c r="CH20" i="16"/>
  <c r="CI20" i="16"/>
  <c r="CJ20" i="16"/>
  <c r="CK20" i="16"/>
  <c r="CG20" i="16"/>
  <c r="CG19" i="16"/>
  <c r="CC19" i="16"/>
  <c r="CC18" i="16"/>
  <c r="BY19" i="16"/>
  <c r="BY20" i="16"/>
  <c r="BY18" i="16"/>
  <c r="BS18" i="16"/>
  <c r="BS19" i="16"/>
  <c r="BS20" i="16"/>
  <c r="BS21" i="16"/>
  <c r="BS17" i="16"/>
  <c r="BN20" i="16"/>
  <c r="BN21" i="16"/>
  <c r="BN22" i="16"/>
  <c r="BN19" i="16"/>
  <c r="BJ23" i="16"/>
  <c r="BJ24" i="16"/>
  <c r="BJ25" i="16"/>
  <c r="BJ26" i="16"/>
  <c r="BJ27" i="16"/>
  <c r="BJ28" i="16"/>
  <c r="BJ29" i="16"/>
  <c r="BJ22" i="16"/>
  <c r="BF38" i="16"/>
  <c r="BF39" i="16"/>
  <c r="BF40" i="16"/>
  <c r="BF37" i="16"/>
  <c r="AY20" i="16"/>
  <c r="AZ20" i="16"/>
  <c r="BA20" i="16"/>
  <c r="BB20" i="16"/>
  <c r="AY21" i="16"/>
  <c r="AZ21" i="16"/>
  <c r="BA21" i="16"/>
  <c r="BB21" i="16"/>
  <c r="AY22" i="16"/>
  <c r="AZ22" i="16"/>
  <c r="BA22" i="16"/>
  <c r="BB22" i="16"/>
  <c r="AY23" i="16"/>
  <c r="AZ23" i="16"/>
  <c r="BA23" i="16"/>
  <c r="BB23" i="16"/>
  <c r="AY24" i="16"/>
  <c r="AZ24" i="16"/>
  <c r="BA24" i="16"/>
  <c r="BB24" i="16"/>
  <c r="AX21" i="16"/>
  <c r="AX22" i="16"/>
  <c r="AX23" i="16"/>
  <c r="AX24" i="16"/>
  <c r="AX20" i="16"/>
  <c r="AQ24" i="16"/>
  <c r="AS24" i="16"/>
  <c r="AQ25" i="16"/>
  <c r="AR25" i="16"/>
  <c r="AS25" i="16"/>
  <c r="AT25" i="16"/>
  <c r="AQ26" i="16"/>
  <c r="AR26" i="16"/>
  <c r="AS26" i="16"/>
  <c r="AT26" i="16"/>
  <c r="AQ27" i="16"/>
  <c r="AR27" i="16"/>
  <c r="AS27" i="16"/>
  <c r="AT27" i="16"/>
  <c r="AQ28" i="16"/>
  <c r="AR28" i="16"/>
  <c r="AS28" i="16"/>
  <c r="AT28" i="16"/>
  <c r="AQ29" i="16"/>
  <c r="AR29" i="16"/>
  <c r="AS29" i="16"/>
  <c r="AT29" i="16"/>
  <c r="AQ30" i="16"/>
  <c r="AR30" i="16"/>
  <c r="AS30" i="16"/>
  <c r="AT30" i="16"/>
  <c r="AQ31" i="16"/>
  <c r="AR31" i="16"/>
  <c r="AS31" i="16"/>
  <c r="AT31" i="16"/>
  <c r="AQ32" i="16"/>
  <c r="AR32" i="16"/>
  <c r="AS32" i="16"/>
  <c r="AT32" i="16"/>
  <c r="AP25" i="16"/>
  <c r="AP26" i="16"/>
  <c r="AP27" i="16"/>
  <c r="AP28" i="16"/>
  <c r="AP29" i="16"/>
  <c r="AP30" i="16"/>
  <c r="AP31" i="16"/>
  <c r="AP32" i="16"/>
  <c r="AP24" i="16"/>
  <c r="AI77" i="16"/>
  <c r="AI78" i="16"/>
  <c r="AI79" i="16"/>
  <c r="AI76" i="16"/>
  <c r="AI47" i="16"/>
  <c r="AI48" i="16"/>
  <c r="AI49" i="16"/>
  <c r="AI46" i="16"/>
  <c r="AJ19" i="16"/>
  <c r="AA19" i="16"/>
  <c r="W20" i="16"/>
  <c r="W19" i="16"/>
  <c r="S18" i="16"/>
  <c r="S19" i="16"/>
  <c r="L21" i="16"/>
  <c r="M21" i="16"/>
  <c r="N21" i="16"/>
  <c r="O21" i="16"/>
  <c r="L22" i="16"/>
  <c r="M22" i="16"/>
  <c r="N22" i="16"/>
  <c r="O22" i="16"/>
  <c r="L23" i="16"/>
  <c r="M23" i="16"/>
  <c r="N23" i="16"/>
  <c r="O23" i="16"/>
  <c r="L24" i="16"/>
  <c r="M24" i="16"/>
  <c r="N24" i="16"/>
  <c r="O24" i="16"/>
  <c r="L25" i="16"/>
  <c r="M25" i="16"/>
  <c r="N25" i="16"/>
  <c r="O25" i="16"/>
  <c r="K22" i="16"/>
  <c r="K23" i="16"/>
  <c r="K24" i="16"/>
  <c r="K25" i="16"/>
  <c r="K21" i="16"/>
  <c r="D25" i="16"/>
  <c r="E25" i="16"/>
  <c r="F25" i="16"/>
  <c r="G25" i="16"/>
  <c r="D26" i="16"/>
  <c r="E26" i="16"/>
  <c r="F26" i="16"/>
  <c r="G26" i="16"/>
  <c r="D27" i="16"/>
  <c r="E27" i="16"/>
  <c r="F27" i="16"/>
  <c r="G27" i="16"/>
  <c r="D28" i="16"/>
  <c r="E28" i="16"/>
  <c r="F28" i="16"/>
  <c r="G28" i="16"/>
  <c r="D29" i="16"/>
  <c r="E29" i="16"/>
  <c r="F29" i="16"/>
  <c r="G29" i="16"/>
  <c r="D30" i="16"/>
  <c r="E30" i="16"/>
  <c r="F30" i="16"/>
  <c r="G30" i="16"/>
  <c r="D31" i="16"/>
  <c r="E31" i="16"/>
  <c r="F31" i="16"/>
  <c r="G31" i="16"/>
  <c r="C26" i="16"/>
  <c r="C27" i="16"/>
  <c r="C28" i="16"/>
  <c r="C29" i="16"/>
  <c r="C30" i="16"/>
  <c r="C31" i="16"/>
  <c r="C25" i="16"/>
  <c r="GW22" i="15"/>
  <c r="GW23" i="15"/>
  <c r="GW24" i="15"/>
  <c r="GW25" i="15"/>
  <c r="GW26" i="15"/>
  <c r="GW21" i="15"/>
  <c r="GF33" i="15"/>
  <c r="GF34" i="15"/>
  <c r="GF35" i="15"/>
  <c r="GF36" i="15"/>
  <c r="GF37" i="15"/>
  <c r="GF38" i="15"/>
  <c r="GA30" i="15"/>
  <c r="GB30" i="15"/>
  <c r="GA31" i="15"/>
  <c r="GB31" i="15"/>
  <c r="GA32" i="15"/>
  <c r="GB32" i="15"/>
  <c r="GA33" i="15"/>
  <c r="GB33" i="15"/>
  <c r="GA34" i="15"/>
  <c r="GB34" i="15"/>
  <c r="FZ31" i="15"/>
  <c r="FZ32" i="15"/>
  <c r="FZ33" i="15"/>
  <c r="FZ34" i="15"/>
  <c r="FZ30" i="15"/>
  <c r="FY30" i="15"/>
  <c r="FY31" i="15"/>
  <c r="FY32" i="15"/>
  <c r="FY33" i="15"/>
  <c r="FY34" i="15"/>
  <c r="FE25" i="15"/>
  <c r="FE20" i="15"/>
  <c r="FE21" i="15"/>
  <c r="FE22" i="15"/>
  <c r="FE23" i="15"/>
  <c r="FE24" i="15"/>
  <c r="FE19" i="15"/>
  <c r="FD20" i="15"/>
  <c r="FD21" i="15"/>
  <c r="FD22" i="15"/>
  <c r="FD23" i="15"/>
  <c r="FD24" i="15"/>
  <c r="FD25" i="15"/>
  <c r="FD19" i="15"/>
  <c r="FC25" i="15"/>
  <c r="DM33" i="15"/>
  <c r="DN33" i="15"/>
  <c r="DO33" i="15"/>
  <c r="DM34" i="15"/>
  <c r="DN34" i="15"/>
  <c r="DO34" i="15"/>
  <c r="DM35" i="15"/>
  <c r="DN35" i="15"/>
  <c r="DO35" i="15"/>
  <c r="DM36" i="15"/>
  <c r="DN36" i="15"/>
  <c r="DO36" i="15"/>
  <c r="DM37" i="15"/>
  <c r="DN37" i="15"/>
  <c r="DO37" i="15"/>
  <c r="DM38" i="15"/>
  <c r="DN38" i="15"/>
  <c r="DO38" i="15"/>
  <c r="DM39" i="15"/>
  <c r="DN39" i="15"/>
  <c r="DO39" i="15"/>
  <c r="DM40" i="15"/>
  <c r="DN40" i="15"/>
  <c r="DO40" i="15"/>
  <c r="DK34" i="15"/>
  <c r="DK35" i="15"/>
  <c r="DK36" i="15"/>
  <c r="DK37" i="15"/>
  <c r="DK38" i="15"/>
  <c r="DK39" i="15"/>
  <c r="DK40" i="15"/>
  <c r="DK33" i="15"/>
  <c r="DH25" i="15"/>
  <c r="DI25" i="15"/>
  <c r="DH26" i="15"/>
  <c r="DI26" i="15"/>
  <c r="DH27" i="15"/>
  <c r="DI27" i="15"/>
  <c r="DH28" i="15"/>
  <c r="DI28" i="15"/>
  <c r="DG26" i="15"/>
  <c r="DG27" i="15"/>
  <c r="DG28" i="15"/>
  <c r="DG25" i="15"/>
  <c r="DF26" i="15"/>
  <c r="DF27" i="15"/>
  <c r="DF28" i="15"/>
  <c r="DF25" i="15"/>
  <c r="BQ46" i="15"/>
  <c r="BQ56" i="15"/>
  <c r="BP48" i="15"/>
  <c r="BP49" i="15"/>
  <c r="BP50" i="15"/>
  <c r="BP51" i="15"/>
  <c r="BR19" i="15"/>
  <c r="BR18" i="15"/>
  <c r="BI23" i="15"/>
  <c r="BI24" i="15"/>
  <c r="BI25" i="15"/>
  <c r="BH24" i="15"/>
  <c r="BH25" i="15"/>
  <c r="BH23" i="15"/>
  <c r="BI19" i="15"/>
  <c r="BI26" i="15"/>
  <c r="BH19" i="15"/>
  <c r="BH26" i="15"/>
  <c r="BG24" i="15"/>
  <c r="BG25" i="15"/>
  <c r="BG23" i="15"/>
  <c r="AZ35" i="15"/>
  <c r="AZ36" i="15"/>
  <c r="AZ34" i="15"/>
  <c r="BA35" i="15"/>
  <c r="BA36" i="15"/>
  <c r="BA34" i="15"/>
  <c r="AQ29" i="15"/>
  <c r="AR29" i="15"/>
  <c r="AQ30" i="15"/>
  <c r="AR30" i="15"/>
  <c r="AQ31" i="15"/>
  <c r="AR31" i="15"/>
  <c r="AQ32" i="15"/>
  <c r="AR32" i="15"/>
  <c r="AQ33" i="15"/>
  <c r="AR33" i="15"/>
  <c r="AQ34" i="15"/>
  <c r="AR34" i="15"/>
  <c r="AP30" i="15"/>
  <c r="AP31" i="15"/>
  <c r="AP32" i="15"/>
  <c r="AP33" i="15"/>
  <c r="AP34" i="15"/>
  <c r="AP29" i="15"/>
  <c r="AO30" i="15"/>
  <c r="AO31" i="15"/>
  <c r="AO32" i="15"/>
  <c r="AO33" i="15"/>
  <c r="AO34" i="15"/>
  <c r="AO29" i="15"/>
  <c r="U80" i="15"/>
  <c r="U81" i="15"/>
  <c r="U82" i="15"/>
  <c r="U79" i="15"/>
  <c r="W80" i="15"/>
  <c r="DA17" i="15"/>
  <c r="W81" i="15"/>
  <c r="W82" i="15"/>
  <c r="BF16" i="16"/>
  <c r="AE21" i="16"/>
  <c r="V82" i="15"/>
  <c r="V80" i="15"/>
  <c r="AE20" i="16"/>
  <c r="W79" i="15"/>
  <c r="BF17" i="16"/>
  <c r="V81" i="15"/>
  <c r="GF23" i="15"/>
  <c r="DA18" i="15"/>
  <c r="V79" i="15"/>
  <c r="GF32" i="15"/>
  <c r="CZ17" i="15"/>
  <c r="CZ18" i="15"/>
  <c r="DL37" i="15"/>
  <c r="DL36" i="15"/>
  <c r="DL39" i="15"/>
  <c r="DL35" i="15"/>
  <c r="DL40" i="15"/>
  <c r="DL38" i="15"/>
  <c r="DL34" i="15"/>
  <c r="DL33" i="15"/>
  <c r="BQ58" i="15"/>
  <c r="BQ57" i="15"/>
  <c r="X79" i="15"/>
  <c r="X82" i="15"/>
  <c r="X80" i="15"/>
  <c r="X81" i="15"/>
  <c r="BQ55" i="15"/>
  <c r="V57" i="15"/>
  <c r="J2" i="5" a="1"/>
  <c r="J2" i="5"/>
  <c r="M2" i="5" a="1"/>
  <c r="M2" i="5"/>
  <c r="O2" i="5"/>
  <c r="K11" i="5" a="1"/>
  <c r="K11" i="5"/>
  <c r="M122" i="5" a="1"/>
  <c r="M122" i="5"/>
  <c r="O122" i="5"/>
  <c r="K2" i="5" a="1"/>
  <c r="K2" i="5"/>
  <c r="M3" i="5" a="1"/>
  <c r="M3" i="5"/>
  <c r="O3" i="5"/>
  <c r="M422" i="5" a="1"/>
  <c r="M422" i="5"/>
  <c r="M4" i="5" a="1"/>
  <c r="M4" i="5"/>
  <c r="O4" i="5"/>
  <c r="M5" i="5" a="1"/>
  <c r="M5" i="5"/>
  <c r="O5" i="5"/>
  <c r="M6" i="5" a="1"/>
  <c r="M6" i="5"/>
  <c r="O6" i="5"/>
  <c r="M7" i="5" a="1"/>
  <c r="M7" i="5"/>
  <c r="O7" i="5"/>
  <c r="M8" i="5" a="1"/>
  <c r="M8" i="5"/>
  <c r="O8" i="5"/>
  <c r="M9" i="5" a="1"/>
  <c r="M9" i="5"/>
  <c r="M10" i="5" a="1"/>
  <c r="M10" i="5"/>
  <c r="O10" i="5"/>
  <c r="M11" i="5" a="1"/>
  <c r="M11" i="5"/>
  <c r="O11" i="5"/>
  <c r="M12" i="5" a="1"/>
  <c r="M12" i="5"/>
  <c r="O12" i="5"/>
  <c r="M13" i="5" a="1"/>
  <c r="M13" i="5"/>
  <c r="M14" i="5" a="1"/>
  <c r="M14" i="5"/>
  <c r="O14" i="5"/>
  <c r="M15" i="5" a="1"/>
  <c r="M15" i="5"/>
  <c r="O15" i="5"/>
  <c r="M16" i="5" a="1"/>
  <c r="M16" i="5"/>
  <c r="O16" i="5"/>
  <c r="M17" i="5" a="1"/>
  <c r="M17" i="5"/>
  <c r="M18" i="5" a="1"/>
  <c r="M18" i="5"/>
  <c r="O18" i="5"/>
  <c r="M19" i="5" a="1"/>
  <c r="M19" i="5"/>
  <c r="O19" i="5"/>
  <c r="M20" i="5" a="1"/>
  <c r="M20" i="5"/>
  <c r="O20" i="5"/>
  <c r="M21" i="5" a="1"/>
  <c r="M21" i="5"/>
  <c r="M22" i="5" a="1"/>
  <c r="M22" i="5"/>
  <c r="O22" i="5"/>
  <c r="M23" i="5" a="1"/>
  <c r="M23" i="5"/>
  <c r="O23" i="5"/>
  <c r="M24" i="5" a="1"/>
  <c r="M24" i="5"/>
  <c r="O24" i="5"/>
  <c r="M25" i="5" a="1"/>
  <c r="M25" i="5"/>
  <c r="M26" i="5" a="1"/>
  <c r="M26" i="5"/>
  <c r="O26" i="5"/>
  <c r="M27" i="5" a="1"/>
  <c r="M27" i="5"/>
  <c r="O27" i="5"/>
  <c r="M28" i="5" a="1"/>
  <c r="M28" i="5"/>
  <c r="O28" i="5"/>
  <c r="M29" i="5" a="1"/>
  <c r="M29" i="5"/>
  <c r="M30" i="5" a="1"/>
  <c r="M30" i="5"/>
  <c r="O30" i="5"/>
  <c r="M31" i="5" a="1"/>
  <c r="M31" i="5"/>
  <c r="O31" i="5"/>
  <c r="M32" i="5" a="1"/>
  <c r="M32" i="5"/>
  <c r="O32" i="5"/>
  <c r="M33" i="5" a="1"/>
  <c r="M33" i="5"/>
  <c r="M34" i="5" a="1"/>
  <c r="M34" i="5"/>
  <c r="O34" i="5"/>
  <c r="M35" i="5" a="1"/>
  <c r="M35" i="5"/>
  <c r="O35" i="5"/>
  <c r="M36" i="5" a="1"/>
  <c r="M36" i="5"/>
  <c r="O36" i="5"/>
  <c r="M37" i="5" a="1"/>
  <c r="M37" i="5"/>
  <c r="M38" i="5" a="1"/>
  <c r="M38" i="5"/>
  <c r="O38" i="5"/>
  <c r="M39" i="5" a="1"/>
  <c r="M39" i="5"/>
  <c r="O39" i="5"/>
  <c r="M40" i="5" a="1"/>
  <c r="M40" i="5"/>
  <c r="O40" i="5"/>
  <c r="M41" i="5" a="1"/>
  <c r="M41" i="5"/>
  <c r="M42" i="5" a="1"/>
  <c r="M42" i="5"/>
  <c r="O42" i="5"/>
  <c r="M43" i="5" a="1"/>
  <c r="M43" i="5"/>
  <c r="O43" i="5"/>
  <c r="M44" i="5" a="1"/>
  <c r="M44" i="5"/>
  <c r="O44" i="5"/>
  <c r="M45" i="5" a="1"/>
  <c r="M45" i="5"/>
  <c r="M46" i="5" a="1"/>
  <c r="M46" i="5"/>
  <c r="O46" i="5"/>
  <c r="M47" i="5" a="1"/>
  <c r="M47" i="5"/>
  <c r="O47" i="5"/>
  <c r="M48" i="5" a="1"/>
  <c r="M48" i="5"/>
  <c r="O48" i="5"/>
  <c r="M49" i="5" a="1"/>
  <c r="M49" i="5"/>
  <c r="M50" i="5" a="1"/>
  <c r="M50" i="5"/>
  <c r="L50" i="12"/>
  <c r="M51" i="5" a="1"/>
  <c r="M51" i="5"/>
  <c r="O51" i="5"/>
  <c r="M52" i="5" a="1"/>
  <c r="M52" i="5"/>
  <c r="O52" i="5"/>
  <c r="M53" i="5" a="1"/>
  <c r="M53" i="5"/>
  <c r="M54" i="5" a="1"/>
  <c r="M54" i="5"/>
  <c r="L54" i="12"/>
  <c r="M55" i="5" a="1"/>
  <c r="M55" i="5"/>
  <c r="O55" i="5"/>
  <c r="M56" i="5" a="1"/>
  <c r="M56" i="5"/>
  <c r="O56" i="5"/>
  <c r="M57" i="5" a="1"/>
  <c r="M57" i="5"/>
  <c r="M58" i="5" a="1"/>
  <c r="M58" i="5"/>
  <c r="L58" i="12"/>
  <c r="M59" i="5" a="1"/>
  <c r="M59" i="5"/>
  <c r="O59" i="5"/>
  <c r="M60" i="5" a="1"/>
  <c r="M60" i="5"/>
  <c r="O60" i="5"/>
  <c r="M61" i="5" a="1"/>
  <c r="M61" i="5"/>
  <c r="M62" i="5" a="1"/>
  <c r="M62" i="5"/>
  <c r="L62" i="12"/>
  <c r="M63" i="5" a="1"/>
  <c r="M63" i="5"/>
  <c r="O63" i="5"/>
  <c r="M64" i="5" a="1"/>
  <c r="M64" i="5"/>
  <c r="O64" i="5"/>
  <c r="M65" i="5" a="1"/>
  <c r="M65" i="5"/>
  <c r="M66" i="5" a="1"/>
  <c r="M66" i="5"/>
  <c r="L66" i="12"/>
  <c r="M67" i="5" a="1"/>
  <c r="M67" i="5"/>
  <c r="O67" i="5"/>
  <c r="M68" i="5" a="1"/>
  <c r="M68" i="5"/>
  <c r="O68" i="5"/>
  <c r="M69" i="5" a="1"/>
  <c r="M69" i="5"/>
  <c r="M70" i="5" a="1"/>
  <c r="M70" i="5"/>
  <c r="L70" i="12"/>
  <c r="M71" i="5" a="1"/>
  <c r="M71" i="5"/>
  <c r="O71" i="5"/>
  <c r="M72" i="5" a="1"/>
  <c r="M72" i="5"/>
  <c r="O72" i="5"/>
  <c r="M73" i="5" a="1"/>
  <c r="M73" i="5"/>
  <c r="M74" i="5" a="1"/>
  <c r="M74" i="5"/>
  <c r="L74" i="12"/>
  <c r="M75" i="5" a="1"/>
  <c r="M75" i="5"/>
  <c r="O75" i="5"/>
  <c r="M76" i="5" a="1"/>
  <c r="M76" i="5"/>
  <c r="O76" i="5"/>
  <c r="M77" i="5" a="1"/>
  <c r="M77" i="5"/>
  <c r="M78" i="5" a="1"/>
  <c r="M78" i="5"/>
  <c r="L78" i="12"/>
  <c r="M79" i="5" a="1"/>
  <c r="M79" i="5"/>
  <c r="O79" i="5"/>
  <c r="M80" i="5" a="1"/>
  <c r="M80" i="5"/>
  <c r="O80" i="5"/>
  <c r="M81" i="5" a="1"/>
  <c r="M81" i="5"/>
  <c r="M82" i="5" a="1"/>
  <c r="M82" i="5"/>
  <c r="L82" i="12"/>
  <c r="M83" i="5" a="1"/>
  <c r="M83" i="5"/>
  <c r="O83" i="5"/>
  <c r="M84" i="5" a="1"/>
  <c r="M84" i="5"/>
  <c r="M85" i="5" a="1"/>
  <c r="M85" i="5"/>
  <c r="M86" i="5" a="1"/>
  <c r="M86" i="5"/>
  <c r="L86" i="12"/>
  <c r="M87" i="5" a="1"/>
  <c r="M87" i="5"/>
  <c r="O87" i="5"/>
  <c r="M88" i="5" a="1"/>
  <c r="M88" i="5"/>
  <c r="M89" i="5" a="1"/>
  <c r="M89" i="5"/>
  <c r="M90" i="5" a="1"/>
  <c r="M90" i="5"/>
  <c r="L90" i="12"/>
  <c r="M91" i="5" a="1"/>
  <c r="M91" i="5"/>
  <c r="O91" i="5"/>
  <c r="M92" i="5" a="1"/>
  <c r="M92" i="5"/>
  <c r="M93" i="5" a="1"/>
  <c r="M93" i="5"/>
  <c r="M94" i="5" a="1"/>
  <c r="M94" i="5"/>
  <c r="L94" i="12"/>
  <c r="M95" i="5" a="1"/>
  <c r="M95" i="5"/>
  <c r="L95" i="12"/>
  <c r="M96" i="5" a="1"/>
  <c r="M96" i="5"/>
  <c r="M97" i="5" a="1"/>
  <c r="M97" i="5"/>
  <c r="M98" i="5" a="1"/>
  <c r="M98" i="5"/>
  <c r="L98" i="12"/>
  <c r="M99" i="5" a="1"/>
  <c r="M99" i="5"/>
  <c r="L99" i="12"/>
  <c r="M100" i="5" a="1"/>
  <c r="M100" i="5"/>
  <c r="M101" i="5" a="1"/>
  <c r="M101" i="5"/>
  <c r="M102" i="5" a="1"/>
  <c r="M102" i="5"/>
  <c r="L102" i="12"/>
  <c r="M103" i="5" a="1"/>
  <c r="M103" i="5"/>
  <c r="L103" i="12"/>
  <c r="M104" i="5" a="1"/>
  <c r="M104" i="5"/>
  <c r="M105" i="5" a="1"/>
  <c r="M105" i="5"/>
  <c r="M106" i="5" a="1"/>
  <c r="M106" i="5"/>
  <c r="L106" i="12"/>
  <c r="M107" i="5" a="1"/>
  <c r="M107" i="5"/>
  <c r="L107" i="12"/>
  <c r="M108" i="5" a="1"/>
  <c r="M108" i="5"/>
  <c r="M109" i="5" a="1"/>
  <c r="M109" i="5"/>
  <c r="M110" i="5" a="1"/>
  <c r="M110" i="5"/>
  <c r="L110" i="12"/>
  <c r="M111" i="5" a="1"/>
  <c r="M111" i="5"/>
  <c r="L111" i="12"/>
  <c r="M112" i="5" a="1"/>
  <c r="M112" i="5"/>
  <c r="M113" i="5" a="1"/>
  <c r="M113" i="5"/>
  <c r="M114" i="5" a="1"/>
  <c r="M114" i="5"/>
  <c r="L114" i="12"/>
  <c r="M115" i="5" a="1"/>
  <c r="M115" i="5"/>
  <c r="L115" i="12"/>
  <c r="M116" i="5" a="1"/>
  <c r="M116" i="5"/>
  <c r="M117" i="5" a="1"/>
  <c r="M117" i="5"/>
  <c r="M118" i="5" a="1"/>
  <c r="M118" i="5"/>
  <c r="L118" i="12"/>
  <c r="M119" i="5" a="1"/>
  <c r="M119" i="5"/>
  <c r="L119" i="12"/>
  <c r="M120" i="5" a="1"/>
  <c r="M120" i="5"/>
  <c r="M121" i="5" a="1"/>
  <c r="M121" i="5"/>
  <c r="M123" i="5" a="1"/>
  <c r="M123" i="5"/>
  <c r="L123" i="12"/>
  <c r="M124" i="5" a="1"/>
  <c r="M124" i="5"/>
  <c r="M125" i="5" a="1"/>
  <c r="M125" i="5"/>
  <c r="O125" i="5"/>
  <c r="M126" i="5" a="1"/>
  <c r="M126" i="5"/>
  <c r="L126" i="12"/>
  <c r="M127" i="5" a="1"/>
  <c r="M127" i="5"/>
  <c r="L127" i="12"/>
  <c r="M128" i="5" a="1"/>
  <c r="M128" i="5"/>
  <c r="M129" i="5" a="1"/>
  <c r="M129" i="5"/>
  <c r="O129" i="5"/>
  <c r="M130" i="5" a="1"/>
  <c r="M130" i="5"/>
  <c r="L130" i="12"/>
  <c r="M131" i="5" a="1"/>
  <c r="M131" i="5"/>
  <c r="L131" i="12"/>
  <c r="M132" i="5" a="1"/>
  <c r="M132" i="5"/>
  <c r="M133" i="5" a="1"/>
  <c r="M133" i="5"/>
  <c r="O133" i="5"/>
  <c r="M134" i="5" a="1"/>
  <c r="M134" i="5"/>
  <c r="L134" i="12"/>
  <c r="M135" i="5" a="1"/>
  <c r="M135" i="5"/>
  <c r="L135" i="12"/>
  <c r="M136" i="5" a="1"/>
  <c r="M136" i="5"/>
  <c r="M137" i="5" a="1"/>
  <c r="M137" i="5"/>
  <c r="O137" i="5"/>
  <c r="M138" i="5" a="1"/>
  <c r="M138" i="5"/>
  <c r="L138" i="12"/>
  <c r="M139" i="5" a="1"/>
  <c r="M139" i="5"/>
  <c r="L139" i="12"/>
  <c r="M140" i="5" a="1"/>
  <c r="M140" i="5"/>
  <c r="M141" i="5" a="1"/>
  <c r="M141" i="5"/>
  <c r="O141" i="5"/>
  <c r="M142" i="5" a="1"/>
  <c r="M142" i="5"/>
  <c r="L142" i="12"/>
  <c r="M143" i="5" a="1"/>
  <c r="M143" i="5"/>
  <c r="L143" i="12"/>
  <c r="M144" i="5" a="1"/>
  <c r="M144" i="5"/>
  <c r="M145" i="5" a="1"/>
  <c r="M145" i="5"/>
  <c r="O145" i="5"/>
  <c r="M146" i="5" a="1"/>
  <c r="M146" i="5"/>
  <c r="L146" i="12"/>
  <c r="M147" i="5" a="1"/>
  <c r="M147" i="5"/>
  <c r="L147" i="12"/>
  <c r="M148" i="5" a="1"/>
  <c r="M148" i="5"/>
  <c r="M149" i="5" a="1"/>
  <c r="M149" i="5"/>
  <c r="O149" i="5"/>
  <c r="M150" i="5" a="1"/>
  <c r="M150" i="5"/>
  <c r="L150" i="12"/>
  <c r="M151" i="5" a="1"/>
  <c r="M151" i="5"/>
  <c r="L151" i="12"/>
  <c r="M152" i="5" a="1"/>
  <c r="M152" i="5"/>
  <c r="M153" i="5" a="1"/>
  <c r="M153" i="5"/>
  <c r="O153" i="5"/>
  <c r="M154" i="5" a="1"/>
  <c r="M154" i="5"/>
  <c r="L154" i="12"/>
  <c r="M155" i="5" a="1"/>
  <c r="M155" i="5"/>
  <c r="L155" i="12"/>
  <c r="M156" i="5" a="1"/>
  <c r="M156" i="5"/>
  <c r="M157" i="5" a="1"/>
  <c r="M157" i="5"/>
  <c r="O157" i="5"/>
  <c r="M158" i="5" a="1"/>
  <c r="M158" i="5"/>
  <c r="L158" i="12"/>
  <c r="M159" i="5" a="1"/>
  <c r="M159" i="5"/>
  <c r="L159" i="12"/>
  <c r="M160" i="5" a="1"/>
  <c r="M160" i="5"/>
  <c r="M161" i="5" a="1"/>
  <c r="M161" i="5"/>
  <c r="O161" i="5"/>
  <c r="M162" i="5" a="1"/>
  <c r="M162" i="5"/>
  <c r="L162" i="12"/>
  <c r="M163" i="5" a="1"/>
  <c r="M163" i="5"/>
  <c r="L163" i="12"/>
  <c r="M164" i="5" a="1"/>
  <c r="M164" i="5"/>
  <c r="M165" i="5" a="1"/>
  <c r="M165" i="5"/>
  <c r="O165" i="5"/>
  <c r="M166" i="5" a="1"/>
  <c r="M166" i="5"/>
  <c r="L166" i="12"/>
  <c r="M167" i="5" a="1"/>
  <c r="M167" i="5"/>
  <c r="L167" i="12"/>
  <c r="M168" i="5" a="1"/>
  <c r="M168" i="5"/>
  <c r="M169" i="5" a="1"/>
  <c r="M169" i="5"/>
  <c r="O169" i="5"/>
  <c r="M170" i="5" a="1"/>
  <c r="M170" i="5"/>
  <c r="L170" i="12"/>
  <c r="M171" i="5" a="1"/>
  <c r="M171" i="5"/>
  <c r="L171" i="12"/>
  <c r="M172" i="5" a="1"/>
  <c r="M172" i="5"/>
  <c r="M173" i="5" a="1"/>
  <c r="M173" i="5"/>
  <c r="O173" i="5"/>
  <c r="M174" i="5" a="1"/>
  <c r="M174" i="5"/>
  <c r="L174" i="12"/>
  <c r="M175" i="5" a="1"/>
  <c r="M175" i="5"/>
  <c r="L175" i="12"/>
  <c r="M176" i="5" a="1"/>
  <c r="M176" i="5"/>
  <c r="M177" i="5" a="1"/>
  <c r="M177" i="5"/>
  <c r="O177" i="5"/>
  <c r="M178" i="5" a="1"/>
  <c r="M178" i="5"/>
  <c r="L178" i="12"/>
  <c r="M179" i="5" a="1"/>
  <c r="M179" i="5"/>
  <c r="L179" i="12"/>
  <c r="M180" i="5" a="1"/>
  <c r="M180" i="5"/>
  <c r="M181" i="5" a="1"/>
  <c r="M181" i="5"/>
  <c r="O181" i="5"/>
  <c r="M182" i="5" a="1"/>
  <c r="M182" i="5"/>
  <c r="L182" i="12"/>
  <c r="M183" i="5" a="1"/>
  <c r="M183" i="5"/>
  <c r="L183" i="12"/>
  <c r="M184" i="5" a="1"/>
  <c r="M184" i="5"/>
  <c r="M185" i="5" a="1"/>
  <c r="M185" i="5"/>
  <c r="O185" i="5"/>
  <c r="M186" i="5" a="1"/>
  <c r="M186" i="5"/>
  <c r="L186" i="12"/>
  <c r="M187" i="5" a="1"/>
  <c r="M187" i="5"/>
  <c r="L187" i="12"/>
  <c r="M188" i="5" a="1"/>
  <c r="M188" i="5"/>
  <c r="M189" i="5" a="1"/>
  <c r="M189" i="5"/>
  <c r="O189" i="5"/>
  <c r="M190" i="5" a="1"/>
  <c r="M190" i="5"/>
  <c r="L190" i="12"/>
  <c r="M191" i="5" a="1"/>
  <c r="M191" i="5"/>
  <c r="L191" i="12"/>
  <c r="M192" i="5" a="1"/>
  <c r="M192" i="5"/>
  <c r="M193" i="5" a="1"/>
  <c r="M193" i="5"/>
  <c r="O193" i="5"/>
  <c r="M194" i="5" a="1"/>
  <c r="M194" i="5"/>
  <c r="L194" i="12"/>
  <c r="M195" i="5" a="1"/>
  <c r="M195" i="5"/>
  <c r="L195" i="12"/>
  <c r="M196" i="5" a="1"/>
  <c r="M196" i="5"/>
  <c r="L196" i="12"/>
  <c r="M197" i="5" a="1"/>
  <c r="M197" i="5"/>
  <c r="O197" i="5"/>
  <c r="M198" i="5" a="1"/>
  <c r="M198" i="5"/>
  <c r="L198" i="12"/>
  <c r="M199" i="5" a="1"/>
  <c r="M199" i="5"/>
  <c r="L199" i="12"/>
  <c r="M200" i="5" a="1"/>
  <c r="M200" i="5"/>
  <c r="L200" i="12"/>
  <c r="M201" i="5" a="1"/>
  <c r="M201" i="5"/>
  <c r="O201" i="5"/>
  <c r="M202" i="5" a="1"/>
  <c r="M202" i="5"/>
  <c r="L202" i="12"/>
  <c r="M203" i="5" a="1"/>
  <c r="M203" i="5"/>
  <c r="L203" i="12"/>
  <c r="M204" i="5" a="1"/>
  <c r="M204" i="5"/>
  <c r="L204" i="12"/>
  <c r="M205" i="5" a="1"/>
  <c r="M205" i="5"/>
  <c r="O205" i="5"/>
  <c r="M206" i="5" a="1"/>
  <c r="M206" i="5"/>
  <c r="L206" i="12"/>
  <c r="M207" i="5" a="1"/>
  <c r="M207" i="5"/>
  <c r="L207" i="12"/>
  <c r="M208" i="5" a="1"/>
  <c r="M208" i="5"/>
  <c r="L208" i="12"/>
  <c r="M209" i="5" a="1"/>
  <c r="M209" i="5"/>
  <c r="O209" i="5"/>
  <c r="M210" i="5" a="1"/>
  <c r="M210" i="5"/>
  <c r="L210" i="12"/>
  <c r="M211" i="5" a="1"/>
  <c r="M211" i="5"/>
  <c r="L211" i="12"/>
  <c r="M212" i="5" a="1"/>
  <c r="M212" i="5"/>
  <c r="L212" i="12"/>
  <c r="M213" i="5" a="1"/>
  <c r="M213" i="5"/>
  <c r="O213" i="5"/>
  <c r="M214" i="5" a="1"/>
  <c r="M214" i="5"/>
  <c r="L214" i="12"/>
  <c r="M215" i="5" a="1"/>
  <c r="M215" i="5"/>
  <c r="L215" i="12"/>
  <c r="M216" i="5" a="1"/>
  <c r="M216" i="5"/>
  <c r="L216" i="12"/>
  <c r="M217" i="5" a="1"/>
  <c r="M217" i="5"/>
  <c r="O217" i="5"/>
  <c r="M218" i="5" a="1"/>
  <c r="M218" i="5"/>
  <c r="L218" i="12"/>
  <c r="M219" i="5" a="1"/>
  <c r="M219" i="5"/>
  <c r="L219" i="12"/>
  <c r="M220" i="5" a="1"/>
  <c r="M220" i="5"/>
  <c r="L220" i="12"/>
  <c r="M221" i="5" a="1"/>
  <c r="M221" i="5"/>
  <c r="O221" i="5"/>
  <c r="M222" i="5" a="1"/>
  <c r="M222" i="5"/>
  <c r="L222" i="12"/>
  <c r="M223" i="5" a="1"/>
  <c r="M223" i="5"/>
  <c r="L223" i="12"/>
  <c r="M224" i="5" a="1"/>
  <c r="M224" i="5"/>
  <c r="L224" i="12"/>
  <c r="M225" i="5" a="1"/>
  <c r="M225" i="5"/>
  <c r="O225" i="5"/>
  <c r="M226" i="5" a="1"/>
  <c r="M226" i="5"/>
  <c r="L226" i="12"/>
  <c r="M227" i="5" a="1"/>
  <c r="M227" i="5"/>
  <c r="L227" i="12"/>
  <c r="M228" i="5" a="1"/>
  <c r="M228" i="5"/>
  <c r="L228" i="12"/>
  <c r="M229" i="5" a="1"/>
  <c r="M229" i="5"/>
  <c r="O229" i="5"/>
  <c r="M230" i="5" a="1"/>
  <c r="M230" i="5"/>
  <c r="L230" i="12"/>
  <c r="M231" i="5" a="1"/>
  <c r="M231" i="5"/>
  <c r="L231" i="12"/>
  <c r="M232" i="5" a="1"/>
  <c r="M232" i="5"/>
  <c r="L232" i="12"/>
  <c r="M233" i="5" a="1"/>
  <c r="M233" i="5"/>
  <c r="O233" i="5"/>
  <c r="M234" i="5" a="1"/>
  <c r="M234" i="5"/>
  <c r="L234" i="12"/>
  <c r="M235" i="5" a="1"/>
  <c r="M235" i="5"/>
  <c r="L235" i="12"/>
  <c r="M236" i="5" a="1"/>
  <c r="M236" i="5"/>
  <c r="L236" i="12"/>
  <c r="M237" i="5" a="1"/>
  <c r="M237" i="5"/>
  <c r="O237" i="5"/>
  <c r="M238" i="5" a="1"/>
  <c r="M238" i="5"/>
  <c r="L238" i="12"/>
  <c r="M239" i="5" a="1"/>
  <c r="M239" i="5"/>
  <c r="L239" i="12"/>
  <c r="M240" i="5" a="1"/>
  <c r="M240" i="5"/>
  <c r="L240" i="12"/>
  <c r="M241" i="5" a="1"/>
  <c r="M241" i="5"/>
  <c r="O241" i="5"/>
  <c r="M242" i="5" a="1"/>
  <c r="M242" i="5"/>
  <c r="L242" i="12"/>
  <c r="M243" i="5" a="1"/>
  <c r="M243" i="5"/>
  <c r="L243" i="12"/>
  <c r="M244" i="5" a="1"/>
  <c r="M244" i="5"/>
  <c r="L244" i="12"/>
  <c r="M245" i="5" a="1"/>
  <c r="M245" i="5"/>
  <c r="O245" i="5"/>
  <c r="M246" i="5" a="1"/>
  <c r="M246" i="5"/>
  <c r="L246" i="12"/>
  <c r="M247" i="5" a="1"/>
  <c r="M247" i="5"/>
  <c r="L247" i="12"/>
  <c r="M248" i="5" a="1"/>
  <c r="M248" i="5"/>
  <c r="L248" i="12"/>
  <c r="M249" i="5" a="1"/>
  <c r="M249" i="5"/>
  <c r="O249" i="5"/>
  <c r="M250" i="5" a="1"/>
  <c r="M250" i="5"/>
  <c r="L250" i="12"/>
  <c r="M251" i="5" a="1"/>
  <c r="M251" i="5"/>
  <c r="L251" i="12"/>
  <c r="M252" i="5" a="1"/>
  <c r="M252" i="5"/>
  <c r="L252" i="12"/>
  <c r="M253" i="5" a="1"/>
  <c r="M253" i="5"/>
  <c r="M254" i="5" a="1"/>
  <c r="M254" i="5"/>
  <c r="L254" i="12"/>
  <c r="M255" i="5" a="1"/>
  <c r="M255" i="5"/>
  <c r="L255" i="12"/>
  <c r="M256" i="5" a="1"/>
  <c r="M256" i="5"/>
  <c r="L256" i="12"/>
  <c r="M257" i="5" a="1"/>
  <c r="M257" i="5"/>
  <c r="M258" i="5" a="1"/>
  <c r="M258" i="5"/>
  <c r="L258" i="12"/>
  <c r="M259" i="5" a="1"/>
  <c r="M259" i="5"/>
  <c r="L259" i="12"/>
  <c r="M260" i="5" a="1"/>
  <c r="M260" i="5"/>
  <c r="L260" i="12"/>
  <c r="M261" i="5" a="1"/>
  <c r="M261" i="5"/>
  <c r="M262" i="5" a="1"/>
  <c r="M262" i="5"/>
  <c r="L262" i="12"/>
  <c r="M263" i="5" a="1"/>
  <c r="M263" i="5"/>
  <c r="L263" i="12"/>
  <c r="M264" i="5" a="1"/>
  <c r="M264" i="5"/>
  <c r="L264" i="12"/>
  <c r="M265" i="5" a="1"/>
  <c r="M265" i="5"/>
  <c r="M266" i="5" a="1"/>
  <c r="M266" i="5"/>
  <c r="L266" i="12"/>
  <c r="M267" i="5" a="1"/>
  <c r="M267" i="5"/>
  <c r="L267" i="12"/>
  <c r="M268" i="5" a="1"/>
  <c r="M268" i="5"/>
  <c r="L268" i="12"/>
  <c r="M269" i="5" a="1"/>
  <c r="M269" i="5"/>
  <c r="M270" i="5" a="1"/>
  <c r="M270" i="5"/>
  <c r="L270" i="12"/>
  <c r="M271" i="5" a="1"/>
  <c r="M271" i="5"/>
  <c r="L271" i="12"/>
  <c r="M272" i="5" a="1"/>
  <c r="M272" i="5"/>
  <c r="L272" i="12"/>
  <c r="M273" i="5" a="1"/>
  <c r="M273" i="5"/>
  <c r="M274" i="5" a="1"/>
  <c r="M274" i="5"/>
  <c r="L274" i="12"/>
  <c r="M275" i="5" a="1"/>
  <c r="M275" i="5"/>
  <c r="L275" i="12"/>
  <c r="M276" i="5" a="1"/>
  <c r="M276" i="5"/>
  <c r="L276" i="12"/>
  <c r="M277" i="5" a="1"/>
  <c r="M277" i="5"/>
  <c r="M278" i="5" a="1"/>
  <c r="M278" i="5"/>
  <c r="L278" i="12"/>
  <c r="M279" i="5" a="1"/>
  <c r="M279" i="5"/>
  <c r="L279" i="12"/>
  <c r="M280" i="5" a="1"/>
  <c r="M280" i="5"/>
  <c r="L280" i="12"/>
  <c r="M281" i="5" a="1"/>
  <c r="M281" i="5"/>
  <c r="M282" i="5" a="1"/>
  <c r="M282" i="5"/>
  <c r="L282" i="12"/>
  <c r="M283" i="5" a="1"/>
  <c r="M283" i="5"/>
  <c r="L283" i="12"/>
  <c r="M284" i="5" a="1"/>
  <c r="M284" i="5"/>
  <c r="L284" i="12"/>
  <c r="M285" i="5" a="1"/>
  <c r="M285" i="5"/>
  <c r="M286" i="5" a="1"/>
  <c r="M286" i="5"/>
  <c r="L286" i="12"/>
  <c r="M287" i="5" a="1"/>
  <c r="M287" i="5"/>
  <c r="L287" i="12"/>
  <c r="M288" i="5" a="1"/>
  <c r="M288" i="5"/>
  <c r="L288" i="12"/>
  <c r="M289" i="5" a="1"/>
  <c r="M289" i="5"/>
  <c r="M290" i="5" a="1"/>
  <c r="M290" i="5"/>
  <c r="L290" i="12"/>
  <c r="M291" i="5" a="1"/>
  <c r="M291" i="5"/>
  <c r="L291" i="12"/>
  <c r="M292" i="5" a="1"/>
  <c r="M292" i="5"/>
  <c r="L292" i="12"/>
  <c r="M293" i="5" a="1"/>
  <c r="M293" i="5"/>
  <c r="M294" i="5" a="1"/>
  <c r="M294" i="5"/>
  <c r="L294" i="12"/>
  <c r="M295" i="5" a="1"/>
  <c r="M295" i="5"/>
  <c r="L295" i="12"/>
  <c r="M296" i="5" a="1"/>
  <c r="M296" i="5"/>
  <c r="L296" i="12"/>
  <c r="M297" i="5" a="1"/>
  <c r="M297" i="5"/>
  <c r="M298" i="5" a="1"/>
  <c r="M298" i="5"/>
  <c r="L298" i="12"/>
  <c r="M299" i="5" a="1"/>
  <c r="M299" i="5"/>
  <c r="L299" i="12"/>
  <c r="M300" i="5" a="1"/>
  <c r="M300" i="5"/>
  <c r="L300" i="12"/>
  <c r="M301" i="5" a="1"/>
  <c r="M301" i="5"/>
  <c r="M302" i="5" a="1"/>
  <c r="M302" i="5"/>
  <c r="L302" i="12"/>
  <c r="M303" i="5" a="1"/>
  <c r="M303" i="5"/>
  <c r="L303" i="12"/>
  <c r="M304" i="5" a="1"/>
  <c r="M304" i="5"/>
  <c r="L304" i="12"/>
  <c r="M305" i="5" a="1"/>
  <c r="M305" i="5"/>
  <c r="M306" i="5" a="1"/>
  <c r="M306" i="5"/>
  <c r="L306" i="12"/>
  <c r="M307" i="5" a="1"/>
  <c r="M307" i="5"/>
  <c r="L307" i="12"/>
  <c r="M308" i="5" a="1"/>
  <c r="M308" i="5"/>
  <c r="L308" i="12"/>
  <c r="M309" i="5" a="1"/>
  <c r="M309" i="5"/>
  <c r="M310" i="5" a="1"/>
  <c r="M310" i="5"/>
  <c r="L310" i="12"/>
  <c r="M311" i="5" a="1"/>
  <c r="M311" i="5"/>
  <c r="L311" i="12"/>
  <c r="M312" i="5" a="1"/>
  <c r="M312" i="5"/>
  <c r="L312" i="12"/>
  <c r="M313" i="5" a="1"/>
  <c r="M313" i="5"/>
  <c r="M314" i="5" a="1"/>
  <c r="M314" i="5"/>
  <c r="L314" i="12"/>
  <c r="M315" i="5" a="1"/>
  <c r="M315" i="5"/>
  <c r="L315" i="12"/>
  <c r="M316" i="5" a="1"/>
  <c r="M316" i="5"/>
  <c r="L316" i="12"/>
  <c r="M317" i="5" a="1"/>
  <c r="M317" i="5"/>
  <c r="M318" i="5" a="1"/>
  <c r="M318" i="5"/>
  <c r="L318" i="12"/>
  <c r="M319" i="5" a="1"/>
  <c r="M319" i="5"/>
  <c r="L319" i="12"/>
  <c r="M320" i="5" a="1"/>
  <c r="M320" i="5"/>
  <c r="L320" i="12"/>
  <c r="M321" i="5" a="1"/>
  <c r="M321" i="5"/>
  <c r="M322" i="5" a="1"/>
  <c r="M322" i="5"/>
  <c r="L322" i="12"/>
  <c r="M323" i="5" a="1"/>
  <c r="M323" i="5"/>
  <c r="L323" i="12"/>
  <c r="M324" i="5" a="1"/>
  <c r="M324" i="5"/>
  <c r="L324" i="12"/>
  <c r="M325" i="5" a="1"/>
  <c r="M325" i="5"/>
  <c r="M326" i="5" a="1"/>
  <c r="M326" i="5"/>
  <c r="L326" i="12"/>
  <c r="M327" i="5" a="1"/>
  <c r="M327" i="5"/>
  <c r="M328" i="5" a="1"/>
  <c r="M328" i="5"/>
  <c r="L328" i="12"/>
  <c r="M329" i="5" a="1"/>
  <c r="M329" i="5"/>
  <c r="M330" i="5" a="1"/>
  <c r="M330" i="5"/>
  <c r="L330" i="12"/>
  <c r="M331" i="5" a="1"/>
  <c r="M331" i="5"/>
  <c r="L331" i="12"/>
  <c r="M332" i="5" a="1"/>
  <c r="M332" i="5"/>
  <c r="L332" i="12"/>
  <c r="M333" i="5" a="1"/>
  <c r="M333" i="5"/>
  <c r="M334" i="5" a="1"/>
  <c r="M334" i="5"/>
  <c r="L334" i="12"/>
  <c r="M335" i="5" a="1"/>
  <c r="M335" i="5"/>
  <c r="L335" i="12"/>
  <c r="M336" i="5" a="1"/>
  <c r="M336" i="5"/>
  <c r="L336" i="12"/>
  <c r="M337" i="5" a="1"/>
  <c r="M337" i="5"/>
  <c r="M338" i="5" a="1"/>
  <c r="M338" i="5"/>
  <c r="L338" i="12"/>
  <c r="M339" i="5" a="1"/>
  <c r="M339" i="5"/>
  <c r="L339" i="12"/>
  <c r="M340" i="5" a="1"/>
  <c r="M340" i="5"/>
  <c r="L340" i="12"/>
  <c r="M341" i="5" a="1"/>
  <c r="M341" i="5"/>
  <c r="M342" i="5" a="1"/>
  <c r="M342" i="5"/>
  <c r="M343" i="5" a="1"/>
  <c r="M343" i="5"/>
  <c r="M344" i="5" a="1"/>
  <c r="M344" i="5"/>
  <c r="M345" i="5" a="1"/>
  <c r="M345" i="5"/>
  <c r="M346" i="5" a="1"/>
  <c r="M346" i="5"/>
  <c r="M347" i="5" a="1"/>
  <c r="M347" i="5"/>
  <c r="M348" i="5" a="1"/>
  <c r="M348" i="5"/>
  <c r="M349" i="5" a="1"/>
  <c r="M349" i="5"/>
  <c r="M350" i="5" a="1"/>
  <c r="M350" i="5"/>
  <c r="M351" i="5" a="1"/>
  <c r="M351" i="5"/>
  <c r="M352" i="5" a="1"/>
  <c r="M352" i="5"/>
  <c r="M353" i="5" a="1"/>
  <c r="M353" i="5"/>
  <c r="M354" i="5" a="1"/>
  <c r="M354" i="5"/>
  <c r="M355" i="5" a="1"/>
  <c r="M355" i="5"/>
  <c r="M356" i="5" a="1"/>
  <c r="M356" i="5"/>
  <c r="M357" i="5" a="1"/>
  <c r="M357" i="5"/>
  <c r="M358" i="5" a="1"/>
  <c r="M358" i="5"/>
  <c r="M359" i="5" a="1"/>
  <c r="M359" i="5"/>
  <c r="M360" i="5" a="1"/>
  <c r="M360" i="5"/>
  <c r="M361" i="5" a="1"/>
  <c r="M361" i="5"/>
  <c r="M362" i="5" a="1"/>
  <c r="M362" i="5"/>
  <c r="M363" i="5" a="1"/>
  <c r="M363" i="5"/>
  <c r="M364" i="5" a="1"/>
  <c r="M364" i="5"/>
  <c r="M365" i="5" a="1"/>
  <c r="M365" i="5"/>
  <c r="M366" i="5" a="1"/>
  <c r="M366" i="5"/>
  <c r="M367" i="5" a="1"/>
  <c r="M367" i="5"/>
  <c r="M368" i="5" a="1"/>
  <c r="M368" i="5"/>
  <c r="M369" i="5" a="1"/>
  <c r="M369" i="5"/>
  <c r="M370" i="5" a="1"/>
  <c r="M370" i="5"/>
  <c r="M371" i="5" a="1"/>
  <c r="M371" i="5"/>
  <c r="M372" i="5" a="1"/>
  <c r="M372" i="5"/>
  <c r="M373" i="5" a="1"/>
  <c r="M373" i="5"/>
  <c r="M374" i="5" a="1"/>
  <c r="M374" i="5"/>
  <c r="M375" i="5" a="1"/>
  <c r="M375" i="5"/>
  <c r="M376" i="5" a="1"/>
  <c r="M376" i="5"/>
  <c r="M377" i="5" a="1"/>
  <c r="M377" i="5"/>
  <c r="M378" i="5" a="1"/>
  <c r="M378" i="5"/>
  <c r="M379" i="5" a="1"/>
  <c r="M379" i="5"/>
  <c r="M380" i="5" a="1"/>
  <c r="M380" i="5"/>
  <c r="M381" i="5" a="1"/>
  <c r="M381" i="5"/>
  <c r="M382" i="5" a="1"/>
  <c r="M382" i="5"/>
  <c r="M383" i="5" a="1"/>
  <c r="M383" i="5"/>
  <c r="M384" i="5" a="1"/>
  <c r="M384" i="5"/>
  <c r="M385" i="5" a="1"/>
  <c r="M385" i="5"/>
  <c r="M386" i="5" a="1"/>
  <c r="M386" i="5"/>
  <c r="M387" i="5" a="1"/>
  <c r="M387" i="5"/>
  <c r="M388" i="5" a="1"/>
  <c r="M388" i="5"/>
  <c r="M389" i="5" a="1"/>
  <c r="M389" i="5"/>
  <c r="M390" i="5" a="1"/>
  <c r="M390" i="5"/>
  <c r="M391" i="5" a="1"/>
  <c r="M391" i="5"/>
  <c r="M392" i="5" a="1"/>
  <c r="M392" i="5"/>
  <c r="M393" i="5" a="1"/>
  <c r="M393" i="5"/>
  <c r="M394" i="5" a="1"/>
  <c r="M394" i="5"/>
  <c r="M395" i="5" a="1"/>
  <c r="M395" i="5"/>
  <c r="M396" i="5" a="1"/>
  <c r="M396" i="5"/>
  <c r="M397" i="5" a="1"/>
  <c r="M397" i="5"/>
  <c r="M398" i="5" a="1"/>
  <c r="M398" i="5"/>
  <c r="M399" i="5" a="1"/>
  <c r="M399" i="5"/>
  <c r="M400" i="5" a="1"/>
  <c r="M400" i="5"/>
  <c r="M401" i="5" a="1"/>
  <c r="M401" i="5"/>
  <c r="M402" i="5" a="1"/>
  <c r="M402" i="5"/>
  <c r="M403" i="5" a="1"/>
  <c r="M403" i="5"/>
  <c r="M404" i="5" a="1"/>
  <c r="M404" i="5"/>
  <c r="M405" i="5" a="1"/>
  <c r="M405" i="5"/>
  <c r="M406" i="5" a="1"/>
  <c r="M406" i="5"/>
  <c r="M407" i="5" a="1"/>
  <c r="M407" i="5"/>
  <c r="M408" i="5" a="1"/>
  <c r="M408" i="5"/>
  <c r="M409" i="5" a="1"/>
  <c r="M409" i="5"/>
  <c r="M410" i="5" a="1"/>
  <c r="M410" i="5"/>
  <c r="M411" i="5" a="1"/>
  <c r="M411" i="5"/>
  <c r="M412" i="5" a="1"/>
  <c r="M412" i="5"/>
  <c r="M413" i="5" a="1"/>
  <c r="M413" i="5"/>
  <c r="M414" i="5" a="1"/>
  <c r="M414" i="5"/>
  <c r="M415" i="5" a="1"/>
  <c r="M415" i="5"/>
  <c r="M416" i="5" a="1"/>
  <c r="M416" i="5"/>
  <c r="M417" i="5" a="1"/>
  <c r="M417" i="5"/>
  <c r="M418" i="5" a="1"/>
  <c r="M418" i="5"/>
  <c r="M419" i="5" a="1"/>
  <c r="M419" i="5"/>
  <c r="M420" i="5" a="1"/>
  <c r="M420" i="5"/>
  <c r="M421" i="5" a="1"/>
  <c r="M421" i="5"/>
  <c r="W56" i="15"/>
  <c r="W54" i="15"/>
  <c r="N412" i="5"/>
  <c r="L412" i="12"/>
  <c r="O412" i="5"/>
  <c r="N396" i="5"/>
  <c r="L396" i="12"/>
  <c r="O396" i="5"/>
  <c r="N380" i="5"/>
  <c r="L380" i="12"/>
  <c r="O380" i="5"/>
  <c r="N364" i="5"/>
  <c r="L364" i="12"/>
  <c r="O364" i="5"/>
  <c r="N408" i="5"/>
  <c r="L408" i="12"/>
  <c r="O408" i="5"/>
  <c r="N392" i="5"/>
  <c r="L392" i="12"/>
  <c r="O392" i="5"/>
  <c r="N376" i="5"/>
  <c r="L376" i="12"/>
  <c r="O376" i="5"/>
  <c r="N360" i="5"/>
  <c r="L360" i="12"/>
  <c r="O360" i="5"/>
  <c r="O411" i="5"/>
  <c r="L411" i="12"/>
  <c r="O399" i="5"/>
  <c r="L399" i="12"/>
  <c r="N387" i="5"/>
  <c r="L387" i="12"/>
  <c r="N367" i="5"/>
  <c r="L367" i="12"/>
  <c r="N363" i="5"/>
  <c r="L363" i="12"/>
  <c r="N359" i="5"/>
  <c r="L359" i="12"/>
  <c r="N355" i="5"/>
  <c r="L355" i="12"/>
  <c r="N351" i="5"/>
  <c r="L351" i="12"/>
  <c r="N347" i="5"/>
  <c r="L347" i="12"/>
  <c r="N343" i="5"/>
  <c r="L343" i="12"/>
  <c r="O327" i="5"/>
  <c r="L327" i="12"/>
  <c r="N420" i="5"/>
  <c r="L420" i="12"/>
  <c r="N404" i="5"/>
  <c r="L404" i="12"/>
  <c r="O404" i="5"/>
  <c r="N384" i="5"/>
  <c r="L384" i="12"/>
  <c r="O384" i="5"/>
  <c r="N372" i="5"/>
  <c r="L372" i="12"/>
  <c r="O372" i="5"/>
  <c r="N352" i="5"/>
  <c r="L352" i="12"/>
  <c r="O352" i="5"/>
  <c r="N344" i="5"/>
  <c r="L344" i="12"/>
  <c r="O344" i="5"/>
  <c r="O415" i="5"/>
  <c r="L415" i="12"/>
  <c r="O407" i="5"/>
  <c r="L407" i="12"/>
  <c r="O395" i="5"/>
  <c r="L395" i="12"/>
  <c r="N379" i="5"/>
  <c r="L379" i="12"/>
  <c r="N375" i="5"/>
  <c r="L375" i="12"/>
  <c r="O418" i="5"/>
  <c r="L418" i="12"/>
  <c r="N406" i="5"/>
  <c r="L406" i="12"/>
  <c r="O402" i="5"/>
  <c r="L402" i="12"/>
  <c r="O394" i="5"/>
  <c r="L394" i="12"/>
  <c r="O386" i="5"/>
  <c r="L386" i="12"/>
  <c r="O378" i="5"/>
  <c r="L378" i="12"/>
  <c r="O370" i="5"/>
  <c r="L370" i="12"/>
  <c r="O362" i="5"/>
  <c r="L362" i="12"/>
  <c r="O354" i="5"/>
  <c r="L354" i="12"/>
  <c r="O346" i="5"/>
  <c r="L346" i="12"/>
  <c r="O121" i="5"/>
  <c r="L121" i="12"/>
  <c r="O117" i="5"/>
  <c r="L117" i="12"/>
  <c r="O113" i="5"/>
  <c r="L113" i="12"/>
  <c r="N113" i="5"/>
  <c r="O109" i="5"/>
  <c r="L109" i="12"/>
  <c r="O105" i="5"/>
  <c r="L105" i="12"/>
  <c r="O101" i="5"/>
  <c r="L101" i="12"/>
  <c r="O97" i="5"/>
  <c r="L97" i="12"/>
  <c r="O93" i="5"/>
  <c r="L93" i="12"/>
  <c r="O89" i="5"/>
  <c r="L89" i="12"/>
  <c r="O85" i="5"/>
  <c r="L85" i="12"/>
  <c r="O81" i="5"/>
  <c r="L81" i="12"/>
  <c r="O77" i="5"/>
  <c r="L77" i="12"/>
  <c r="O73" i="5"/>
  <c r="L73" i="12"/>
  <c r="O69" i="5"/>
  <c r="L69" i="12"/>
  <c r="O65" i="5"/>
  <c r="L65" i="12"/>
  <c r="O61" i="5"/>
  <c r="L61" i="12"/>
  <c r="O57" i="5"/>
  <c r="L57" i="12"/>
  <c r="O53" i="5"/>
  <c r="L53" i="12"/>
  <c r="O49" i="5"/>
  <c r="L49" i="12"/>
  <c r="O45" i="5"/>
  <c r="L45" i="12"/>
  <c r="O41" i="5"/>
  <c r="L41" i="12"/>
  <c r="O37" i="5"/>
  <c r="L37" i="12"/>
  <c r="O33" i="5"/>
  <c r="L33" i="12"/>
  <c r="O29" i="5"/>
  <c r="L29" i="12"/>
  <c r="O25" i="5"/>
  <c r="L25" i="12"/>
  <c r="O21" i="5"/>
  <c r="L21" i="12"/>
  <c r="O17" i="5"/>
  <c r="L17" i="12"/>
  <c r="O13" i="5"/>
  <c r="L13" i="12"/>
  <c r="O9" i="5"/>
  <c r="L9" i="12"/>
  <c r="N416" i="5"/>
  <c r="L416" i="12"/>
  <c r="O416" i="5"/>
  <c r="N400" i="5"/>
  <c r="L400" i="12"/>
  <c r="O400" i="5"/>
  <c r="N388" i="5"/>
  <c r="L388" i="12"/>
  <c r="O388" i="5"/>
  <c r="N368" i="5"/>
  <c r="L368" i="12"/>
  <c r="O368" i="5"/>
  <c r="N356" i="5"/>
  <c r="L356" i="12"/>
  <c r="O356" i="5"/>
  <c r="N348" i="5"/>
  <c r="L348" i="12"/>
  <c r="O348" i="5"/>
  <c r="O419" i="5"/>
  <c r="L419" i="12"/>
  <c r="O403" i="5"/>
  <c r="L403" i="12"/>
  <c r="O391" i="5"/>
  <c r="L391" i="12"/>
  <c r="N383" i="5"/>
  <c r="L383" i="12"/>
  <c r="N371" i="5"/>
  <c r="L371" i="12"/>
  <c r="O414" i="5"/>
  <c r="L414" i="12"/>
  <c r="O410" i="5"/>
  <c r="L410" i="12"/>
  <c r="O398" i="5"/>
  <c r="L398" i="12"/>
  <c r="O390" i="5"/>
  <c r="N390" i="5"/>
  <c r="L390" i="12"/>
  <c r="O382" i="5"/>
  <c r="L382" i="12"/>
  <c r="O374" i="5"/>
  <c r="L374" i="12"/>
  <c r="O366" i="5"/>
  <c r="L366" i="12"/>
  <c r="O358" i="5"/>
  <c r="L358" i="12"/>
  <c r="O350" i="5"/>
  <c r="L350" i="12"/>
  <c r="N342" i="5"/>
  <c r="L342" i="12"/>
  <c r="N421" i="5"/>
  <c r="L421" i="12"/>
  <c r="N417" i="5"/>
  <c r="L417" i="12"/>
  <c r="N413" i="5"/>
  <c r="L413" i="12"/>
  <c r="N409" i="5"/>
  <c r="L409" i="12"/>
  <c r="N405" i="5"/>
  <c r="L405" i="12"/>
  <c r="N401" i="5"/>
  <c r="L401" i="12"/>
  <c r="N397" i="5"/>
  <c r="L397" i="12"/>
  <c r="N393" i="5"/>
  <c r="L393" i="12"/>
  <c r="N389" i="5"/>
  <c r="L389" i="12"/>
  <c r="N385" i="5"/>
  <c r="L385" i="12"/>
  <c r="N381" i="5"/>
  <c r="L381" i="12"/>
  <c r="N377" i="5"/>
  <c r="L377" i="12"/>
  <c r="N373" i="5"/>
  <c r="L373" i="12"/>
  <c r="N369" i="5"/>
  <c r="L369" i="12"/>
  <c r="N365" i="5"/>
  <c r="L365" i="12"/>
  <c r="N361" i="5"/>
  <c r="L361" i="12"/>
  <c r="N357" i="5"/>
  <c r="L357" i="12"/>
  <c r="N353" i="5"/>
  <c r="L353" i="12"/>
  <c r="N349" i="5"/>
  <c r="L349" i="12"/>
  <c r="O345" i="5"/>
  <c r="L345" i="12"/>
  <c r="O341" i="5"/>
  <c r="L341" i="12"/>
  <c r="O337" i="5"/>
  <c r="L337" i="12"/>
  <c r="O333" i="5"/>
  <c r="L333" i="12"/>
  <c r="O329" i="5"/>
  <c r="L329" i="12"/>
  <c r="O325" i="5"/>
  <c r="L325" i="12"/>
  <c r="O321" i="5"/>
  <c r="L321" i="12"/>
  <c r="O317" i="5"/>
  <c r="L317" i="12"/>
  <c r="O313" i="5"/>
  <c r="L313" i="12"/>
  <c r="O309" i="5"/>
  <c r="L309" i="12"/>
  <c r="O305" i="5"/>
  <c r="L305" i="12"/>
  <c r="O301" i="5"/>
  <c r="L301" i="12"/>
  <c r="O297" i="5"/>
  <c r="L297" i="12"/>
  <c r="O293" i="5"/>
  <c r="L293" i="12"/>
  <c r="O192" i="5"/>
  <c r="L192" i="12"/>
  <c r="O188" i="5"/>
  <c r="L188" i="12"/>
  <c r="O184" i="5"/>
  <c r="L184" i="12"/>
  <c r="O180" i="5"/>
  <c r="L180" i="12"/>
  <c r="O176" i="5"/>
  <c r="L176" i="12"/>
  <c r="O172" i="5"/>
  <c r="L172" i="12"/>
  <c r="O168" i="5"/>
  <c r="L168" i="12"/>
  <c r="O164" i="5"/>
  <c r="L164" i="12"/>
  <c r="O160" i="5"/>
  <c r="L160" i="12"/>
  <c r="O156" i="5"/>
  <c r="L156" i="12"/>
  <c r="O152" i="5"/>
  <c r="L152" i="12"/>
  <c r="O148" i="5"/>
  <c r="L148" i="12"/>
  <c r="O144" i="5"/>
  <c r="L144" i="12"/>
  <c r="O140" i="5"/>
  <c r="L140" i="12"/>
  <c r="O136" i="5"/>
  <c r="L136" i="12"/>
  <c r="O132" i="5"/>
  <c r="L132" i="12"/>
  <c r="O128" i="5"/>
  <c r="L128" i="12"/>
  <c r="O124" i="5"/>
  <c r="L124" i="12"/>
  <c r="O422" i="5"/>
  <c r="L422" i="12"/>
  <c r="L2" i="12"/>
  <c r="L6" i="12"/>
  <c r="L10" i="12"/>
  <c r="L14" i="12"/>
  <c r="L18" i="12"/>
  <c r="L22" i="12"/>
  <c r="L26" i="12"/>
  <c r="L30" i="12"/>
  <c r="L34" i="12"/>
  <c r="L38" i="12"/>
  <c r="L42" i="12"/>
  <c r="L46" i="12"/>
  <c r="L87" i="12"/>
  <c r="L125" i="12"/>
  <c r="L141" i="12"/>
  <c r="L157" i="12"/>
  <c r="L173" i="12"/>
  <c r="L189" i="12"/>
  <c r="L205" i="12"/>
  <c r="L221" i="12"/>
  <c r="L237" i="12"/>
  <c r="L3" i="12"/>
  <c r="L7" i="12"/>
  <c r="L11" i="12"/>
  <c r="L15" i="12"/>
  <c r="L19" i="12"/>
  <c r="L23" i="12"/>
  <c r="L27" i="12"/>
  <c r="L31" i="12"/>
  <c r="L35" i="12"/>
  <c r="L39" i="12"/>
  <c r="L43" i="12"/>
  <c r="L47" i="12"/>
  <c r="L51" i="12"/>
  <c r="L55" i="12"/>
  <c r="L59" i="12"/>
  <c r="L63" i="12"/>
  <c r="L67" i="12"/>
  <c r="L71" i="12"/>
  <c r="L75" i="12"/>
  <c r="L79" i="12"/>
  <c r="L83" i="12"/>
  <c r="L137" i="12"/>
  <c r="L153" i="12"/>
  <c r="L169" i="12"/>
  <c r="L185" i="12"/>
  <c r="L201" i="12"/>
  <c r="L217" i="12"/>
  <c r="L233" i="12"/>
  <c r="L249" i="12"/>
  <c r="L4" i="12"/>
  <c r="L8" i="12"/>
  <c r="L12" i="12"/>
  <c r="L16" i="12"/>
  <c r="L20" i="12"/>
  <c r="L24" i="12"/>
  <c r="L28" i="12"/>
  <c r="L32" i="12"/>
  <c r="L36" i="12"/>
  <c r="L40" i="12"/>
  <c r="L44" i="12"/>
  <c r="L48" i="12"/>
  <c r="L52" i="12"/>
  <c r="L56" i="12"/>
  <c r="L60" i="12"/>
  <c r="L64" i="12"/>
  <c r="L68" i="12"/>
  <c r="L72" i="12"/>
  <c r="L76" i="12"/>
  <c r="L80" i="12"/>
  <c r="L122" i="12"/>
  <c r="L133" i="12"/>
  <c r="L149" i="12"/>
  <c r="L165" i="12"/>
  <c r="L181" i="12"/>
  <c r="L197" i="12"/>
  <c r="L213" i="12"/>
  <c r="L229" i="12"/>
  <c r="L245" i="12"/>
  <c r="O289" i="5"/>
  <c r="L289" i="12"/>
  <c r="O285" i="5"/>
  <c r="L285" i="12"/>
  <c r="O281" i="5"/>
  <c r="L281" i="12"/>
  <c r="O277" i="5"/>
  <c r="L277" i="12"/>
  <c r="O273" i="5"/>
  <c r="L273" i="12"/>
  <c r="O269" i="5"/>
  <c r="L269" i="12"/>
  <c r="O265" i="5"/>
  <c r="L265" i="12"/>
  <c r="O261" i="5"/>
  <c r="L261" i="12"/>
  <c r="O257" i="5"/>
  <c r="L257" i="12"/>
  <c r="O253" i="5"/>
  <c r="L253" i="12"/>
  <c r="O120" i="5"/>
  <c r="L120" i="12"/>
  <c r="O116" i="5"/>
  <c r="L116" i="12"/>
  <c r="O112" i="5"/>
  <c r="L112" i="12"/>
  <c r="O108" i="5"/>
  <c r="L108" i="12"/>
  <c r="O104" i="5"/>
  <c r="L104" i="12"/>
  <c r="O100" i="5"/>
  <c r="L100" i="12"/>
  <c r="O96" i="5"/>
  <c r="L96" i="12"/>
  <c r="O92" i="5"/>
  <c r="L92" i="12"/>
  <c r="O88" i="5"/>
  <c r="L88" i="12"/>
  <c r="O84" i="5"/>
  <c r="L84" i="12"/>
  <c r="L5" i="12"/>
  <c r="L91" i="12"/>
  <c r="L129" i="12"/>
  <c r="L145" i="12"/>
  <c r="L161" i="12"/>
  <c r="L177" i="12"/>
  <c r="L193" i="12"/>
  <c r="L209" i="12"/>
  <c r="L225" i="12"/>
  <c r="L241" i="12"/>
  <c r="N335" i="5"/>
  <c r="O335" i="5"/>
  <c r="N323" i="5"/>
  <c r="O323" i="5"/>
  <c r="N311" i="5"/>
  <c r="O311" i="5"/>
  <c r="N307" i="5"/>
  <c r="O307" i="5"/>
  <c r="N291" i="5"/>
  <c r="O291" i="5"/>
  <c r="N283" i="5"/>
  <c r="O283" i="5"/>
  <c r="N271" i="5"/>
  <c r="O271" i="5"/>
  <c r="N259" i="5"/>
  <c r="O259" i="5"/>
  <c r="N247" i="5"/>
  <c r="O247" i="5"/>
  <c r="N235" i="5"/>
  <c r="O235" i="5"/>
  <c r="N223" i="5"/>
  <c r="O223" i="5"/>
  <c r="N219" i="5"/>
  <c r="O219" i="5"/>
  <c r="N203" i="5"/>
  <c r="O203" i="5"/>
  <c r="N191" i="5"/>
  <c r="O191" i="5"/>
  <c r="N179" i="5"/>
  <c r="O179" i="5"/>
  <c r="N171" i="5"/>
  <c r="O171" i="5"/>
  <c r="N159" i="5"/>
  <c r="O159" i="5"/>
  <c r="N147" i="5"/>
  <c r="O147" i="5"/>
  <c r="N135" i="5"/>
  <c r="O135" i="5"/>
  <c r="N123" i="5"/>
  <c r="O123" i="5"/>
  <c r="N114" i="5"/>
  <c r="O114" i="5"/>
  <c r="N102" i="5"/>
  <c r="O102" i="5"/>
  <c r="N90" i="5"/>
  <c r="O90" i="5"/>
  <c r="N82" i="5"/>
  <c r="O82" i="5"/>
  <c r="N78" i="5"/>
  <c r="O78" i="5"/>
  <c r="N66" i="5"/>
  <c r="O66" i="5"/>
  <c r="N62" i="5"/>
  <c r="O62" i="5"/>
  <c r="N58" i="5"/>
  <c r="O58" i="5"/>
  <c r="N54" i="5"/>
  <c r="O54" i="5"/>
  <c r="N50" i="5"/>
  <c r="O50" i="5"/>
  <c r="O420" i="5"/>
  <c r="N338" i="5"/>
  <c r="O338" i="5"/>
  <c r="N334" i="5"/>
  <c r="O334" i="5"/>
  <c r="N330" i="5"/>
  <c r="O330" i="5"/>
  <c r="N326" i="5"/>
  <c r="O326" i="5"/>
  <c r="N322" i="5"/>
  <c r="O322" i="5"/>
  <c r="N318" i="5"/>
  <c r="O318" i="5"/>
  <c r="N314" i="5"/>
  <c r="O314" i="5"/>
  <c r="N310" i="5"/>
  <c r="O310" i="5"/>
  <c r="N306" i="5"/>
  <c r="O306" i="5"/>
  <c r="N302" i="5"/>
  <c r="O302" i="5"/>
  <c r="N298" i="5"/>
  <c r="O298" i="5"/>
  <c r="N294" i="5"/>
  <c r="O294" i="5"/>
  <c r="N290" i="5"/>
  <c r="O290" i="5"/>
  <c r="N286" i="5"/>
  <c r="O286" i="5"/>
  <c r="N282" i="5"/>
  <c r="O282" i="5"/>
  <c r="N278" i="5"/>
  <c r="O278" i="5"/>
  <c r="N274" i="5"/>
  <c r="O274" i="5"/>
  <c r="N270" i="5"/>
  <c r="O270" i="5"/>
  <c r="N266" i="5"/>
  <c r="O266" i="5"/>
  <c r="N262" i="5"/>
  <c r="O262" i="5"/>
  <c r="N258" i="5"/>
  <c r="O258" i="5"/>
  <c r="N254" i="5"/>
  <c r="O254" i="5"/>
  <c r="N250" i="5"/>
  <c r="O250" i="5"/>
  <c r="N246" i="5"/>
  <c r="O246" i="5"/>
  <c r="N242" i="5"/>
  <c r="O242" i="5"/>
  <c r="N238" i="5"/>
  <c r="O238" i="5"/>
  <c r="N234" i="5"/>
  <c r="O234" i="5"/>
  <c r="N230" i="5"/>
  <c r="O230" i="5"/>
  <c r="N226" i="5"/>
  <c r="O226" i="5"/>
  <c r="N222" i="5"/>
  <c r="O222" i="5"/>
  <c r="N218" i="5"/>
  <c r="O218" i="5"/>
  <c r="N214" i="5"/>
  <c r="O214" i="5"/>
  <c r="N210" i="5"/>
  <c r="O210" i="5"/>
  <c r="N206" i="5"/>
  <c r="O206" i="5"/>
  <c r="N202" i="5"/>
  <c r="O202" i="5"/>
  <c r="N198" i="5"/>
  <c r="O198" i="5"/>
  <c r="N194" i="5"/>
  <c r="O194" i="5"/>
  <c r="N190" i="5"/>
  <c r="O190" i="5"/>
  <c r="N186" i="5"/>
  <c r="O186" i="5"/>
  <c r="N182" i="5"/>
  <c r="O182" i="5"/>
  <c r="N178" i="5"/>
  <c r="O178" i="5"/>
  <c r="N174" i="5"/>
  <c r="O174" i="5"/>
  <c r="N170" i="5"/>
  <c r="O170" i="5"/>
  <c r="N166" i="5"/>
  <c r="O166" i="5"/>
  <c r="N162" i="5"/>
  <c r="O162" i="5"/>
  <c r="N158" i="5"/>
  <c r="O158" i="5"/>
  <c r="N154" i="5"/>
  <c r="O154" i="5"/>
  <c r="N150" i="5"/>
  <c r="O150" i="5"/>
  <c r="N146" i="5"/>
  <c r="O146" i="5"/>
  <c r="N142" i="5"/>
  <c r="O142" i="5"/>
  <c r="N138" i="5"/>
  <c r="O138" i="5"/>
  <c r="N134" i="5"/>
  <c r="O134" i="5"/>
  <c r="N130" i="5"/>
  <c r="O130" i="5"/>
  <c r="N126" i="5"/>
  <c r="O126" i="5"/>
  <c r="N374" i="5"/>
  <c r="N49" i="5"/>
  <c r="O387" i="5"/>
  <c r="O383" i="5"/>
  <c r="O379" i="5"/>
  <c r="O375" i="5"/>
  <c r="O371" i="5"/>
  <c r="O367" i="5"/>
  <c r="O363" i="5"/>
  <c r="O359" i="5"/>
  <c r="O355" i="5"/>
  <c r="O351" i="5"/>
  <c r="O347" i="5"/>
  <c r="O343" i="5"/>
  <c r="N331" i="5"/>
  <c r="O331" i="5"/>
  <c r="N319" i="5"/>
  <c r="O319" i="5"/>
  <c r="N299" i="5"/>
  <c r="O299" i="5"/>
  <c r="N287" i="5"/>
  <c r="O287" i="5"/>
  <c r="N275" i="5"/>
  <c r="O275" i="5"/>
  <c r="N255" i="5"/>
  <c r="O255" i="5"/>
  <c r="N243" i="5"/>
  <c r="O243" i="5"/>
  <c r="N231" i="5"/>
  <c r="O231" i="5"/>
  <c r="N211" i="5"/>
  <c r="O211" i="5"/>
  <c r="N199" i="5"/>
  <c r="O199" i="5"/>
  <c r="N187" i="5"/>
  <c r="O187" i="5"/>
  <c r="N167" i="5"/>
  <c r="O167" i="5"/>
  <c r="N155" i="5"/>
  <c r="O155" i="5"/>
  <c r="N143" i="5"/>
  <c r="O143" i="5"/>
  <c r="N127" i="5"/>
  <c r="O127" i="5"/>
  <c r="N110" i="5"/>
  <c r="O110" i="5"/>
  <c r="N98" i="5"/>
  <c r="O98" i="5"/>
  <c r="N70" i="5"/>
  <c r="O70" i="5"/>
  <c r="N422" i="5"/>
  <c r="N358" i="5"/>
  <c r="O406" i="5"/>
  <c r="O342" i="5"/>
  <c r="N339" i="5"/>
  <c r="O339" i="5"/>
  <c r="N315" i="5"/>
  <c r="O315" i="5"/>
  <c r="N303" i="5"/>
  <c r="O303" i="5"/>
  <c r="N295" i="5"/>
  <c r="O295" i="5"/>
  <c r="N279" i="5"/>
  <c r="O279" i="5"/>
  <c r="N267" i="5"/>
  <c r="O267" i="5"/>
  <c r="N263" i="5"/>
  <c r="O263" i="5"/>
  <c r="N251" i="5"/>
  <c r="O251" i="5"/>
  <c r="N239" i="5"/>
  <c r="O239" i="5"/>
  <c r="N227" i="5"/>
  <c r="O227" i="5"/>
  <c r="N215" i="5"/>
  <c r="O215" i="5"/>
  <c r="N207" i="5"/>
  <c r="O207" i="5"/>
  <c r="N195" i="5"/>
  <c r="O195" i="5"/>
  <c r="N183" i="5"/>
  <c r="O183" i="5"/>
  <c r="N175" i="5"/>
  <c r="O175" i="5"/>
  <c r="N163" i="5"/>
  <c r="O163" i="5"/>
  <c r="N151" i="5"/>
  <c r="O151" i="5"/>
  <c r="N139" i="5"/>
  <c r="O139" i="5"/>
  <c r="N131" i="5"/>
  <c r="O131" i="5"/>
  <c r="N118" i="5"/>
  <c r="O118" i="5"/>
  <c r="N106" i="5"/>
  <c r="O106" i="5"/>
  <c r="N94" i="5"/>
  <c r="O94" i="5"/>
  <c r="N86" i="5"/>
  <c r="O86" i="5"/>
  <c r="N74" i="5"/>
  <c r="O74" i="5"/>
  <c r="N340" i="5"/>
  <c r="O340" i="5"/>
  <c r="N336" i="5"/>
  <c r="O336" i="5"/>
  <c r="N332" i="5"/>
  <c r="O332" i="5"/>
  <c r="N328" i="5"/>
  <c r="O328" i="5"/>
  <c r="N324" i="5"/>
  <c r="O324" i="5"/>
  <c r="N320" i="5"/>
  <c r="O320" i="5"/>
  <c r="N316" i="5"/>
  <c r="O316" i="5"/>
  <c r="N312" i="5"/>
  <c r="O312" i="5"/>
  <c r="N308" i="5"/>
  <c r="O308" i="5"/>
  <c r="N304" i="5"/>
  <c r="O304" i="5"/>
  <c r="N300" i="5"/>
  <c r="O300" i="5"/>
  <c r="N296" i="5"/>
  <c r="O296" i="5"/>
  <c r="N292" i="5"/>
  <c r="O292" i="5"/>
  <c r="N288" i="5"/>
  <c r="O288" i="5"/>
  <c r="N284" i="5"/>
  <c r="O284" i="5"/>
  <c r="N280" i="5"/>
  <c r="O280" i="5"/>
  <c r="N276" i="5"/>
  <c r="O276" i="5"/>
  <c r="N272" i="5"/>
  <c r="O272" i="5"/>
  <c r="N268" i="5"/>
  <c r="O268" i="5"/>
  <c r="N264" i="5"/>
  <c r="O264" i="5"/>
  <c r="N260" i="5"/>
  <c r="O260" i="5"/>
  <c r="N256" i="5"/>
  <c r="O256" i="5"/>
  <c r="N252" i="5"/>
  <c r="O252" i="5"/>
  <c r="N248" i="5"/>
  <c r="O248" i="5"/>
  <c r="N244" i="5"/>
  <c r="O244" i="5"/>
  <c r="N240" i="5"/>
  <c r="O240" i="5"/>
  <c r="N236" i="5"/>
  <c r="O236" i="5"/>
  <c r="N232" i="5"/>
  <c r="O232" i="5"/>
  <c r="N228" i="5"/>
  <c r="O228" i="5"/>
  <c r="N224" i="5"/>
  <c r="O224" i="5"/>
  <c r="N220" i="5"/>
  <c r="O220" i="5"/>
  <c r="N216" i="5"/>
  <c r="O216" i="5"/>
  <c r="N212" i="5"/>
  <c r="O212" i="5"/>
  <c r="N208" i="5"/>
  <c r="O208" i="5"/>
  <c r="N204" i="5"/>
  <c r="O204" i="5"/>
  <c r="N200" i="5"/>
  <c r="O200" i="5"/>
  <c r="N196" i="5"/>
  <c r="O196" i="5"/>
  <c r="N119" i="5"/>
  <c r="O119" i="5"/>
  <c r="N115" i="5"/>
  <c r="O115" i="5"/>
  <c r="N111" i="5"/>
  <c r="O111" i="5"/>
  <c r="N107" i="5"/>
  <c r="O107" i="5"/>
  <c r="N103" i="5"/>
  <c r="O103" i="5"/>
  <c r="N99" i="5"/>
  <c r="O99" i="5"/>
  <c r="N95" i="5"/>
  <c r="O95" i="5"/>
  <c r="O421" i="5"/>
  <c r="O417" i="5"/>
  <c r="O413" i="5"/>
  <c r="O409" i="5"/>
  <c r="O405" i="5"/>
  <c r="O401" i="5"/>
  <c r="O397" i="5"/>
  <c r="O393" i="5"/>
  <c r="O389" i="5"/>
  <c r="O385" i="5"/>
  <c r="O381" i="5"/>
  <c r="O377" i="5"/>
  <c r="O373" i="5"/>
  <c r="O369" i="5"/>
  <c r="O365" i="5"/>
  <c r="O361" i="5"/>
  <c r="O357" i="5"/>
  <c r="O353" i="5"/>
  <c r="O349" i="5"/>
  <c r="N341" i="5"/>
  <c r="N329" i="5"/>
  <c r="N317" i="5"/>
  <c r="N309" i="5"/>
  <c r="N297" i="5"/>
  <c r="N285" i="5"/>
  <c r="N273" i="5"/>
  <c r="N265" i="5"/>
  <c r="N253" i="5"/>
  <c r="N241" i="5"/>
  <c r="N229" i="5"/>
  <c r="N221" i="5"/>
  <c r="N209" i="5"/>
  <c r="N197" i="5"/>
  <c r="N185" i="5"/>
  <c r="N177" i="5"/>
  <c r="N165" i="5"/>
  <c r="N153" i="5"/>
  <c r="N141" i="5"/>
  <c r="N133" i="5"/>
  <c r="N120" i="5"/>
  <c r="N108" i="5"/>
  <c r="N92" i="5"/>
  <c r="N419" i="5"/>
  <c r="N415" i="5"/>
  <c r="N411" i="5"/>
  <c r="N407" i="5"/>
  <c r="N403" i="5"/>
  <c r="N399" i="5"/>
  <c r="N395" i="5"/>
  <c r="N391" i="5"/>
  <c r="N345" i="5"/>
  <c r="N337" i="5"/>
  <c r="N325" i="5"/>
  <c r="N313" i="5"/>
  <c r="N301" i="5"/>
  <c r="N293" i="5"/>
  <c r="N281" i="5"/>
  <c r="N269" i="5"/>
  <c r="N257" i="5"/>
  <c r="N249" i="5"/>
  <c r="N237" i="5"/>
  <c r="N225" i="5"/>
  <c r="N213" i="5"/>
  <c r="N205" i="5"/>
  <c r="N193" i="5"/>
  <c r="N181" i="5"/>
  <c r="N173" i="5"/>
  <c r="N161" i="5"/>
  <c r="N149" i="5"/>
  <c r="N137" i="5"/>
  <c r="N129" i="5"/>
  <c r="N116" i="5"/>
  <c r="N104" i="5"/>
  <c r="N96" i="5"/>
  <c r="N88" i="5"/>
  <c r="N80" i="5"/>
  <c r="N72" i="5"/>
  <c r="N64" i="5"/>
  <c r="N56" i="5"/>
  <c r="N52" i="5"/>
  <c r="N44" i="5"/>
  <c r="N36" i="5"/>
  <c r="N28" i="5"/>
  <c r="N24" i="5"/>
  <c r="N20" i="5"/>
  <c r="N12" i="5"/>
  <c r="N8" i="5"/>
  <c r="N4" i="5"/>
  <c r="N122" i="5"/>
  <c r="N333" i="5"/>
  <c r="N321" i="5"/>
  <c r="N305" i="5"/>
  <c r="N289" i="5"/>
  <c r="N277" i="5"/>
  <c r="N261" i="5"/>
  <c r="N245" i="5"/>
  <c r="N233" i="5"/>
  <c r="N217" i="5"/>
  <c r="N201" i="5"/>
  <c r="N189" i="5"/>
  <c r="N169" i="5"/>
  <c r="N157" i="5"/>
  <c r="N145" i="5"/>
  <c r="N125" i="5"/>
  <c r="N112" i="5"/>
  <c r="N100" i="5"/>
  <c r="N84" i="5"/>
  <c r="N76" i="5"/>
  <c r="N68" i="5"/>
  <c r="N60" i="5"/>
  <c r="N48" i="5"/>
  <c r="N40" i="5"/>
  <c r="N32" i="5"/>
  <c r="N16" i="5"/>
  <c r="N192" i="5"/>
  <c r="N188" i="5"/>
  <c r="N184" i="5"/>
  <c r="N180" i="5"/>
  <c r="N176" i="5"/>
  <c r="N172" i="5"/>
  <c r="N168" i="5"/>
  <c r="N164" i="5"/>
  <c r="N160" i="5"/>
  <c r="N156" i="5"/>
  <c r="N152" i="5"/>
  <c r="N148" i="5"/>
  <c r="N144" i="5"/>
  <c r="N140" i="5"/>
  <c r="N136" i="5"/>
  <c r="N132" i="5"/>
  <c r="N128" i="5"/>
  <c r="N124" i="5"/>
  <c r="N91" i="5"/>
  <c r="N87" i="5"/>
  <c r="N83" i="5"/>
  <c r="N79" i="5"/>
  <c r="N75" i="5"/>
  <c r="N71" i="5"/>
  <c r="N67" i="5"/>
  <c r="N63" i="5"/>
  <c r="N59" i="5"/>
  <c r="N55" i="5"/>
  <c r="N51" i="5"/>
  <c r="N47" i="5"/>
  <c r="N43" i="5"/>
  <c r="N39" i="5"/>
  <c r="N35" i="5"/>
  <c r="N31" i="5"/>
  <c r="N27" i="5"/>
  <c r="N23" i="5"/>
  <c r="N19" i="5"/>
  <c r="N15" i="5"/>
  <c r="N11" i="5"/>
  <c r="N7" i="5"/>
  <c r="N418" i="5"/>
  <c r="N402" i="5"/>
  <c r="N386" i="5"/>
  <c r="N370" i="5"/>
  <c r="N354" i="5"/>
  <c r="N97" i="5"/>
  <c r="N33" i="5"/>
  <c r="N46" i="5"/>
  <c r="N42" i="5"/>
  <c r="N38" i="5"/>
  <c r="N34" i="5"/>
  <c r="N30" i="5"/>
  <c r="N26" i="5"/>
  <c r="N22" i="5"/>
  <c r="N18" i="5"/>
  <c r="N14" i="5"/>
  <c r="N10" i="5"/>
  <c r="N6" i="5"/>
  <c r="N3" i="5"/>
  <c r="N2" i="5"/>
  <c r="N414" i="5"/>
  <c r="N398" i="5"/>
  <c r="N382" i="5"/>
  <c r="N366" i="5"/>
  <c r="N350" i="5"/>
  <c r="N327" i="5"/>
  <c r="N81" i="5"/>
  <c r="N17" i="5"/>
  <c r="N121" i="5"/>
  <c r="N117" i="5"/>
  <c r="N109" i="5"/>
  <c r="N105" i="5"/>
  <c r="N101" i="5"/>
  <c r="N93" i="5"/>
  <c r="N89" i="5"/>
  <c r="N85" i="5"/>
  <c r="N77" i="5"/>
  <c r="N73" i="5"/>
  <c r="N69" i="5"/>
  <c r="N61" i="5"/>
  <c r="N57" i="5"/>
  <c r="N53" i="5"/>
  <c r="N45" i="5"/>
  <c r="N41" i="5"/>
  <c r="N37" i="5"/>
  <c r="N29" i="5"/>
  <c r="N25" i="5"/>
  <c r="N21" i="5"/>
  <c r="N13" i="5"/>
  <c r="N9" i="5"/>
  <c r="N5" i="5"/>
  <c r="N410" i="5"/>
  <c r="N394" i="5"/>
  <c r="N378" i="5"/>
  <c r="N362" i="5"/>
  <c r="N346" i="5"/>
  <c r="N65" i="5"/>
  <c r="L2" i="5" a="1"/>
  <c r="L2" i="5"/>
  <c r="L3" i="5" a="1"/>
  <c r="L3" i="5"/>
  <c r="L4" i="5" a="1"/>
  <c r="L4" i="5"/>
  <c r="L5" i="5" a="1"/>
  <c r="L5" i="5"/>
  <c r="L6" i="5" a="1"/>
  <c r="L6" i="5"/>
  <c r="L7" i="5" a="1"/>
  <c r="L7" i="5"/>
  <c r="L8" i="5" a="1"/>
  <c r="L8" i="5"/>
  <c r="L9" i="5" a="1"/>
  <c r="L9" i="5"/>
  <c r="L10" i="5" a="1"/>
  <c r="L10" i="5"/>
  <c r="L11" i="5" a="1"/>
  <c r="L11" i="5"/>
  <c r="L12" i="5" a="1"/>
  <c r="L12" i="5"/>
  <c r="L13" i="5" a="1"/>
  <c r="L13" i="5"/>
  <c r="L14" i="5" a="1"/>
  <c r="L14" i="5"/>
  <c r="L15" i="5" a="1"/>
  <c r="L15" i="5"/>
  <c r="L16" i="5" a="1"/>
  <c r="L16" i="5"/>
  <c r="L17" i="5" a="1"/>
  <c r="L17" i="5"/>
  <c r="L18" i="5" a="1"/>
  <c r="L18" i="5"/>
  <c r="L19" i="5" a="1"/>
  <c r="L19" i="5"/>
  <c r="L20" i="5" a="1"/>
  <c r="L20" i="5"/>
  <c r="L21" i="5" a="1"/>
  <c r="L21" i="5"/>
  <c r="L22" i="5" a="1"/>
  <c r="L22" i="5"/>
  <c r="L23" i="5" a="1"/>
  <c r="L23" i="5"/>
  <c r="L24" i="5" a="1"/>
  <c r="L24" i="5"/>
  <c r="L25" i="5" a="1"/>
  <c r="L25" i="5"/>
  <c r="L26" i="5" a="1"/>
  <c r="L26" i="5"/>
  <c r="L27" i="5" a="1"/>
  <c r="L27" i="5"/>
  <c r="L28" i="5" a="1"/>
  <c r="L28" i="5"/>
  <c r="L29" i="5" a="1"/>
  <c r="L29" i="5"/>
  <c r="L30" i="5" a="1"/>
  <c r="L30" i="5"/>
  <c r="L31" i="5" a="1"/>
  <c r="L31" i="5"/>
  <c r="L32" i="5" a="1"/>
  <c r="L32" i="5"/>
  <c r="L33" i="5" a="1"/>
  <c r="L33" i="5"/>
  <c r="L34" i="5" a="1"/>
  <c r="L34" i="5"/>
  <c r="L35" i="5" a="1"/>
  <c r="L35" i="5"/>
  <c r="L36" i="5" a="1"/>
  <c r="L36" i="5"/>
  <c r="L37" i="5" a="1"/>
  <c r="L37" i="5"/>
  <c r="L38" i="5" a="1"/>
  <c r="L38" i="5"/>
  <c r="L39" i="5" a="1"/>
  <c r="L39" i="5"/>
  <c r="L40" i="5" a="1"/>
  <c r="L40" i="5"/>
  <c r="L41" i="5" a="1"/>
  <c r="L41" i="5"/>
  <c r="L42" i="5" a="1"/>
  <c r="L42" i="5"/>
  <c r="L43" i="5" a="1"/>
  <c r="L43" i="5"/>
  <c r="L44" i="5" a="1"/>
  <c r="L44" i="5"/>
  <c r="L45" i="5" a="1"/>
  <c r="L45" i="5"/>
  <c r="L46" i="5" a="1"/>
  <c r="L46" i="5"/>
  <c r="L47" i="5" a="1"/>
  <c r="L47" i="5"/>
  <c r="L48" i="5" a="1"/>
  <c r="L48" i="5"/>
  <c r="L49" i="5" a="1"/>
  <c r="L49" i="5"/>
  <c r="L50" i="5" a="1"/>
  <c r="L50" i="5"/>
  <c r="L51" i="5" a="1"/>
  <c r="L51" i="5"/>
  <c r="L52" i="5" a="1"/>
  <c r="L52" i="5"/>
  <c r="L53" i="5" a="1"/>
  <c r="L53" i="5"/>
  <c r="L54" i="5" a="1"/>
  <c r="L54" i="5"/>
  <c r="L55" i="5" a="1"/>
  <c r="L55" i="5"/>
  <c r="L56" i="5" a="1"/>
  <c r="L56" i="5"/>
  <c r="L57" i="5" a="1"/>
  <c r="L57" i="5"/>
  <c r="L58" i="5" a="1"/>
  <c r="L58" i="5"/>
  <c r="L59" i="5" a="1"/>
  <c r="L59" i="5"/>
  <c r="L60" i="5" a="1"/>
  <c r="L60" i="5"/>
  <c r="L61" i="5" a="1"/>
  <c r="L61" i="5"/>
  <c r="L62" i="5" a="1"/>
  <c r="L62" i="5"/>
  <c r="L63" i="5" a="1"/>
  <c r="L63" i="5"/>
  <c r="L64" i="5" a="1"/>
  <c r="L64" i="5"/>
  <c r="L65" i="5" a="1"/>
  <c r="L65" i="5"/>
  <c r="L66" i="5" a="1"/>
  <c r="L66" i="5"/>
  <c r="L67" i="5" a="1"/>
  <c r="L67" i="5"/>
  <c r="L68" i="5" a="1"/>
  <c r="L68" i="5"/>
  <c r="L69" i="5" a="1"/>
  <c r="L69" i="5"/>
  <c r="L70" i="5" a="1"/>
  <c r="L70" i="5"/>
  <c r="L71" i="5" a="1"/>
  <c r="L71" i="5"/>
  <c r="L72" i="5" a="1"/>
  <c r="L72" i="5"/>
  <c r="L73" i="5" a="1"/>
  <c r="L73" i="5"/>
  <c r="L74" i="5" a="1"/>
  <c r="L74" i="5"/>
  <c r="L75" i="5" a="1"/>
  <c r="L75" i="5"/>
  <c r="L76" i="5" a="1"/>
  <c r="L76" i="5"/>
  <c r="L77" i="5" a="1"/>
  <c r="L77" i="5"/>
  <c r="L78" i="5" a="1"/>
  <c r="L78" i="5"/>
  <c r="L79" i="5" a="1"/>
  <c r="L79" i="5"/>
  <c r="L80" i="5" a="1"/>
  <c r="L80" i="5"/>
  <c r="L81" i="5" a="1"/>
  <c r="L81" i="5"/>
  <c r="L82" i="5" a="1"/>
  <c r="L82" i="5"/>
  <c r="L83" i="5" a="1"/>
  <c r="L83" i="5"/>
  <c r="L84" i="5" a="1"/>
  <c r="L84" i="5"/>
  <c r="L85" i="5" a="1"/>
  <c r="L85" i="5"/>
  <c r="L86" i="5" a="1"/>
  <c r="L86" i="5"/>
  <c r="L87" i="5" a="1"/>
  <c r="L87" i="5"/>
  <c r="L88" i="5" a="1"/>
  <c r="L88" i="5"/>
  <c r="L89" i="5" a="1"/>
  <c r="L89" i="5"/>
  <c r="L90" i="5" a="1"/>
  <c r="L90" i="5"/>
  <c r="L91" i="5" a="1"/>
  <c r="L91" i="5"/>
  <c r="L92" i="5" a="1"/>
  <c r="L92" i="5"/>
  <c r="L93" i="5" a="1"/>
  <c r="L93" i="5"/>
  <c r="L94" i="5" a="1"/>
  <c r="L94" i="5"/>
  <c r="L95" i="5" a="1"/>
  <c r="L95" i="5"/>
  <c r="L96" i="5" a="1"/>
  <c r="L96" i="5"/>
  <c r="L97" i="5" a="1"/>
  <c r="L97" i="5"/>
  <c r="L98" i="5" a="1"/>
  <c r="L98" i="5"/>
  <c r="L99" i="5" a="1"/>
  <c r="L99" i="5"/>
  <c r="L100" i="5" a="1"/>
  <c r="L100" i="5"/>
  <c r="L101" i="5" a="1"/>
  <c r="L101" i="5"/>
  <c r="L102" i="5" a="1"/>
  <c r="L102" i="5"/>
  <c r="L103" i="5" a="1"/>
  <c r="L103" i="5"/>
  <c r="L104" i="5" a="1"/>
  <c r="L104" i="5"/>
  <c r="L105" i="5" a="1"/>
  <c r="L105" i="5"/>
  <c r="L106" i="5" a="1"/>
  <c r="L106" i="5"/>
  <c r="L107" i="5" a="1"/>
  <c r="L107" i="5"/>
  <c r="L108" i="5" a="1"/>
  <c r="L108" i="5"/>
  <c r="L109" i="5" a="1"/>
  <c r="L109" i="5"/>
  <c r="L110" i="5" a="1"/>
  <c r="L110" i="5"/>
  <c r="L111" i="5" a="1"/>
  <c r="L111" i="5"/>
  <c r="L112" i="5" a="1"/>
  <c r="L112" i="5"/>
  <c r="L113" i="5" a="1"/>
  <c r="L113" i="5"/>
  <c r="L114" i="5" a="1"/>
  <c r="L114" i="5"/>
  <c r="L115" i="5" a="1"/>
  <c r="L115" i="5"/>
  <c r="L116" i="5" a="1"/>
  <c r="L116" i="5"/>
  <c r="L117" i="5" a="1"/>
  <c r="L117" i="5"/>
  <c r="L118" i="5" a="1"/>
  <c r="L118" i="5"/>
  <c r="L119" i="5" a="1"/>
  <c r="L119" i="5"/>
  <c r="L120" i="5" a="1"/>
  <c r="L120" i="5"/>
  <c r="L121" i="5" a="1"/>
  <c r="L121" i="5"/>
  <c r="L122" i="5" a="1"/>
  <c r="L122" i="5"/>
  <c r="L123" i="5" a="1"/>
  <c r="L123" i="5"/>
  <c r="L124" i="5" a="1"/>
  <c r="L124" i="5"/>
  <c r="L125" i="5" a="1"/>
  <c r="L125" i="5"/>
  <c r="L126" i="5" a="1"/>
  <c r="L126" i="5"/>
  <c r="L127" i="5" a="1"/>
  <c r="L127" i="5"/>
  <c r="L128" i="5" a="1"/>
  <c r="L128" i="5"/>
  <c r="L129" i="5" a="1"/>
  <c r="L129" i="5"/>
  <c r="L130" i="5" a="1"/>
  <c r="L130" i="5"/>
  <c r="L131" i="5" a="1"/>
  <c r="L131" i="5"/>
  <c r="L132" i="5" a="1"/>
  <c r="L132" i="5"/>
  <c r="L133" i="5" a="1"/>
  <c r="L133" i="5"/>
  <c r="L134" i="5" a="1"/>
  <c r="L134" i="5"/>
  <c r="L135" i="5" a="1"/>
  <c r="L135" i="5"/>
  <c r="L136" i="5" a="1"/>
  <c r="L136" i="5"/>
  <c r="L137" i="5" a="1"/>
  <c r="L137" i="5"/>
  <c r="L138" i="5" a="1"/>
  <c r="L138" i="5"/>
  <c r="L139" i="5" a="1"/>
  <c r="L139" i="5"/>
  <c r="L140" i="5" a="1"/>
  <c r="L140" i="5"/>
  <c r="L141" i="5" a="1"/>
  <c r="L141" i="5"/>
  <c r="L142" i="5" a="1"/>
  <c r="L142" i="5"/>
  <c r="L143" i="5" a="1"/>
  <c r="L143" i="5"/>
  <c r="L144" i="5" a="1"/>
  <c r="L144" i="5"/>
  <c r="L145" i="5" a="1"/>
  <c r="L145" i="5"/>
  <c r="L146" i="5" a="1"/>
  <c r="L146" i="5"/>
  <c r="L147" i="5" a="1"/>
  <c r="L147" i="5"/>
  <c r="L148" i="5" a="1"/>
  <c r="L148" i="5"/>
  <c r="L149" i="5" a="1"/>
  <c r="L149" i="5"/>
  <c r="L150" i="5" a="1"/>
  <c r="L150" i="5"/>
  <c r="L151" i="5" a="1"/>
  <c r="L151" i="5"/>
  <c r="L152" i="5" a="1"/>
  <c r="L152" i="5"/>
  <c r="L153" i="5" a="1"/>
  <c r="L153" i="5"/>
  <c r="L154" i="5" a="1"/>
  <c r="L154" i="5"/>
  <c r="L155" i="5" a="1"/>
  <c r="L155" i="5"/>
  <c r="L156" i="5" a="1"/>
  <c r="L156" i="5"/>
  <c r="L157" i="5" a="1"/>
  <c r="L157" i="5"/>
  <c r="L158" i="5" a="1"/>
  <c r="L158" i="5"/>
  <c r="L159" i="5" a="1"/>
  <c r="L159" i="5"/>
  <c r="L160" i="5" a="1"/>
  <c r="L160" i="5"/>
  <c r="L161" i="5" a="1"/>
  <c r="L161" i="5"/>
  <c r="L162" i="5" a="1"/>
  <c r="L162" i="5"/>
  <c r="L163" i="5" a="1"/>
  <c r="L163" i="5"/>
  <c r="L164" i="5" a="1"/>
  <c r="L164" i="5"/>
  <c r="L165" i="5" a="1"/>
  <c r="L165" i="5"/>
  <c r="L166" i="5" a="1"/>
  <c r="L166" i="5"/>
  <c r="L167" i="5" a="1"/>
  <c r="L167" i="5"/>
  <c r="L168" i="5" a="1"/>
  <c r="L168" i="5"/>
  <c r="L169" i="5" a="1"/>
  <c r="L169" i="5"/>
  <c r="L170" i="5" a="1"/>
  <c r="L170" i="5"/>
  <c r="L171" i="5" a="1"/>
  <c r="L171" i="5"/>
  <c r="L172" i="5" a="1"/>
  <c r="L172" i="5"/>
  <c r="L173" i="5" a="1"/>
  <c r="L173" i="5"/>
  <c r="L174" i="5" a="1"/>
  <c r="L174" i="5"/>
  <c r="L175" i="5" a="1"/>
  <c r="L175" i="5"/>
  <c r="L176" i="5" a="1"/>
  <c r="L176" i="5"/>
  <c r="L177" i="5" a="1"/>
  <c r="L177" i="5"/>
  <c r="L178" i="5" a="1"/>
  <c r="L178" i="5"/>
  <c r="L179" i="5" a="1"/>
  <c r="L179" i="5"/>
  <c r="L180" i="5" a="1"/>
  <c r="L180" i="5"/>
  <c r="L181" i="5" a="1"/>
  <c r="L181" i="5"/>
  <c r="L182" i="5" a="1"/>
  <c r="L182" i="5"/>
  <c r="L183" i="5" a="1"/>
  <c r="L183" i="5"/>
  <c r="L184" i="5" a="1"/>
  <c r="L184" i="5"/>
  <c r="L185" i="5" a="1"/>
  <c r="L185" i="5"/>
  <c r="L186" i="5" a="1"/>
  <c r="L186" i="5"/>
  <c r="L187" i="5" a="1"/>
  <c r="L187" i="5"/>
  <c r="L188" i="5" a="1"/>
  <c r="L188" i="5"/>
  <c r="L189" i="5" a="1"/>
  <c r="L189" i="5"/>
  <c r="L190" i="5" a="1"/>
  <c r="L190" i="5"/>
  <c r="L191" i="5" a="1"/>
  <c r="L191" i="5"/>
  <c r="L192" i="5" a="1"/>
  <c r="L192" i="5"/>
  <c r="L193" i="5" a="1"/>
  <c r="L193" i="5"/>
  <c r="L194" i="5" a="1"/>
  <c r="L194" i="5"/>
  <c r="L195" i="5" a="1"/>
  <c r="L195" i="5"/>
  <c r="L196" i="5" a="1"/>
  <c r="L196" i="5"/>
  <c r="L197" i="5" a="1"/>
  <c r="L197" i="5"/>
  <c r="L198" i="5" a="1"/>
  <c r="L198" i="5"/>
  <c r="L199" i="5" a="1"/>
  <c r="L199" i="5"/>
  <c r="L200" i="5" a="1"/>
  <c r="L200" i="5"/>
  <c r="L201" i="5" a="1"/>
  <c r="L201" i="5"/>
  <c r="L202" i="5" a="1"/>
  <c r="L202" i="5"/>
  <c r="L203" i="5" a="1"/>
  <c r="L203" i="5"/>
  <c r="L204" i="5" a="1"/>
  <c r="L204" i="5"/>
  <c r="L205" i="5" a="1"/>
  <c r="L205" i="5"/>
  <c r="L206" i="5" a="1"/>
  <c r="L206" i="5"/>
  <c r="L207" i="5" a="1"/>
  <c r="L207" i="5"/>
  <c r="L208" i="5" a="1"/>
  <c r="L208" i="5"/>
  <c r="L209" i="5" a="1"/>
  <c r="L209" i="5"/>
  <c r="L210" i="5" a="1"/>
  <c r="L210" i="5"/>
  <c r="L211" i="5" a="1"/>
  <c r="L211" i="5"/>
  <c r="L212" i="5" a="1"/>
  <c r="L212" i="5"/>
  <c r="L213" i="5" a="1"/>
  <c r="L213" i="5"/>
  <c r="L214" i="5" a="1"/>
  <c r="L214" i="5"/>
  <c r="L215" i="5" a="1"/>
  <c r="L215" i="5"/>
  <c r="L216" i="5" a="1"/>
  <c r="L216" i="5"/>
  <c r="L217" i="5" a="1"/>
  <c r="L217" i="5"/>
  <c r="L218" i="5" a="1"/>
  <c r="L218" i="5"/>
  <c r="L219" i="5" a="1"/>
  <c r="L219" i="5"/>
  <c r="L220" i="5" a="1"/>
  <c r="L220" i="5"/>
  <c r="L221" i="5" a="1"/>
  <c r="L221" i="5"/>
  <c r="L222" i="5" a="1"/>
  <c r="L222" i="5"/>
  <c r="L223" i="5" a="1"/>
  <c r="L223" i="5"/>
  <c r="L224" i="5" a="1"/>
  <c r="L224" i="5"/>
  <c r="L225" i="5" a="1"/>
  <c r="L225" i="5"/>
  <c r="L226" i="5" a="1"/>
  <c r="L226" i="5"/>
  <c r="L227" i="5" a="1"/>
  <c r="L227" i="5"/>
  <c r="L228" i="5" a="1"/>
  <c r="L228" i="5"/>
  <c r="L229" i="5" a="1"/>
  <c r="L229" i="5"/>
  <c r="L230" i="5" a="1"/>
  <c r="L230" i="5"/>
  <c r="L231" i="5" a="1"/>
  <c r="L231" i="5"/>
  <c r="L232" i="5" a="1"/>
  <c r="L232" i="5"/>
  <c r="L233" i="5" a="1"/>
  <c r="L233" i="5"/>
  <c r="L234" i="5" a="1"/>
  <c r="L234" i="5"/>
  <c r="L235" i="5" a="1"/>
  <c r="L235" i="5"/>
  <c r="L236" i="5" a="1"/>
  <c r="L236" i="5"/>
  <c r="L237" i="5" a="1"/>
  <c r="L237" i="5"/>
  <c r="L238" i="5" a="1"/>
  <c r="L238" i="5"/>
  <c r="L239" i="5" a="1"/>
  <c r="L239" i="5"/>
  <c r="L240" i="5" a="1"/>
  <c r="L240" i="5"/>
  <c r="L241" i="5" a="1"/>
  <c r="L241" i="5"/>
  <c r="L242" i="5" a="1"/>
  <c r="L242" i="5"/>
  <c r="L243" i="5" a="1"/>
  <c r="L243" i="5"/>
  <c r="L244" i="5" a="1"/>
  <c r="L244" i="5"/>
  <c r="L245" i="5" a="1"/>
  <c r="L245" i="5"/>
  <c r="L246" i="5" a="1"/>
  <c r="L246" i="5"/>
  <c r="L247" i="5" a="1"/>
  <c r="L247" i="5"/>
  <c r="L248" i="5" a="1"/>
  <c r="L248" i="5"/>
  <c r="L249" i="5" a="1"/>
  <c r="L249" i="5"/>
  <c r="L250" i="5" a="1"/>
  <c r="L250" i="5"/>
  <c r="L251" i="5" a="1"/>
  <c r="L251" i="5"/>
  <c r="L252" i="5" a="1"/>
  <c r="L252" i="5"/>
  <c r="L253" i="5" a="1"/>
  <c r="L253" i="5"/>
  <c r="L254" i="5" a="1"/>
  <c r="L254" i="5"/>
  <c r="L255" i="5" a="1"/>
  <c r="L255" i="5"/>
  <c r="L256" i="5" a="1"/>
  <c r="L256" i="5"/>
  <c r="L257" i="5" a="1"/>
  <c r="L257" i="5"/>
  <c r="L258" i="5" a="1"/>
  <c r="L258" i="5"/>
  <c r="L259" i="5" a="1"/>
  <c r="L259" i="5"/>
  <c r="L260" i="5" a="1"/>
  <c r="L260" i="5"/>
  <c r="L261" i="5" a="1"/>
  <c r="L261" i="5"/>
  <c r="L262" i="5" a="1"/>
  <c r="L262" i="5"/>
  <c r="L263" i="5" a="1"/>
  <c r="L263" i="5"/>
  <c r="L264" i="5" a="1"/>
  <c r="L264" i="5"/>
  <c r="L265" i="5" a="1"/>
  <c r="L265" i="5"/>
  <c r="L266" i="5" a="1"/>
  <c r="L266" i="5"/>
  <c r="L267" i="5" a="1"/>
  <c r="L267" i="5"/>
  <c r="L268" i="5" a="1"/>
  <c r="L268" i="5"/>
  <c r="L269" i="5" a="1"/>
  <c r="L269" i="5"/>
  <c r="L270" i="5" a="1"/>
  <c r="L270" i="5"/>
  <c r="L271" i="5" a="1"/>
  <c r="L271" i="5"/>
  <c r="L272" i="5" a="1"/>
  <c r="L272" i="5"/>
  <c r="L273" i="5" a="1"/>
  <c r="L273" i="5"/>
  <c r="L274" i="5" a="1"/>
  <c r="L274" i="5"/>
  <c r="L275" i="5" a="1"/>
  <c r="L275" i="5"/>
  <c r="L276" i="5" a="1"/>
  <c r="L276" i="5"/>
  <c r="L277" i="5" a="1"/>
  <c r="L277" i="5"/>
  <c r="L278" i="5" a="1"/>
  <c r="L278" i="5"/>
  <c r="L279" i="5" a="1"/>
  <c r="L279" i="5"/>
  <c r="L280" i="5" a="1"/>
  <c r="L280" i="5"/>
  <c r="L281" i="5" a="1"/>
  <c r="L281" i="5"/>
  <c r="L282" i="5" a="1"/>
  <c r="L282" i="5"/>
  <c r="L283" i="5" a="1"/>
  <c r="L283" i="5"/>
  <c r="L284" i="5" a="1"/>
  <c r="L284" i="5"/>
  <c r="L285" i="5" a="1"/>
  <c r="L285" i="5"/>
  <c r="L286" i="5" a="1"/>
  <c r="L286" i="5"/>
  <c r="L287" i="5" a="1"/>
  <c r="L287" i="5"/>
  <c r="L288" i="5" a="1"/>
  <c r="L288" i="5"/>
  <c r="L289" i="5" a="1"/>
  <c r="L289" i="5"/>
  <c r="L290" i="5" a="1"/>
  <c r="L290" i="5"/>
  <c r="L291" i="5" a="1"/>
  <c r="L291" i="5"/>
  <c r="L292" i="5" a="1"/>
  <c r="L292" i="5"/>
  <c r="L293" i="5" a="1"/>
  <c r="L293" i="5"/>
  <c r="L294" i="5" a="1"/>
  <c r="L294" i="5"/>
  <c r="L295" i="5" a="1"/>
  <c r="L295" i="5"/>
  <c r="L296" i="5" a="1"/>
  <c r="L296" i="5"/>
  <c r="L297" i="5" a="1"/>
  <c r="L297" i="5"/>
  <c r="L298" i="5" a="1"/>
  <c r="L298" i="5"/>
  <c r="L299" i="5" a="1"/>
  <c r="L299" i="5"/>
  <c r="L300" i="5" a="1"/>
  <c r="L300" i="5"/>
  <c r="L301" i="5" a="1"/>
  <c r="L301" i="5"/>
  <c r="L302" i="5" a="1"/>
  <c r="L302" i="5"/>
  <c r="L303" i="5" a="1"/>
  <c r="L303" i="5"/>
  <c r="L304" i="5" a="1"/>
  <c r="L304" i="5"/>
  <c r="L305" i="5" a="1"/>
  <c r="L305" i="5"/>
  <c r="L306" i="5" a="1"/>
  <c r="L306" i="5"/>
  <c r="L307" i="5" a="1"/>
  <c r="L307" i="5"/>
  <c r="L308" i="5" a="1"/>
  <c r="L308" i="5"/>
  <c r="L309" i="5" a="1"/>
  <c r="L309" i="5"/>
  <c r="L310" i="5" a="1"/>
  <c r="L310" i="5"/>
  <c r="L311" i="5" a="1"/>
  <c r="L311" i="5"/>
  <c r="L312" i="5" a="1"/>
  <c r="L312" i="5"/>
  <c r="L313" i="5" a="1"/>
  <c r="L313" i="5"/>
  <c r="L314" i="5" a="1"/>
  <c r="L314" i="5"/>
  <c r="L315" i="5" a="1"/>
  <c r="L315" i="5"/>
  <c r="L316" i="5" a="1"/>
  <c r="L316" i="5"/>
  <c r="L317" i="5" a="1"/>
  <c r="L317" i="5"/>
  <c r="L318" i="5" a="1"/>
  <c r="L318" i="5"/>
  <c r="L319" i="5" a="1"/>
  <c r="L319" i="5"/>
  <c r="L320" i="5" a="1"/>
  <c r="L320" i="5"/>
  <c r="L321" i="5" a="1"/>
  <c r="L321" i="5"/>
  <c r="L322" i="5" a="1"/>
  <c r="L322" i="5"/>
  <c r="L323" i="5" a="1"/>
  <c r="L323" i="5"/>
  <c r="L324" i="5" a="1"/>
  <c r="L324" i="5"/>
  <c r="L325" i="5" a="1"/>
  <c r="L325" i="5"/>
  <c r="L326" i="5" a="1"/>
  <c r="L326" i="5"/>
  <c r="L327" i="5" a="1"/>
  <c r="L327" i="5"/>
  <c r="L328" i="5" a="1"/>
  <c r="L328" i="5"/>
  <c r="L329" i="5" a="1"/>
  <c r="L329" i="5"/>
  <c r="L330" i="5" a="1"/>
  <c r="L330" i="5"/>
  <c r="L331" i="5" a="1"/>
  <c r="L331" i="5"/>
  <c r="L332" i="5" a="1"/>
  <c r="L332" i="5"/>
  <c r="L333" i="5" a="1"/>
  <c r="L333" i="5"/>
  <c r="L334" i="5" a="1"/>
  <c r="L334" i="5"/>
  <c r="L335" i="5" a="1"/>
  <c r="L335" i="5"/>
  <c r="L336" i="5" a="1"/>
  <c r="L336" i="5"/>
  <c r="L337" i="5" a="1"/>
  <c r="L337" i="5"/>
  <c r="L338" i="5" a="1"/>
  <c r="L338" i="5"/>
  <c r="L339" i="5" a="1"/>
  <c r="L339" i="5"/>
  <c r="L340" i="5" a="1"/>
  <c r="L340" i="5"/>
  <c r="L341" i="5" a="1"/>
  <c r="L341" i="5"/>
  <c r="L342" i="5" a="1"/>
  <c r="L342" i="5"/>
  <c r="L343" i="5" a="1"/>
  <c r="L343" i="5"/>
  <c r="L344" i="5" a="1"/>
  <c r="L344" i="5"/>
  <c r="L345" i="5" a="1"/>
  <c r="L345" i="5"/>
  <c r="L346" i="5" a="1"/>
  <c r="L346" i="5"/>
  <c r="L347" i="5" a="1"/>
  <c r="L347" i="5"/>
  <c r="L348" i="5" a="1"/>
  <c r="L348" i="5"/>
  <c r="L349" i="5" a="1"/>
  <c r="L349" i="5"/>
  <c r="L350" i="5" a="1"/>
  <c r="L350" i="5"/>
  <c r="L351" i="5" a="1"/>
  <c r="L351" i="5"/>
  <c r="L352" i="5" a="1"/>
  <c r="L352" i="5"/>
  <c r="L353" i="5" a="1"/>
  <c r="L353" i="5"/>
  <c r="L354" i="5" a="1"/>
  <c r="L354" i="5"/>
  <c r="L355" i="5" a="1"/>
  <c r="L355" i="5"/>
  <c r="L356" i="5" a="1"/>
  <c r="L356" i="5"/>
  <c r="L357" i="5" a="1"/>
  <c r="L357" i="5"/>
  <c r="L358" i="5" a="1"/>
  <c r="L358" i="5"/>
  <c r="L359" i="5" a="1"/>
  <c r="L359" i="5"/>
  <c r="L360" i="5" a="1"/>
  <c r="L360" i="5"/>
  <c r="L361" i="5" a="1"/>
  <c r="L361" i="5"/>
  <c r="L362" i="5" a="1"/>
  <c r="L362" i="5"/>
  <c r="L363" i="5" a="1"/>
  <c r="L363" i="5"/>
  <c r="L364" i="5" a="1"/>
  <c r="L364" i="5"/>
  <c r="L365" i="5" a="1"/>
  <c r="L365" i="5"/>
  <c r="L366" i="5" a="1"/>
  <c r="L366" i="5"/>
  <c r="L367" i="5" a="1"/>
  <c r="L367" i="5"/>
  <c r="L368" i="5" a="1"/>
  <c r="L368" i="5"/>
  <c r="L369" i="5" a="1"/>
  <c r="L369" i="5"/>
  <c r="L370" i="5" a="1"/>
  <c r="L370" i="5"/>
  <c r="L371" i="5" a="1"/>
  <c r="L371" i="5"/>
  <c r="L372" i="5" a="1"/>
  <c r="L372" i="5"/>
  <c r="L373" i="5" a="1"/>
  <c r="L373" i="5"/>
  <c r="L374" i="5" a="1"/>
  <c r="L374" i="5"/>
  <c r="L375" i="5" a="1"/>
  <c r="L375" i="5"/>
  <c r="L376" i="5" a="1"/>
  <c r="L376" i="5"/>
  <c r="L377" i="5" a="1"/>
  <c r="L377" i="5"/>
  <c r="L378" i="5" a="1"/>
  <c r="L378" i="5"/>
  <c r="L379" i="5" a="1"/>
  <c r="L379" i="5"/>
  <c r="L380" i="5" a="1"/>
  <c r="L380" i="5"/>
  <c r="L381" i="5" a="1"/>
  <c r="L381" i="5"/>
  <c r="L382" i="5" a="1"/>
  <c r="L382" i="5"/>
  <c r="L383" i="5" a="1"/>
  <c r="L383" i="5"/>
  <c r="L384" i="5" a="1"/>
  <c r="L384" i="5"/>
  <c r="L385" i="5" a="1"/>
  <c r="L385" i="5"/>
  <c r="L386" i="5" a="1"/>
  <c r="L386" i="5"/>
  <c r="L387" i="5" a="1"/>
  <c r="L387" i="5"/>
  <c r="L388" i="5" a="1"/>
  <c r="L388" i="5"/>
  <c r="L389" i="5" a="1"/>
  <c r="L389" i="5"/>
  <c r="L390" i="5" a="1"/>
  <c r="L390" i="5"/>
  <c r="L391" i="5" a="1"/>
  <c r="L391" i="5"/>
  <c r="L392" i="5" a="1"/>
  <c r="L392" i="5"/>
  <c r="L393" i="5" a="1"/>
  <c r="L393" i="5"/>
  <c r="L394" i="5" a="1"/>
  <c r="L394" i="5"/>
  <c r="L395" i="5" a="1"/>
  <c r="L395" i="5"/>
  <c r="L396" i="5" a="1"/>
  <c r="L396" i="5"/>
  <c r="L397" i="5" a="1"/>
  <c r="L397" i="5"/>
  <c r="L398" i="5" a="1"/>
  <c r="L398" i="5"/>
  <c r="L399" i="5" a="1"/>
  <c r="L399" i="5"/>
  <c r="L400" i="5" a="1"/>
  <c r="L400" i="5"/>
  <c r="L401" i="5" a="1"/>
  <c r="L401" i="5"/>
  <c r="L402" i="5" a="1"/>
  <c r="L402" i="5"/>
  <c r="L403" i="5" a="1"/>
  <c r="L403" i="5"/>
  <c r="L404" i="5" a="1"/>
  <c r="L404" i="5"/>
  <c r="L405" i="5" a="1"/>
  <c r="L405" i="5"/>
  <c r="L406" i="5" a="1"/>
  <c r="L406" i="5"/>
  <c r="L407" i="5" a="1"/>
  <c r="L407" i="5"/>
  <c r="L408" i="5" a="1"/>
  <c r="L408" i="5"/>
  <c r="L409" i="5" a="1"/>
  <c r="L409" i="5"/>
  <c r="L410" i="5" a="1"/>
  <c r="L410" i="5"/>
  <c r="L411" i="5" a="1"/>
  <c r="L411" i="5"/>
  <c r="L412" i="5" a="1"/>
  <c r="L412" i="5"/>
  <c r="L413" i="5" a="1"/>
  <c r="L413" i="5"/>
  <c r="L414" i="5" a="1"/>
  <c r="L414" i="5"/>
  <c r="L415" i="5" a="1"/>
  <c r="L415" i="5"/>
  <c r="L416" i="5" a="1"/>
  <c r="L416" i="5"/>
  <c r="L417" i="5" a="1"/>
  <c r="L417" i="5"/>
  <c r="L418" i="5" a="1"/>
  <c r="L418" i="5"/>
  <c r="L419" i="5" a="1"/>
  <c r="L419" i="5"/>
  <c r="L420" i="5" a="1"/>
  <c r="L420" i="5"/>
  <c r="L421" i="5" a="1"/>
  <c r="L421" i="5"/>
  <c r="L422" i="5" a="1"/>
  <c r="L422" i="5"/>
  <c r="K3" i="5" a="1"/>
  <c r="K3" i="5"/>
  <c r="K4" i="5" a="1"/>
  <c r="K4" i="5"/>
  <c r="K5" i="5" a="1"/>
  <c r="K5" i="5"/>
  <c r="K6" i="5" a="1"/>
  <c r="K6" i="5"/>
  <c r="K7" i="5" a="1"/>
  <c r="K7" i="5"/>
  <c r="K8" i="5" a="1"/>
  <c r="K8" i="5"/>
  <c r="K9" i="5" a="1"/>
  <c r="K9" i="5"/>
  <c r="K10" i="5" a="1"/>
  <c r="K10" i="5"/>
  <c r="K12" i="5" a="1"/>
  <c r="K12" i="5"/>
  <c r="K13" i="5" a="1"/>
  <c r="K13" i="5"/>
  <c r="K14" i="5" a="1"/>
  <c r="K14" i="5"/>
  <c r="K15" i="5" a="1"/>
  <c r="K15" i="5"/>
  <c r="K16" i="5" a="1"/>
  <c r="K16" i="5"/>
  <c r="K17" i="5" a="1"/>
  <c r="K17" i="5"/>
  <c r="K18" i="5" a="1"/>
  <c r="K18" i="5"/>
  <c r="K19" i="5" a="1"/>
  <c r="K19" i="5"/>
  <c r="K20" i="5" a="1"/>
  <c r="K20" i="5"/>
  <c r="K21" i="5" a="1"/>
  <c r="K21" i="5"/>
  <c r="K22" i="5" a="1"/>
  <c r="K22" i="5"/>
  <c r="K23" i="5" a="1"/>
  <c r="K23" i="5"/>
  <c r="K24" i="5" a="1"/>
  <c r="K24" i="5"/>
  <c r="K25" i="5" a="1"/>
  <c r="K25" i="5"/>
  <c r="K26" i="5" a="1"/>
  <c r="K26" i="5"/>
  <c r="K27" i="5" a="1"/>
  <c r="K27" i="5"/>
  <c r="K28" i="5" a="1"/>
  <c r="K28" i="5"/>
  <c r="K29" i="5" a="1"/>
  <c r="K29" i="5"/>
  <c r="K30" i="5" a="1"/>
  <c r="K30" i="5"/>
  <c r="K31" i="5" a="1"/>
  <c r="K31" i="5"/>
  <c r="K32" i="5" a="1"/>
  <c r="K32" i="5"/>
  <c r="K33" i="5" a="1"/>
  <c r="K33" i="5"/>
  <c r="K34" i="5" a="1"/>
  <c r="K34" i="5"/>
  <c r="K35" i="5" a="1"/>
  <c r="K35" i="5"/>
  <c r="K36" i="5" a="1"/>
  <c r="K36" i="5"/>
  <c r="K37" i="5" a="1"/>
  <c r="K37" i="5"/>
  <c r="K38" i="5" a="1"/>
  <c r="K38" i="5"/>
  <c r="K39" i="5" a="1"/>
  <c r="K39" i="5"/>
  <c r="K40" i="5" a="1"/>
  <c r="K40" i="5"/>
  <c r="K41" i="5" a="1"/>
  <c r="K41" i="5"/>
  <c r="K42" i="5" a="1"/>
  <c r="K42" i="5"/>
  <c r="K43" i="5" a="1"/>
  <c r="K43" i="5"/>
  <c r="K44" i="5" a="1"/>
  <c r="K44" i="5"/>
  <c r="K45" i="5" a="1"/>
  <c r="K45" i="5"/>
  <c r="K46" i="5" a="1"/>
  <c r="K46" i="5"/>
  <c r="K47" i="5" a="1"/>
  <c r="K47" i="5"/>
  <c r="K48" i="5" a="1"/>
  <c r="K48" i="5"/>
  <c r="K49" i="5" a="1"/>
  <c r="K49" i="5"/>
  <c r="K50" i="5" a="1"/>
  <c r="K50" i="5"/>
  <c r="K51" i="5" a="1"/>
  <c r="K51" i="5"/>
  <c r="K52" i="5" a="1"/>
  <c r="K52" i="5"/>
  <c r="K53" i="5" a="1"/>
  <c r="K53" i="5"/>
  <c r="K54" i="5" a="1"/>
  <c r="K54" i="5"/>
  <c r="K55" i="5" a="1"/>
  <c r="K55" i="5"/>
  <c r="K56" i="5" a="1"/>
  <c r="K56" i="5"/>
  <c r="K57" i="5" a="1"/>
  <c r="K57" i="5"/>
  <c r="K58" i="5" a="1"/>
  <c r="K58" i="5"/>
  <c r="K59" i="5" a="1"/>
  <c r="K59" i="5"/>
  <c r="K60" i="5" a="1"/>
  <c r="K60" i="5"/>
  <c r="K61" i="5" a="1"/>
  <c r="K61" i="5"/>
  <c r="K62" i="5" a="1"/>
  <c r="K62" i="5"/>
  <c r="K63" i="5" a="1"/>
  <c r="K63" i="5"/>
  <c r="K64" i="5" a="1"/>
  <c r="K64" i="5"/>
  <c r="K65" i="5" a="1"/>
  <c r="K65" i="5"/>
  <c r="K66" i="5" a="1"/>
  <c r="K66" i="5"/>
  <c r="K67" i="5" a="1"/>
  <c r="K67" i="5"/>
  <c r="K68" i="5" a="1"/>
  <c r="K68" i="5"/>
  <c r="K69" i="5" a="1"/>
  <c r="K69" i="5"/>
  <c r="K70" i="5" a="1"/>
  <c r="K70" i="5"/>
  <c r="K71" i="5" a="1"/>
  <c r="K71" i="5"/>
  <c r="K72" i="5" a="1"/>
  <c r="K72" i="5"/>
  <c r="K73" i="5" a="1"/>
  <c r="K73" i="5"/>
  <c r="K74" i="5" a="1"/>
  <c r="K74" i="5"/>
  <c r="K75" i="5" a="1"/>
  <c r="K75" i="5"/>
  <c r="K76" i="5" a="1"/>
  <c r="K76" i="5"/>
  <c r="K77" i="5" a="1"/>
  <c r="K77" i="5"/>
  <c r="K78" i="5" a="1"/>
  <c r="K78" i="5"/>
  <c r="K79" i="5" a="1"/>
  <c r="K79" i="5"/>
  <c r="K80" i="5" a="1"/>
  <c r="K80" i="5"/>
  <c r="K81" i="5" a="1"/>
  <c r="K81" i="5"/>
  <c r="K82" i="5" a="1"/>
  <c r="K82" i="5"/>
  <c r="K83" i="5" a="1"/>
  <c r="K83" i="5"/>
  <c r="K84" i="5" a="1"/>
  <c r="K84" i="5"/>
  <c r="K85" i="5" a="1"/>
  <c r="K85" i="5"/>
  <c r="K86" i="5" a="1"/>
  <c r="K86" i="5"/>
  <c r="K87" i="5" a="1"/>
  <c r="K87" i="5"/>
  <c r="K88" i="5" a="1"/>
  <c r="K88" i="5"/>
  <c r="K89" i="5" a="1"/>
  <c r="K89" i="5"/>
  <c r="K90" i="5" a="1"/>
  <c r="K90" i="5"/>
  <c r="K91" i="5" a="1"/>
  <c r="K91" i="5"/>
  <c r="K92" i="5" a="1"/>
  <c r="K92" i="5"/>
  <c r="K93" i="5" a="1"/>
  <c r="K93" i="5"/>
  <c r="K94" i="5" a="1"/>
  <c r="K94" i="5"/>
  <c r="K95" i="5" a="1"/>
  <c r="K95" i="5"/>
  <c r="K96" i="5" a="1"/>
  <c r="K96" i="5"/>
  <c r="K97" i="5" a="1"/>
  <c r="K97" i="5"/>
  <c r="K98" i="5" a="1"/>
  <c r="K98" i="5"/>
  <c r="K99" i="5" a="1"/>
  <c r="K99" i="5"/>
  <c r="K100" i="5" a="1"/>
  <c r="K100" i="5"/>
  <c r="K101" i="5" a="1"/>
  <c r="K101" i="5"/>
  <c r="K102" i="5" a="1"/>
  <c r="K102" i="5"/>
  <c r="K103" i="5" a="1"/>
  <c r="K103" i="5"/>
  <c r="K104" i="5" a="1"/>
  <c r="K104" i="5"/>
  <c r="K105" i="5" a="1"/>
  <c r="K105" i="5"/>
  <c r="K106" i="5" a="1"/>
  <c r="K106" i="5"/>
  <c r="K107" i="5" a="1"/>
  <c r="K107" i="5"/>
  <c r="K108" i="5" a="1"/>
  <c r="K108" i="5"/>
  <c r="K109" i="5" a="1"/>
  <c r="K109" i="5"/>
  <c r="K110" i="5" a="1"/>
  <c r="K110" i="5"/>
  <c r="K111" i="5" a="1"/>
  <c r="K111" i="5"/>
  <c r="K112" i="5" a="1"/>
  <c r="K112" i="5"/>
  <c r="K113" i="5" a="1"/>
  <c r="K113" i="5"/>
  <c r="K114" i="5" a="1"/>
  <c r="K114" i="5"/>
  <c r="K115" i="5" a="1"/>
  <c r="K115" i="5"/>
  <c r="K116" i="5" a="1"/>
  <c r="K116" i="5"/>
  <c r="K117" i="5" a="1"/>
  <c r="K117" i="5"/>
  <c r="K118" i="5" a="1"/>
  <c r="K118" i="5"/>
  <c r="K119" i="5" a="1"/>
  <c r="K119" i="5"/>
  <c r="K120" i="5" a="1"/>
  <c r="K120" i="5"/>
  <c r="K121" i="5" a="1"/>
  <c r="K121" i="5"/>
  <c r="K122" i="5" a="1"/>
  <c r="K122" i="5"/>
  <c r="K123" i="5" a="1"/>
  <c r="K123" i="5"/>
  <c r="K124" i="5" a="1"/>
  <c r="K124" i="5"/>
  <c r="K125" i="5" a="1"/>
  <c r="K125" i="5"/>
  <c r="K126" i="5" a="1"/>
  <c r="K126" i="5"/>
  <c r="K127" i="5" a="1"/>
  <c r="K127" i="5"/>
  <c r="K128" i="5" a="1"/>
  <c r="K128" i="5"/>
  <c r="K129" i="5" a="1"/>
  <c r="K129" i="5"/>
  <c r="K130" i="5" a="1"/>
  <c r="K130" i="5"/>
  <c r="K131" i="5" a="1"/>
  <c r="K131" i="5"/>
  <c r="K132" i="5" a="1"/>
  <c r="K132" i="5"/>
  <c r="K133" i="5" a="1"/>
  <c r="K133" i="5"/>
  <c r="K134" i="5" a="1"/>
  <c r="K134" i="5"/>
  <c r="K135" i="5" a="1"/>
  <c r="K135" i="5"/>
  <c r="K136" i="5" a="1"/>
  <c r="K136" i="5"/>
  <c r="K137" i="5" a="1"/>
  <c r="K137" i="5"/>
  <c r="K138" i="5" a="1"/>
  <c r="K138" i="5"/>
  <c r="K139" i="5" a="1"/>
  <c r="K139" i="5"/>
  <c r="K140" i="5" a="1"/>
  <c r="K140" i="5"/>
  <c r="K141" i="5" a="1"/>
  <c r="K141" i="5"/>
  <c r="K142" i="5" a="1"/>
  <c r="K142" i="5"/>
  <c r="K143" i="5" a="1"/>
  <c r="K143" i="5"/>
  <c r="K144" i="5" a="1"/>
  <c r="K144" i="5"/>
  <c r="K145" i="5" a="1"/>
  <c r="K145" i="5"/>
  <c r="K146" i="5" a="1"/>
  <c r="K146" i="5"/>
  <c r="K147" i="5" a="1"/>
  <c r="K147" i="5"/>
  <c r="K148" i="5" a="1"/>
  <c r="K148" i="5"/>
  <c r="K149" i="5" a="1"/>
  <c r="K149" i="5"/>
  <c r="K150" i="5" a="1"/>
  <c r="K150" i="5"/>
  <c r="K151" i="5" a="1"/>
  <c r="K151" i="5"/>
  <c r="K152" i="5" a="1"/>
  <c r="K152" i="5"/>
  <c r="K153" i="5" a="1"/>
  <c r="K153" i="5"/>
  <c r="K154" i="5" a="1"/>
  <c r="K154" i="5"/>
  <c r="K155" i="5" a="1"/>
  <c r="K155" i="5"/>
  <c r="K156" i="5" a="1"/>
  <c r="K156" i="5"/>
  <c r="K157" i="5" a="1"/>
  <c r="K157" i="5"/>
  <c r="K158" i="5" a="1"/>
  <c r="K158" i="5"/>
  <c r="K159" i="5" a="1"/>
  <c r="K159" i="5"/>
  <c r="K160" i="5" a="1"/>
  <c r="K160" i="5"/>
  <c r="K161" i="5" a="1"/>
  <c r="K161" i="5"/>
  <c r="K162" i="5" a="1"/>
  <c r="K162" i="5"/>
  <c r="K163" i="5" a="1"/>
  <c r="K163" i="5"/>
  <c r="K164" i="5" a="1"/>
  <c r="K164" i="5"/>
  <c r="K165" i="5" a="1"/>
  <c r="K165" i="5"/>
  <c r="K166" i="5" a="1"/>
  <c r="K166" i="5"/>
  <c r="K167" i="5" a="1"/>
  <c r="K167" i="5"/>
  <c r="K168" i="5" a="1"/>
  <c r="K168" i="5"/>
  <c r="K169" i="5" a="1"/>
  <c r="K169" i="5"/>
  <c r="K170" i="5" a="1"/>
  <c r="K170" i="5"/>
  <c r="K171" i="5" a="1"/>
  <c r="K171" i="5"/>
  <c r="K172" i="5" a="1"/>
  <c r="K172" i="5"/>
  <c r="K173" i="5" a="1"/>
  <c r="K173" i="5"/>
  <c r="K174" i="5" a="1"/>
  <c r="K174" i="5"/>
  <c r="K175" i="5" a="1"/>
  <c r="K175" i="5"/>
  <c r="K176" i="5" a="1"/>
  <c r="K176" i="5"/>
  <c r="K177" i="5" a="1"/>
  <c r="K177" i="5"/>
  <c r="K178" i="5" a="1"/>
  <c r="K178" i="5"/>
  <c r="K179" i="5" a="1"/>
  <c r="K179" i="5"/>
  <c r="K180" i="5" a="1"/>
  <c r="K180" i="5"/>
  <c r="K181" i="5" a="1"/>
  <c r="K181" i="5"/>
  <c r="K182" i="5" a="1"/>
  <c r="K182" i="5"/>
  <c r="K183" i="5" a="1"/>
  <c r="K183" i="5"/>
  <c r="K184" i="5" a="1"/>
  <c r="K184" i="5"/>
  <c r="K185" i="5" a="1"/>
  <c r="K185" i="5"/>
  <c r="K186" i="5" a="1"/>
  <c r="K186" i="5"/>
  <c r="K187" i="5" a="1"/>
  <c r="K187" i="5"/>
  <c r="K188" i="5" a="1"/>
  <c r="K188" i="5"/>
  <c r="K189" i="5" a="1"/>
  <c r="K189" i="5"/>
  <c r="K190" i="5" a="1"/>
  <c r="K190" i="5"/>
  <c r="K191" i="5" a="1"/>
  <c r="K191" i="5"/>
  <c r="K192" i="5" a="1"/>
  <c r="K192" i="5"/>
  <c r="K193" i="5" a="1"/>
  <c r="K193" i="5"/>
  <c r="K194" i="5" a="1"/>
  <c r="K194" i="5"/>
  <c r="K195" i="5" a="1"/>
  <c r="K195" i="5"/>
  <c r="K196" i="5" a="1"/>
  <c r="K196" i="5"/>
  <c r="K197" i="5" a="1"/>
  <c r="K197" i="5"/>
  <c r="K198" i="5" a="1"/>
  <c r="K198" i="5"/>
  <c r="K199" i="5" a="1"/>
  <c r="K199" i="5"/>
  <c r="K200" i="5" a="1"/>
  <c r="K200" i="5"/>
  <c r="K201" i="5" a="1"/>
  <c r="K201" i="5"/>
  <c r="K202" i="5" a="1"/>
  <c r="K202" i="5"/>
  <c r="K203" i="5" a="1"/>
  <c r="K203" i="5"/>
  <c r="K204" i="5" a="1"/>
  <c r="K204" i="5"/>
  <c r="K205" i="5" a="1"/>
  <c r="K205" i="5"/>
  <c r="K206" i="5" a="1"/>
  <c r="K206" i="5"/>
  <c r="K207" i="5" a="1"/>
  <c r="K207" i="5"/>
  <c r="K208" i="5" a="1"/>
  <c r="K208" i="5"/>
  <c r="K209" i="5" a="1"/>
  <c r="K209" i="5"/>
  <c r="K210" i="5" a="1"/>
  <c r="K210" i="5"/>
  <c r="K211" i="5" a="1"/>
  <c r="K211" i="5"/>
  <c r="K212" i="5" a="1"/>
  <c r="K212" i="5"/>
  <c r="K213" i="5" a="1"/>
  <c r="K213" i="5"/>
  <c r="K214" i="5" a="1"/>
  <c r="K214" i="5"/>
  <c r="K215" i="5" a="1"/>
  <c r="K215" i="5"/>
  <c r="K216" i="5" a="1"/>
  <c r="K216" i="5"/>
  <c r="K217" i="5" a="1"/>
  <c r="K217" i="5"/>
  <c r="K218" i="5" a="1"/>
  <c r="K218" i="5"/>
  <c r="K219" i="5" a="1"/>
  <c r="K219" i="5"/>
  <c r="K220" i="5" a="1"/>
  <c r="K220" i="5"/>
  <c r="K221" i="5" a="1"/>
  <c r="K221" i="5"/>
  <c r="K222" i="5" a="1"/>
  <c r="K222" i="5"/>
  <c r="K223" i="5" a="1"/>
  <c r="K223" i="5"/>
  <c r="K224" i="5" a="1"/>
  <c r="K224" i="5"/>
  <c r="K225" i="5" a="1"/>
  <c r="K225" i="5"/>
  <c r="K226" i="5" a="1"/>
  <c r="K226" i="5"/>
  <c r="K227" i="5" a="1"/>
  <c r="K227" i="5"/>
  <c r="K228" i="5" a="1"/>
  <c r="K228" i="5"/>
  <c r="K229" i="5" a="1"/>
  <c r="K229" i="5"/>
  <c r="K230" i="5" a="1"/>
  <c r="K230" i="5"/>
  <c r="K231" i="5" a="1"/>
  <c r="K231" i="5"/>
  <c r="K232" i="5" a="1"/>
  <c r="K232" i="5"/>
  <c r="K233" i="5" a="1"/>
  <c r="K233" i="5"/>
  <c r="K234" i="5" a="1"/>
  <c r="K234" i="5"/>
  <c r="K235" i="5" a="1"/>
  <c r="K235" i="5"/>
  <c r="K236" i="5" a="1"/>
  <c r="K236" i="5"/>
  <c r="K237" i="5" a="1"/>
  <c r="K237" i="5"/>
  <c r="K238" i="5" a="1"/>
  <c r="K238" i="5"/>
  <c r="K239" i="5" a="1"/>
  <c r="K239" i="5"/>
  <c r="K240" i="5" a="1"/>
  <c r="K240" i="5"/>
  <c r="K241" i="5" a="1"/>
  <c r="K241" i="5"/>
  <c r="K242" i="5" a="1"/>
  <c r="K242" i="5"/>
  <c r="K243" i="5" a="1"/>
  <c r="K243" i="5"/>
  <c r="K244" i="5" a="1"/>
  <c r="K244" i="5"/>
  <c r="K245" i="5" a="1"/>
  <c r="K245" i="5"/>
  <c r="K246" i="5" a="1"/>
  <c r="K246" i="5"/>
  <c r="K247" i="5" a="1"/>
  <c r="K247" i="5"/>
  <c r="K248" i="5" a="1"/>
  <c r="K248" i="5"/>
  <c r="K249" i="5" a="1"/>
  <c r="K249" i="5"/>
  <c r="K250" i="5" a="1"/>
  <c r="K250" i="5"/>
  <c r="K251" i="5" a="1"/>
  <c r="K251" i="5"/>
  <c r="K252" i="5" a="1"/>
  <c r="K252" i="5"/>
  <c r="K253" i="5" a="1"/>
  <c r="K253" i="5"/>
  <c r="K254" i="5" a="1"/>
  <c r="K254" i="5"/>
  <c r="K255" i="5" a="1"/>
  <c r="K255" i="5"/>
  <c r="K256" i="5" a="1"/>
  <c r="K256" i="5"/>
  <c r="K257" i="5" a="1"/>
  <c r="K257" i="5"/>
  <c r="K258" i="5" a="1"/>
  <c r="K258" i="5"/>
  <c r="K259" i="5" a="1"/>
  <c r="K259" i="5"/>
  <c r="K260" i="5" a="1"/>
  <c r="K260" i="5"/>
  <c r="K261" i="5" a="1"/>
  <c r="K261" i="5"/>
  <c r="K262" i="5" a="1"/>
  <c r="K262" i="5"/>
  <c r="K263" i="5" a="1"/>
  <c r="K263" i="5"/>
  <c r="K264" i="5" a="1"/>
  <c r="K264" i="5"/>
  <c r="K265" i="5" a="1"/>
  <c r="K265" i="5"/>
  <c r="K266" i="5" a="1"/>
  <c r="K266" i="5"/>
  <c r="K267" i="5" a="1"/>
  <c r="K267" i="5"/>
  <c r="K268" i="5" a="1"/>
  <c r="K268" i="5"/>
  <c r="K269" i="5" a="1"/>
  <c r="K269" i="5"/>
  <c r="K270" i="5" a="1"/>
  <c r="K270" i="5"/>
  <c r="K271" i="5" a="1"/>
  <c r="K271" i="5"/>
  <c r="K272" i="5" a="1"/>
  <c r="K272" i="5"/>
  <c r="K273" i="5" a="1"/>
  <c r="K273" i="5"/>
  <c r="K274" i="5" a="1"/>
  <c r="K274" i="5"/>
  <c r="K275" i="5" a="1"/>
  <c r="K275" i="5"/>
  <c r="K276" i="5" a="1"/>
  <c r="K276" i="5"/>
  <c r="K277" i="5" a="1"/>
  <c r="K277" i="5"/>
  <c r="K278" i="5" a="1"/>
  <c r="K278" i="5"/>
  <c r="K279" i="5" a="1"/>
  <c r="K279" i="5"/>
  <c r="K280" i="5" a="1"/>
  <c r="K280" i="5"/>
  <c r="K281" i="5" a="1"/>
  <c r="K281" i="5"/>
  <c r="K282" i="5" a="1"/>
  <c r="K282" i="5"/>
  <c r="K283" i="5" a="1"/>
  <c r="K283" i="5"/>
  <c r="K284" i="5" a="1"/>
  <c r="K284" i="5"/>
  <c r="K285" i="5" a="1"/>
  <c r="K285" i="5"/>
  <c r="K286" i="5" a="1"/>
  <c r="K286" i="5"/>
  <c r="K287" i="5" a="1"/>
  <c r="K287" i="5"/>
  <c r="K288" i="5" a="1"/>
  <c r="K288" i="5"/>
  <c r="K289" i="5" a="1"/>
  <c r="K289" i="5"/>
  <c r="K290" i="5" a="1"/>
  <c r="K290" i="5"/>
  <c r="K291" i="5" a="1"/>
  <c r="K291" i="5"/>
  <c r="K292" i="5" a="1"/>
  <c r="K292" i="5"/>
  <c r="K293" i="5" a="1"/>
  <c r="K293" i="5"/>
  <c r="K294" i="5" a="1"/>
  <c r="K294" i="5"/>
  <c r="K295" i="5" a="1"/>
  <c r="K295" i="5"/>
  <c r="K296" i="5" a="1"/>
  <c r="K296" i="5"/>
  <c r="K297" i="5" a="1"/>
  <c r="K297" i="5"/>
  <c r="K298" i="5" a="1"/>
  <c r="K298" i="5"/>
  <c r="K299" i="5" a="1"/>
  <c r="K299" i="5"/>
  <c r="K300" i="5" a="1"/>
  <c r="K300" i="5"/>
  <c r="K301" i="5" a="1"/>
  <c r="K301" i="5"/>
  <c r="K302" i="5" a="1"/>
  <c r="K302" i="5"/>
  <c r="K303" i="5" a="1"/>
  <c r="K303" i="5"/>
  <c r="K304" i="5" a="1"/>
  <c r="K304" i="5"/>
  <c r="K305" i="5" a="1"/>
  <c r="K305" i="5"/>
  <c r="K306" i="5" a="1"/>
  <c r="K306" i="5"/>
  <c r="K307" i="5" a="1"/>
  <c r="K307" i="5"/>
  <c r="K308" i="5" a="1"/>
  <c r="K308" i="5"/>
  <c r="K309" i="5" a="1"/>
  <c r="K309" i="5"/>
  <c r="K310" i="5" a="1"/>
  <c r="K310" i="5"/>
  <c r="K311" i="5" a="1"/>
  <c r="K311" i="5"/>
  <c r="K312" i="5" a="1"/>
  <c r="K312" i="5"/>
  <c r="K313" i="5" a="1"/>
  <c r="K313" i="5"/>
  <c r="K314" i="5" a="1"/>
  <c r="K314" i="5"/>
  <c r="K315" i="5" a="1"/>
  <c r="K315" i="5"/>
  <c r="K316" i="5" a="1"/>
  <c r="K316" i="5"/>
  <c r="K317" i="5" a="1"/>
  <c r="K317" i="5"/>
  <c r="K318" i="5" a="1"/>
  <c r="K318" i="5"/>
  <c r="K319" i="5" a="1"/>
  <c r="K319" i="5"/>
  <c r="K320" i="5" a="1"/>
  <c r="K320" i="5"/>
  <c r="K321" i="5" a="1"/>
  <c r="K321" i="5"/>
  <c r="K322" i="5" a="1"/>
  <c r="K322" i="5"/>
  <c r="K323" i="5" a="1"/>
  <c r="K323" i="5"/>
  <c r="K324" i="5" a="1"/>
  <c r="K324" i="5"/>
  <c r="K325" i="5" a="1"/>
  <c r="K325" i="5"/>
  <c r="K326" i="5" a="1"/>
  <c r="K326" i="5"/>
  <c r="K327" i="5" a="1"/>
  <c r="K327" i="5"/>
  <c r="K328" i="5" a="1"/>
  <c r="K328" i="5"/>
  <c r="K329" i="5" a="1"/>
  <c r="K329" i="5"/>
  <c r="K330" i="5" a="1"/>
  <c r="K330" i="5"/>
  <c r="K331" i="5" a="1"/>
  <c r="K331" i="5"/>
  <c r="K332" i="5" a="1"/>
  <c r="K332" i="5"/>
  <c r="K333" i="5" a="1"/>
  <c r="K333" i="5"/>
  <c r="K334" i="5" a="1"/>
  <c r="K334" i="5"/>
  <c r="K335" i="5" a="1"/>
  <c r="K335" i="5"/>
  <c r="K336" i="5" a="1"/>
  <c r="K336" i="5"/>
  <c r="K337" i="5" a="1"/>
  <c r="K337" i="5"/>
  <c r="K338" i="5" a="1"/>
  <c r="K338" i="5"/>
  <c r="K339" i="5" a="1"/>
  <c r="K339" i="5"/>
  <c r="K340" i="5" a="1"/>
  <c r="K340" i="5"/>
  <c r="K341" i="5" a="1"/>
  <c r="K341" i="5"/>
  <c r="K342" i="5" a="1"/>
  <c r="K342" i="5"/>
  <c r="K343" i="5" a="1"/>
  <c r="K343" i="5"/>
  <c r="K344" i="5" a="1"/>
  <c r="K344" i="5"/>
  <c r="K345" i="5" a="1"/>
  <c r="K345" i="5"/>
  <c r="K346" i="5" a="1"/>
  <c r="K346" i="5"/>
  <c r="K347" i="5" a="1"/>
  <c r="K347" i="5"/>
  <c r="K348" i="5" a="1"/>
  <c r="K348" i="5"/>
  <c r="K349" i="5" a="1"/>
  <c r="K349" i="5"/>
  <c r="K350" i="5" a="1"/>
  <c r="K350" i="5"/>
  <c r="K351" i="5" a="1"/>
  <c r="K351" i="5"/>
  <c r="K352" i="5" a="1"/>
  <c r="K352" i="5"/>
  <c r="K353" i="5" a="1"/>
  <c r="K353" i="5"/>
  <c r="K354" i="5" a="1"/>
  <c r="K354" i="5"/>
  <c r="K355" i="5" a="1"/>
  <c r="K355" i="5"/>
  <c r="K356" i="5" a="1"/>
  <c r="K356" i="5"/>
  <c r="K357" i="5" a="1"/>
  <c r="K357" i="5"/>
  <c r="K358" i="5" a="1"/>
  <c r="K358" i="5"/>
  <c r="K359" i="5" a="1"/>
  <c r="K359" i="5"/>
  <c r="K360" i="5" a="1"/>
  <c r="K360" i="5"/>
  <c r="K361" i="5" a="1"/>
  <c r="K361" i="5"/>
  <c r="K362" i="5" a="1"/>
  <c r="K362" i="5"/>
  <c r="K363" i="5" a="1"/>
  <c r="K363" i="5"/>
  <c r="K364" i="5" a="1"/>
  <c r="K364" i="5"/>
  <c r="K365" i="5" a="1"/>
  <c r="K365" i="5"/>
  <c r="K366" i="5" a="1"/>
  <c r="K366" i="5"/>
  <c r="K367" i="5" a="1"/>
  <c r="K367" i="5"/>
  <c r="K368" i="5" a="1"/>
  <c r="K368" i="5"/>
  <c r="K369" i="5" a="1"/>
  <c r="K369" i="5"/>
  <c r="K370" i="5" a="1"/>
  <c r="K370" i="5"/>
  <c r="K371" i="5" a="1"/>
  <c r="K371" i="5"/>
  <c r="K372" i="5" a="1"/>
  <c r="K372" i="5"/>
  <c r="K373" i="5" a="1"/>
  <c r="K373" i="5"/>
  <c r="K374" i="5" a="1"/>
  <c r="K374" i="5"/>
  <c r="K375" i="5" a="1"/>
  <c r="K375" i="5"/>
  <c r="K376" i="5" a="1"/>
  <c r="K376" i="5"/>
  <c r="K377" i="5" a="1"/>
  <c r="K377" i="5"/>
  <c r="K378" i="5" a="1"/>
  <c r="K378" i="5"/>
  <c r="K379" i="5" a="1"/>
  <c r="K379" i="5"/>
  <c r="K380" i="5" a="1"/>
  <c r="K380" i="5"/>
  <c r="K381" i="5" a="1"/>
  <c r="K381" i="5"/>
  <c r="K382" i="5" a="1"/>
  <c r="K382" i="5"/>
  <c r="K383" i="5" a="1"/>
  <c r="K383" i="5"/>
  <c r="K384" i="5" a="1"/>
  <c r="K384" i="5"/>
  <c r="K385" i="5" a="1"/>
  <c r="K385" i="5"/>
  <c r="K386" i="5" a="1"/>
  <c r="K386" i="5"/>
  <c r="K387" i="5" a="1"/>
  <c r="K387" i="5"/>
  <c r="K388" i="5" a="1"/>
  <c r="K388" i="5"/>
  <c r="K389" i="5" a="1"/>
  <c r="K389" i="5"/>
  <c r="K390" i="5" a="1"/>
  <c r="K390" i="5"/>
  <c r="K391" i="5" a="1"/>
  <c r="K391" i="5"/>
  <c r="K392" i="5" a="1"/>
  <c r="K392" i="5"/>
  <c r="K393" i="5" a="1"/>
  <c r="K393" i="5"/>
  <c r="K394" i="5" a="1"/>
  <c r="K394" i="5"/>
  <c r="K395" i="5" a="1"/>
  <c r="K395" i="5"/>
  <c r="K396" i="5" a="1"/>
  <c r="K396" i="5"/>
  <c r="K397" i="5" a="1"/>
  <c r="K397" i="5"/>
  <c r="K398" i="5" a="1"/>
  <c r="K398" i="5"/>
  <c r="K399" i="5" a="1"/>
  <c r="K399" i="5"/>
  <c r="K400" i="5" a="1"/>
  <c r="K400" i="5"/>
  <c r="K401" i="5" a="1"/>
  <c r="K401" i="5"/>
  <c r="K402" i="5" a="1"/>
  <c r="K402" i="5"/>
  <c r="K403" i="5" a="1"/>
  <c r="K403" i="5"/>
  <c r="K404" i="5" a="1"/>
  <c r="K404" i="5"/>
  <c r="K405" i="5" a="1"/>
  <c r="K405" i="5"/>
  <c r="K406" i="5" a="1"/>
  <c r="K406" i="5"/>
  <c r="K407" i="5" a="1"/>
  <c r="K407" i="5"/>
  <c r="K408" i="5" a="1"/>
  <c r="K408" i="5"/>
  <c r="K409" i="5" a="1"/>
  <c r="K409" i="5"/>
  <c r="K410" i="5" a="1"/>
  <c r="K410" i="5"/>
  <c r="K411" i="5" a="1"/>
  <c r="K411" i="5"/>
  <c r="K412" i="5" a="1"/>
  <c r="K412" i="5"/>
  <c r="K413" i="5" a="1"/>
  <c r="K413" i="5"/>
  <c r="K414" i="5" a="1"/>
  <c r="K414" i="5"/>
  <c r="K415" i="5" a="1"/>
  <c r="K415" i="5"/>
  <c r="K416" i="5" a="1"/>
  <c r="K416" i="5"/>
  <c r="K417" i="5" a="1"/>
  <c r="K417" i="5"/>
  <c r="K418" i="5" a="1"/>
  <c r="K418" i="5"/>
  <c r="K419" i="5" a="1"/>
  <c r="K419" i="5"/>
  <c r="K420" i="5" a="1"/>
  <c r="K420" i="5"/>
  <c r="K421" i="5" a="1"/>
  <c r="K421" i="5"/>
  <c r="K422" i="5" a="1"/>
  <c r="K422" i="5"/>
  <c r="J3" i="5" a="1"/>
  <c r="J3" i="5"/>
  <c r="J4" i="5" a="1"/>
  <c r="J4" i="5"/>
  <c r="J5" i="5" a="1"/>
  <c r="J5" i="5"/>
  <c r="J6" i="5" a="1"/>
  <c r="J6" i="5"/>
  <c r="J7" i="5" a="1"/>
  <c r="J7" i="5"/>
  <c r="J8" i="5" a="1"/>
  <c r="J8" i="5"/>
  <c r="J9" i="5" a="1"/>
  <c r="J9" i="5"/>
  <c r="J10" i="5" a="1"/>
  <c r="J10" i="5"/>
  <c r="J11" i="5" a="1"/>
  <c r="J11" i="5"/>
  <c r="J12" i="5" a="1"/>
  <c r="J12" i="5"/>
  <c r="J13" i="5" a="1"/>
  <c r="J13" i="5"/>
  <c r="J14" i="5" a="1"/>
  <c r="J14" i="5"/>
  <c r="J15" i="5" a="1"/>
  <c r="J15" i="5"/>
  <c r="J16" i="5" a="1"/>
  <c r="J16" i="5"/>
  <c r="J17" i="5" a="1"/>
  <c r="J17" i="5"/>
  <c r="J18" i="5" a="1"/>
  <c r="J18" i="5"/>
  <c r="J19" i="5" a="1"/>
  <c r="J19" i="5"/>
  <c r="J20" i="5" a="1"/>
  <c r="J20" i="5"/>
  <c r="J21" i="5" a="1"/>
  <c r="J21" i="5"/>
  <c r="J22" i="5" a="1"/>
  <c r="J22" i="5"/>
  <c r="J23" i="5" a="1"/>
  <c r="J23" i="5"/>
  <c r="J24" i="5" a="1"/>
  <c r="J24" i="5"/>
  <c r="J25" i="5" a="1"/>
  <c r="J25" i="5"/>
  <c r="J26" i="5" a="1"/>
  <c r="J26" i="5"/>
  <c r="J27" i="5" a="1"/>
  <c r="J27" i="5"/>
  <c r="J28" i="5" a="1"/>
  <c r="J28" i="5"/>
  <c r="J29" i="5" a="1"/>
  <c r="J29" i="5"/>
  <c r="J30" i="5" a="1"/>
  <c r="J30" i="5"/>
  <c r="J31" i="5" a="1"/>
  <c r="J31" i="5"/>
  <c r="J32" i="5" a="1"/>
  <c r="J32" i="5"/>
  <c r="J33" i="5" a="1"/>
  <c r="J33" i="5"/>
  <c r="J34" i="5" a="1"/>
  <c r="J34" i="5"/>
  <c r="J35" i="5" a="1"/>
  <c r="J35" i="5"/>
  <c r="J36" i="5" a="1"/>
  <c r="J36" i="5"/>
  <c r="J37" i="5" a="1"/>
  <c r="J37" i="5"/>
  <c r="J38" i="5" a="1"/>
  <c r="J38" i="5"/>
  <c r="J39" i="5" a="1"/>
  <c r="J39" i="5"/>
  <c r="J40" i="5" a="1"/>
  <c r="J40" i="5"/>
  <c r="J41" i="5" a="1"/>
  <c r="J41" i="5"/>
  <c r="J42" i="5" a="1"/>
  <c r="J42" i="5"/>
  <c r="J43" i="5" a="1"/>
  <c r="J43" i="5"/>
  <c r="J44" i="5" a="1"/>
  <c r="J44" i="5"/>
  <c r="J45" i="5" a="1"/>
  <c r="J45" i="5"/>
  <c r="J46" i="5" a="1"/>
  <c r="J46" i="5"/>
  <c r="J47" i="5" a="1"/>
  <c r="J47" i="5"/>
  <c r="J48" i="5" a="1"/>
  <c r="J48" i="5"/>
  <c r="J49" i="5" a="1"/>
  <c r="J49" i="5"/>
  <c r="J50" i="5" a="1"/>
  <c r="J50" i="5"/>
  <c r="J51" i="5" a="1"/>
  <c r="J51" i="5"/>
  <c r="J52" i="5" a="1"/>
  <c r="J52" i="5"/>
  <c r="J53" i="5" a="1"/>
  <c r="J53" i="5"/>
  <c r="J54" i="5" a="1"/>
  <c r="J54" i="5"/>
  <c r="J55" i="5" a="1"/>
  <c r="J55" i="5"/>
  <c r="J56" i="5" a="1"/>
  <c r="J56" i="5"/>
  <c r="J57" i="5" a="1"/>
  <c r="J57" i="5"/>
  <c r="J58" i="5" a="1"/>
  <c r="J58" i="5"/>
  <c r="J59" i="5" a="1"/>
  <c r="J59" i="5"/>
  <c r="J60" i="5" a="1"/>
  <c r="J60" i="5"/>
  <c r="J61" i="5" a="1"/>
  <c r="J61" i="5"/>
  <c r="J62" i="5" a="1"/>
  <c r="J62" i="5"/>
  <c r="J63" i="5" a="1"/>
  <c r="J63" i="5"/>
  <c r="J64" i="5" a="1"/>
  <c r="J64" i="5"/>
  <c r="J65" i="5" a="1"/>
  <c r="J65" i="5"/>
  <c r="J66" i="5" a="1"/>
  <c r="J66" i="5"/>
  <c r="J67" i="5" a="1"/>
  <c r="J67" i="5"/>
  <c r="J68" i="5" a="1"/>
  <c r="J68" i="5"/>
  <c r="J69" i="5" a="1"/>
  <c r="J69" i="5"/>
  <c r="J70" i="5" a="1"/>
  <c r="J70" i="5"/>
  <c r="J71" i="5" a="1"/>
  <c r="J71" i="5"/>
  <c r="J72" i="5" a="1"/>
  <c r="J72" i="5"/>
  <c r="J73" i="5" a="1"/>
  <c r="J73" i="5"/>
  <c r="J74" i="5" a="1"/>
  <c r="J74" i="5"/>
  <c r="J75" i="5" a="1"/>
  <c r="J75" i="5"/>
  <c r="J76" i="5" a="1"/>
  <c r="J76" i="5"/>
  <c r="J77" i="5" a="1"/>
  <c r="J77" i="5"/>
  <c r="J78" i="5" a="1"/>
  <c r="J78" i="5"/>
  <c r="J79" i="5" a="1"/>
  <c r="J79" i="5"/>
  <c r="J80" i="5" a="1"/>
  <c r="J80" i="5"/>
  <c r="J81" i="5" a="1"/>
  <c r="J81" i="5"/>
  <c r="J82" i="5" a="1"/>
  <c r="J82" i="5"/>
  <c r="J83" i="5" a="1"/>
  <c r="J83" i="5"/>
  <c r="J84" i="5" a="1"/>
  <c r="J84" i="5"/>
  <c r="J85" i="5" a="1"/>
  <c r="J85" i="5"/>
  <c r="J86" i="5" a="1"/>
  <c r="J86" i="5"/>
  <c r="J87" i="5" a="1"/>
  <c r="J87" i="5"/>
  <c r="J88" i="5" a="1"/>
  <c r="J88" i="5"/>
  <c r="J89" i="5" a="1"/>
  <c r="J89" i="5"/>
  <c r="J90" i="5" a="1"/>
  <c r="J90" i="5"/>
  <c r="J91" i="5" a="1"/>
  <c r="J91" i="5"/>
  <c r="J92" i="5" a="1"/>
  <c r="J92" i="5"/>
  <c r="J93" i="5" a="1"/>
  <c r="J93" i="5"/>
  <c r="J94" i="5" a="1"/>
  <c r="J94" i="5"/>
  <c r="J95" i="5" a="1"/>
  <c r="J95" i="5"/>
  <c r="J96" i="5" a="1"/>
  <c r="J96" i="5"/>
  <c r="J97" i="5" a="1"/>
  <c r="J97" i="5"/>
  <c r="J98" i="5" a="1"/>
  <c r="J98" i="5"/>
  <c r="J99" i="5" a="1"/>
  <c r="J99" i="5"/>
  <c r="J100" i="5" a="1"/>
  <c r="J100" i="5"/>
  <c r="J101" i="5" a="1"/>
  <c r="J101" i="5"/>
  <c r="J102" i="5" a="1"/>
  <c r="J102" i="5"/>
  <c r="J103" i="5" a="1"/>
  <c r="J103" i="5"/>
  <c r="J104" i="5" a="1"/>
  <c r="J104" i="5"/>
  <c r="J105" i="5" a="1"/>
  <c r="J105" i="5"/>
  <c r="J106" i="5" a="1"/>
  <c r="J106" i="5"/>
  <c r="J107" i="5" a="1"/>
  <c r="J107" i="5"/>
  <c r="J108" i="5" a="1"/>
  <c r="J108" i="5"/>
  <c r="J109" i="5" a="1"/>
  <c r="J109" i="5"/>
  <c r="J110" i="5" a="1"/>
  <c r="J110" i="5"/>
  <c r="J111" i="5" a="1"/>
  <c r="J111" i="5"/>
  <c r="J112" i="5" a="1"/>
  <c r="J112" i="5"/>
  <c r="J113" i="5" a="1"/>
  <c r="J113" i="5"/>
  <c r="J114" i="5" a="1"/>
  <c r="J114" i="5"/>
  <c r="J115" i="5" a="1"/>
  <c r="J115" i="5"/>
  <c r="J116" i="5" a="1"/>
  <c r="J116" i="5"/>
  <c r="J117" i="5" a="1"/>
  <c r="J117" i="5"/>
  <c r="J118" i="5" a="1"/>
  <c r="J118" i="5"/>
  <c r="J119" i="5" a="1"/>
  <c r="J119" i="5"/>
  <c r="J120" i="5" a="1"/>
  <c r="J120" i="5"/>
  <c r="J121" i="5" a="1"/>
  <c r="J121" i="5"/>
  <c r="J122" i="5" a="1"/>
  <c r="J122" i="5"/>
  <c r="J123" i="5" a="1"/>
  <c r="J123" i="5"/>
  <c r="J124" i="5" a="1"/>
  <c r="J124" i="5"/>
  <c r="J125" i="5" a="1"/>
  <c r="J125" i="5"/>
  <c r="J126" i="5" a="1"/>
  <c r="J126" i="5"/>
  <c r="J127" i="5" a="1"/>
  <c r="J127" i="5"/>
  <c r="J128" i="5" a="1"/>
  <c r="J128" i="5"/>
  <c r="J129" i="5" a="1"/>
  <c r="J129" i="5"/>
  <c r="J130" i="5" a="1"/>
  <c r="J130" i="5"/>
  <c r="J131" i="5" a="1"/>
  <c r="J131" i="5"/>
  <c r="J132" i="5" a="1"/>
  <c r="J132" i="5"/>
  <c r="J133" i="5" a="1"/>
  <c r="J133" i="5"/>
  <c r="J134" i="5" a="1"/>
  <c r="J134" i="5"/>
  <c r="J135" i="5" a="1"/>
  <c r="J135" i="5"/>
  <c r="J136" i="5" a="1"/>
  <c r="J136" i="5"/>
  <c r="J137" i="5" a="1"/>
  <c r="J137" i="5"/>
  <c r="J138" i="5" a="1"/>
  <c r="J138" i="5"/>
  <c r="J139" i="5" a="1"/>
  <c r="J139" i="5"/>
  <c r="J140" i="5" a="1"/>
  <c r="J140" i="5"/>
  <c r="J141" i="5" a="1"/>
  <c r="J141" i="5"/>
  <c r="J142" i="5" a="1"/>
  <c r="J142" i="5"/>
  <c r="J143" i="5" a="1"/>
  <c r="J143" i="5"/>
  <c r="J144" i="5" a="1"/>
  <c r="J144" i="5"/>
  <c r="J145" i="5" a="1"/>
  <c r="J145" i="5"/>
  <c r="J146" i="5" a="1"/>
  <c r="J146" i="5"/>
  <c r="J147" i="5" a="1"/>
  <c r="J147" i="5"/>
  <c r="J148" i="5" a="1"/>
  <c r="J148" i="5"/>
  <c r="J149" i="5" a="1"/>
  <c r="J149" i="5"/>
  <c r="J150" i="5" a="1"/>
  <c r="J150" i="5"/>
  <c r="J151" i="5" a="1"/>
  <c r="J151" i="5"/>
  <c r="J152" i="5" a="1"/>
  <c r="J152" i="5"/>
  <c r="J153" i="5" a="1"/>
  <c r="J153" i="5"/>
  <c r="J154" i="5" a="1"/>
  <c r="J154" i="5"/>
  <c r="J155" i="5" a="1"/>
  <c r="J155" i="5"/>
  <c r="J156" i="5" a="1"/>
  <c r="J156" i="5"/>
  <c r="J157" i="5" a="1"/>
  <c r="J157" i="5"/>
  <c r="J158" i="5" a="1"/>
  <c r="J158" i="5"/>
  <c r="J159" i="5" a="1"/>
  <c r="J159" i="5"/>
  <c r="J160" i="5" a="1"/>
  <c r="J160" i="5"/>
  <c r="J161" i="5" a="1"/>
  <c r="J161" i="5"/>
  <c r="J162" i="5" a="1"/>
  <c r="J162" i="5"/>
  <c r="J163" i="5" a="1"/>
  <c r="J163" i="5"/>
  <c r="J164" i="5" a="1"/>
  <c r="J164" i="5"/>
  <c r="J165" i="5" a="1"/>
  <c r="J165" i="5"/>
  <c r="J166" i="5" a="1"/>
  <c r="J166" i="5"/>
  <c r="J167" i="5" a="1"/>
  <c r="J167" i="5"/>
  <c r="J168" i="5" a="1"/>
  <c r="J168" i="5"/>
  <c r="J169" i="5" a="1"/>
  <c r="J169" i="5"/>
  <c r="J170" i="5" a="1"/>
  <c r="J170" i="5"/>
  <c r="J171" i="5" a="1"/>
  <c r="J171" i="5"/>
  <c r="J172" i="5" a="1"/>
  <c r="J172" i="5"/>
  <c r="J173" i="5" a="1"/>
  <c r="J173" i="5"/>
  <c r="J174" i="5" a="1"/>
  <c r="J174" i="5"/>
  <c r="J175" i="5" a="1"/>
  <c r="J175" i="5"/>
  <c r="J176" i="5" a="1"/>
  <c r="J176" i="5"/>
  <c r="J177" i="5" a="1"/>
  <c r="J177" i="5"/>
  <c r="J178" i="5" a="1"/>
  <c r="J178" i="5"/>
  <c r="J179" i="5" a="1"/>
  <c r="J179" i="5"/>
  <c r="J180" i="5" a="1"/>
  <c r="J180" i="5"/>
  <c r="J181" i="5" a="1"/>
  <c r="J181" i="5"/>
  <c r="J182" i="5" a="1"/>
  <c r="J182" i="5"/>
  <c r="J183" i="5" a="1"/>
  <c r="J183" i="5"/>
  <c r="J184" i="5" a="1"/>
  <c r="J184" i="5"/>
  <c r="J185" i="5" a="1"/>
  <c r="J185" i="5"/>
  <c r="J186" i="5" a="1"/>
  <c r="J186" i="5"/>
  <c r="J187" i="5" a="1"/>
  <c r="J187" i="5"/>
  <c r="J188" i="5" a="1"/>
  <c r="J188" i="5"/>
  <c r="J189" i="5" a="1"/>
  <c r="J189" i="5"/>
  <c r="J190" i="5" a="1"/>
  <c r="J190" i="5"/>
  <c r="J191" i="5" a="1"/>
  <c r="J191" i="5"/>
  <c r="J192" i="5" a="1"/>
  <c r="J192" i="5"/>
  <c r="J193" i="5" a="1"/>
  <c r="J193" i="5"/>
  <c r="J194" i="5" a="1"/>
  <c r="J194" i="5"/>
  <c r="J195" i="5" a="1"/>
  <c r="J195" i="5"/>
  <c r="J196" i="5" a="1"/>
  <c r="J196" i="5"/>
  <c r="J197" i="5" a="1"/>
  <c r="J197" i="5"/>
  <c r="J198" i="5" a="1"/>
  <c r="J198" i="5"/>
  <c r="J199" i="5" a="1"/>
  <c r="J199" i="5"/>
  <c r="J200" i="5" a="1"/>
  <c r="J200" i="5"/>
  <c r="J201" i="5" a="1"/>
  <c r="J201" i="5"/>
  <c r="J202" i="5" a="1"/>
  <c r="J202" i="5"/>
  <c r="J203" i="5" a="1"/>
  <c r="J203" i="5"/>
  <c r="J204" i="5" a="1"/>
  <c r="J204" i="5"/>
  <c r="J205" i="5" a="1"/>
  <c r="J205" i="5"/>
  <c r="J206" i="5" a="1"/>
  <c r="J206" i="5"/>
  <c r="J207" i="5" a="1"/>
  <c r="J207" i="5"/>
  <c r="J208" i="5" a="1"/>
  <c r="J208" i="5"/>
  <c r="J209" i="5" a="1"/>
  <c r="J209" i="5"/>
  <c r="J210" i="5" a="1"/>
  <c r="J210" i="5"/>
  <c r="J211" i="5" a="1"/>
  <c r="J211" i="5"/>
  <c r="J212" i="5" a="1"/>
  <c r="J212" i="5"/>
  <c r="J213" i="5" a="1"/>
  <c r="J213" i="5"/>
  <c r="J214" i="5" a="1"/>
  <c r="J214" i="5"/>
  <c r="J215" i="5" a="1"/>
  <c r="J215" i="5"/>
  <c r="J216" i="5" a="1"/>
  <c r="J216" i="5"/>
  <c r="J217" i="5" a="1"/>
  <c r="J217" i="5"/>
  <c r="J218" i="5" a="1"/>
  <c r="J218" i="5"/>
  <c r="J219" i="5" a="1"/>
  <c r="J219" i="5"/>
  <c r="J220" i="5" a="1"/>
  <c r="J220" i="5"/>
  <c r="J221" i="5" a="1"/>
  <c r="J221" i="5"/>
  <c r="J222" i="5" a="1"/>
  <c r="J222" i="5"/>
  <c r="J223" i="5" a="1"/>
  <c r="J223" i="5"/>
  <c r="J224" i="5" a="1"/>
  <c r="J224" i="5"/>
  <c r="J225" i="5" a="1"/>
  <c r="J225" i="5"/>
  <c r="J226" i="5" a="1"/>
  <c r="J226" i="5"/>
  <c r="J227" i="5" a="1"/>
  <c r="J227" i="5"/>
  <c r="J228" i="5" a="1"/>
  <c r="J228" i="5"/>
  <c r="J229" i="5" a="1"/>
  <c r="J229" i="5"/>
  <c r="J230" i="5" a="1"/>
  <c r="J230" i="5"/>
  <c r="J231" i="5" a="1"/>
  <c r="J231" i="5"/>
  <c r="J232" i="5" a="1"/>
  <c r="J232" i="5"/>
  <c r="J233" i="5" a="1"/>
  <c r="J233" i="5"/>
  <c r="J234" i="5" a="1"/>
  <c r="J234" i="5"/>
  <c r="J235" i="5" a="1"/>
  <c r="J235" i="5"/>
  <c r="J236" i="5" a="1"/>
  <c r="J236" i="5"/>
  <c r="J237" i="5" a="1"/>
  <c r="J237" i="5"/>
  <c r="J238" i="5" a="1"/>
  <c r="J238" i="5"/>
  <c r="J239" i="5" a="1"/>
  <c r="J239" i="5"/>
  <c r="J240" i="5" a="1"/>
  <c r="J240" i="5"/>
  <c r="J241" i="5" a="1"/>
  <c r="J241" i="5"/>
  <c r="J242" i="5" a="1"/>
  <c r="J242" i="5"/>
  <c r="J243" i="5" a="1"/>
  <c r="J243" i="5"/>
  <c r="J244" i="5" a="1"/>
  <c r="J244" i="5"/>
  <c r="J245" i="5" a="1"/>
  <c r="J245" i="5"/>
  <c r="J246" i="5" a="1"/>
  <c r="J246" i="5"/>
  <c r="J247" i="5" a="1"/>
  <c r="J247" i="5"/>
  <c r="J248" i="5" a="1"/>
  <c r="J248" i="5"/>
  <c r="J249" i="5" a="1"/>
  <c r="J249" i="5"/>
  <c r="J250" i="5" a="1"/>
  <c r="J250" i="5"/>
  <c r="J251" i="5" a="1"/>
  <c r="J251" i="5"/>
  <c r="J252" i="5" a="1"/>
  <c r="J252" i="5"/>
  <c r="J253" i="5" a="1"/>
  <c r="J253" i="5"/>
  <c r="J254" i="5" a="1"/>
  <c r="J254" i="5"/>
  <c r="J255" i="5" a="1"/>
  <c r="J255" i="5"/>
  <c r="J256" i="5" a="1"/>
  <c r="J256" i="5"/>
  <c r="J257" i="5" a="1"/>
  <c r="J257" i="5"/>
  <c r="J258" i="5" a="1"/>
  <c r="J258" i="5"/>
  <c r="J259" i="5" a="1"/>
  <c r="J259" i="5"/>
  <c r="J260" i="5" a="1"/>
  <c r="J260" i="5"/>
  <c r="J261" i="5" a="1"/>
  <c r="J261" i="5"/>
  <c r="J262" i="5" a="1"/>
  <c r="J262" i="5"/>
  <c r="J263" i="5" a="1"/>
  <c r="J263" i="5"/>
  <c r="J264" i="5" a="1"/>
  <c r="J264" i="5"/>
  <c r="J265" i="5" a="1"/>
  <c r="J265" i="5"/>
  <c r="J266" i="5" a="1"/>
  <c r="J266" i="5"/>
  <c r="J267" i="5" a="1"/>
  <c r="J267" i="5"/>
  <c r="J268" i="5" a="1"/>
  <c r="J268" i="5"/>
  <c r="J269" i="5" a="1"/>
  <c r="J269" i="5"/>
  <c r="J270" i="5" a="1"/>
  <c r="J270" i="5"/>
  <c r="J271" i="5" a="1"/>
  <c r="J271" i="5"/>
  <c r="J272" i="5" a="1"/>
  <c r="J272" i="5"/>
  <c r="J273" i="5" a="1"/>
  <c r="J273" i="5"/>
  <c r="J274" i="5" a="1"/>
  <c r="J274" i="5"/>
  <c r="J275" i="5" a="1"/>
  <c r="J275" i="5"/>
  <c r="J276" i="5" a="1"/>
  <c r="J276" i="5"/>
  <c r="J277" i="5" a="1"/>
  <c r="J277" i="5"/>
  <c r="J278" i="5" a="1"/>
  <c r="J278" i="5"/>
  <c r="J279" i="5" a="1"/>
  <c r="J279" i="5"/>
  <c r="J280" i="5" a="1"/>
  <c r="J280" i="5"/>
  <c r="J281" i="5" a="1"/>
  <c r="J281" i="5"/>
  <c r="J282" i="5" a="1"/>
  <c r="J282" i="5"/>
  <c r="J283" i="5" a="1"/>
  <c r="J283" i="5"/>
  <c r="J284" i="5" a="1"/>
  <c r="J284" i="5"/>
  <c r="J285" i="5" a="1"/>
  <c r="J285" i="5"/>
  <c r="J286" i="5" a="1"/>
  <c r="J286" i="5"/>
  <c r="J287" i="5" a="1"/>
  <c r="J287" i="5"/>
  <c r="J288" i="5" a="1"/>
  <c r="J288" i="5"/>
  <c r="J289" i="5" a="1"/>
  <c r="J289" i="5"/>
  <c r="J290" i="5" a="1"/>
  <c r="J290" i="5"/>
  <c r="J291" i="5" a="1"/>
  <c r="J291" i="5"/>
  <c r="J292" i="5" a="1"/>
  <c r="J292" i="5"/>
  <c r="J293" i="5" a="1"/>
  <c r="J293" i="5"/>
  <c r="J294" i="5" a="1"/>
  <c r="J294" i="5"/>
  <c r="J295" i="5" a="1"/>
  <c r="J295" i="5"/>
  <c r="J296" i="5" a="1"/>
  <c r="J296" i="5"/>
  <c r="J297" i="5" a="1"/>
  <c r="J297" i="5"/>
  <c r="J298" i="5" a="1"/>
  <c r="J298" i="5"/>
  <c r="J299" i="5" a="1"/>
  <c r="J299" i="5"/>
  <c r="J300" i="5" a="1"/>
  <c r="J300" i="5"/>
  <c r="J301" i="5" a="1"/>
  <c r="J301" i="5"/>
  <c r="J302" i="5" a="1"/>
  <c r="J302" i="5"/>
  <c r="J303" i="5" a="1"/>
  <c r="J303" i="5"/>
  <c r="J304" i="5" a="1"/>
  <c r="J304" i="5"/>
  <c r="J305" i="5" a="1"/>
  <c r="J305" i="5"/>
  <c r="J306" i="5" a="1"/>
  <c r="J306" i="5"/>
  <c r="J307" i="5" a="1"/>
  <c r="J307" i="5"/>
  <c r="J308" i="5" a="1"/>
  <c r="J308" i="5"/>
  <c r="J309" i="5" a="1"/>
  <c r="J309" i="5"/>
  <c r="J310" i="5" a="1"/>
  <c r="J310" i="5"/>
  <c r="J311" i="5" a="1"/>
  <c r="J311" i="5"/>
  <c r="J312" i="5" a="1"/>
  <c r="J312" i="5"/>
  <c r="J313" i="5" a="1"/>
  <c r="J313" i="5"/>
  <c r="J314" i="5" a="1"/>
  <c r="J314" i="5"/>
  <c r="J315" i="5" a="1"/>
  <c r="J315" i="5"/>
  <c r="J316" i="5" a="1"/>
  <c r="J316" i="5"/>
  <c r="J317" i="5" a="1"/>
  <c r="J317" i="5"/>
  <c r="J318" i="5" a="1"/>
  <c r="J318" i="5"/>
  <c r="J319" i="5" a="1"/>
  <c r="J319" i="5"/>
  <c r="J320" i="5" a="1"/>
  <c r="J320" i="5"/>
  <c r="J321" i="5" a="1"/>
  <c r="J321" i="5"/>
  <c r="J322" i="5" a="1"/>
  <c r="J322" i="5"/>
  <c r="J323" i="5" a="1"/>
  <c r="J323" i="5"/>
  <c r="J324" i="5" a="1"/>
  <c r="J324" i="5"/>
  <c r="J325" i="5" a="1"/>
  <c r="J325" i="5"/>
  <c r="J326" i="5" a="1"/>
  <c r="J326" i="5"/>
  <c r="J327" i="5" a="1"/>
  <c r="J327" i="5"/>
  <c r="J328" i="5" a="1"/>
  <c r="J328" i="5"/>
  <c r="J329" i="5" a="1"/>
  <c r="J329" i="5"/>
  <c r="J330" i="5" a="1"/>
  <c r="J330" i="5"/>
  <c r="J331" i="5" a="1"/>
  <c r="J331" i="5"/>
  <c r="J332" i="5" a="1"/>
  <c r="J332" i="5"/>
  <c r="J333" i="5" a="1"/>
  <c r="J333" i="5"/>
  <c r="J334" i="5" a="1"/>
  <c r="J334" i="5"/>
  <c r="J335" i="5" a="1"/>
  <c r="J335" i="5"/>
  <c r="J336" i="5" a="1"/>
  <c r="J336" i="5"/>
  <c r="J337" i="5" a="1"/>
  <c r="J337" i="5"/>
  <c r="J338" i="5" a="1"/>
  <c r="J338" i="5"/>
  <c r="J339" i="5" a="1"/>
  <c r="J339" i="5"/>
  <c r="J340" i="5" a="1"/>
  <c r="J340" i="5"/>
  <c r="J341" i="5" a="1"/>
  <c r="J341" i="5"/>
  <c r="J342" i="5" a="1"/>
  <c r="J342" i="5"/>
  <c r="J343" i="5" a="1"/>
  <c r="J343" i="5"/>
  <c r="J344" i="5" a="1"/>
  <c r="J344" i="5"/>
  <c r="J345" i="5" a="1"/>
  <c r="J345" i="5"/>
  <c r="J346" i="5" a="1"/>
  <c r="J346" i="5"/>
  <c r="J347" i="5" a="1"/>
  <c r="J347" i="5"/>
  <c r="J348" i="5" a="1"/>
  <c r="J348" i="5"/>
  <c r="J349" i="5" a="1"/>
  <c r="J349" i="5"/>
  <c r="J350" i="5" a="1"/>
  <c r="J350" i="5"/>
  <c r="J351" i="5" a="1"/>
  <c r="J351" i="5"/>
  <c r="J352" i="5" a="1"/>
  <c r="J352" i="5"/>
  <c r="J353" i="5" a="1"/>
  <c r="J353" i="5"/>
  <c r="J354" i="5" a="1"/>
  <c r="J354" i="5"/>
  <c r="J355" i="5" a="1"/>
  <c r="J355" i="5"/>
  <c r="J356" i="5" a="1"/>
  <c r="J356" i="5"/>
  <c r="J357" i="5" a="1"/>
  <c r="J357" i="5"/>
  <c r="J358" i="5" a="1"/>
  <c r="J358" i="5"/>
  <c r="J359" i="5" a="1"/>
  <c r="J359" i="5"/>
  <c r="J360" i="5" a="1"/>
  <c r="J360" i="5"/>
  <c r="J361" i="5" a="1"/>
  <c r="J361" i="5"/>
  <c r="J362" i="5" a="1"/>
  <c r="J362" i="5"/>
  <c r="J363" i="5" a="1"/>
  <c r="J363" i="5"/>
  <c r="J364" i="5" a="1"/>
  <c r="J364" i="5"/>
  <c r="J365" i="5" a="1"/>
  <c r="J365" i="5"/>
  <c r="J366" i="5" a="1"/>
  <c r="J366" i="5"/>
  <c r="J367" i="5" a="1"/>
  <c r="J367" i="5"/>
  <c r="J368" i="5" a="1"/>
  <c r="J368" i="5"/>
  <c r="J369" i="5" a="1"/>
  <c r="J369" i="5"/>
  <c r="J370" i="5" a="1"/>
  <c r="J370" i="5"/>
  <c r="J371" i="5" a="1"/>
  <c r="J371" i="5"/>
  <c r="J372" i="5" a="1"/>
  <c r="J372" i="5"/>
  <c r="J373" i="5" a="1"/>
  <c r="J373" i="5"/>
  <c r="J374" i="5" a="1"/>
  <c r="J374" i="5"/>
  <c r="J375" i="5" a="1"/>
  <c r="J375" i="5"/>
  <c r="J376" i="5" a="1"/>
  <c r="J376" i="5"/>
  <c r="J377" i="5" a="1"/>
  <c r="J377" i="5"/>
  <c r="J378" i="5" a="1"/>
  <c r="J378" i="5"/>
  <c r="J379" i="5" a="1"/>
  <c r="J379" i="5"/>
  <c r="J380" i="5" a="1"/>
  <c r="J380" i="5"/>
  <c r="J381" i="5" a="1"/>
  <c r="J381" i="5"/>
  <c r="J382" i="5" a="1"/>
  <c r="J382" i="5"/>
  <c r="J383" i="5" a="1"/>
  <c r="J383" i="5"/>
  <c r="J384" i="5" a="1"/>
  <c r="J384" i="5"/>
  <c r="J385" i="5" a="1"/>
  <c r="J385" i="5"/>
  <c r="J386" i="5" a="1"/>
  <c r="J386" i="5"/>
  <c r="J387" i="5" a="1"/>
  <c r="J387" i="5"/>
  <c r="J388" i="5" a="1"/>
  <c r="J388" i="5"/>
  <c r="J389" i="5" a="1"/>
  <c r="J389" i="5"/>
  <c r="J390" i="5" a="1"/>
  <c r="J390" i="5"/>
  <c r="J391" i="5" a="1"/>
  <c r="J391" i="5"/>
  <c r="J392" i="5" a="1"/>
  <c r="J392" i="5"/>
  <c r="J393" i="5" a="1"/>
  <c r="J393" i="5"/>
  <c r="J394" i="5" a="1"/>
  <c r="J394" i="5"/>
  <c r="J395" i="5" a="1"/>
  <c r="J395" i="5"/>
  <c r="J396" i="5" a="1"/>
  <c r="J396" i="5"/>
  <c r="J397" i="5" a="1"/>
  <c r="J397" i="5"/>
  <c r="J398" i="5" a="1"/>
  <c r="J398" i="5"/>
  <c r="J399" i="5" a="1"/>
  <c r="J399" i="5"/>
  <c r="J400" i="5" a="1"/>
  <c r="J400" i="5"/>
  <c r="J401" i="5" a="1"/>
  <c r="J401" i="5"/>
  <c r="J402" i="5" a="1"/>
  <c r="J402" i="5"/>
  <c r="J403" i="5" a="1"/>
  <c r="J403" i="5"/>
  <c r="J404" i="5" a="1"/>
  <c r="J404" i="5"/>
  <c r="J405" i="5" a="1"/>
  <c r="J405" i="5"/>
  <c r="J406" i="5" a="1"/>
  <c r="J406" i="5"/>
  <c r="J407" i="5" a="1"/>
  <c r="J407" i="5"/>
  <c r="J408" i="5" a="1"/>
  <c r="J408" i="5"/>
  <c r="J409" i="5" a="1"/>
  <c r="J409" i="5"/>
  <c r="J410" i="5" a="1"/>
  <c r="J410" i="5"/>
  <c r="J411" i="5" a="1"/>
  <c r="J411" i="5"/>
  <c r="J412" i="5" a="1"/>
  <c r="J412" i="5"/>
  <c r="J413" i="5" a="1"/>
  <c r="J413" i="5"/>
  <c r="J414" i="5" a="1"/>
  <c r="J414" i="5"/>
  <c r="J415" i="5" a="1"/>
  <c r="J415" i="5"/>
  <c r="J416" i="5" a="1"/>
  <c r="J416" i="5"/>
  <c r="J417" i="5" a="1"/>
  <c r="J417" i="5"/>
  <c r="J418" i="5" a="1"/>
  <c r="J418" i="5"/>
  <c r="J419" i="5" a="1"/>
  <c r="J419" i="5"/>
  <c r="J420" i="5" a="1"/>
  <c r="J420" i="5"/>
  <c r="J421" i="5" a="1"/>
  <c r="J421" i="5"/>
  <c r="J422" i="5" a="1"/>
  <c r="J422" i="5"/>
  <c r="I2" i="5" a="1"/>
  <c r="I2" i="5"/>
  <c r="I3" i="5" a="1"/>
  <c r="I3" i="5"/>
  <c r="I4" i="5" a="1"/>
  <c r="I4" i="5"/>
  <c r="I5" i="5" a="1"/>
  <c r="I5" i="5"/>
  <c r="I6" i="5" a="1"/>
  <c r="I6" i="5"/>
  <c r="I7" i="5" a="1"/>
  <c r="I7" i="5"/>
  <c r="I8" i="5" a="1"/>
  <c r="I8" i="5"/>
  <c r="I9" i="5" a="1"/>
  <c r="I9" i="5"/>
  <c r="I10" i="5" a="1"/>
  <c r="I10" i="5"/>
  <c r="I11" i="5" a="1"/>
  <c r="I11" i="5"/>
  <c r="I12" i="5" a="1"/>
  <c r="I12" i="5"/>
  <c r="I13" i="5" a="1"/>
  <c r="I13" i="5"/>
  <c r="I14" i="5" a="1"/>
  <c r="I14" i="5"/>
  <c r="I15" i="5" a="1"/>
  <c r="I15" i="5"/>
  <c r="I16" i="5" a="1"/>
  <c r="I16" i="5"/>
  <c r="I17" i="5" a="1"/>
  <c r="I17" i="5"/>
  <c r="I18" i="5" a="1"/>
  <c r="I18" i="5"/>
  <c r="I19" i="5" a="1"/>
  <c r="I19" i="5"/>
  <c r="I20" i="5" a="1"/>
  <c r="I20" i="5"/>
  <c r="I21" i="5" a="1"/>
  <c r="I21" i="5"/>
  <c r="I22" i="5" a="1"/>
  <c r="I22" i="5"/>
  <c r="I23" i="5" a="1"/>
  <c r="I23" i="5"/>
  <c r="I24" i="5" a="1"/>
  <c r="I24" i="5"/>
  <c r="I25" i="5" a="1"/>
  <c r="I25" i="5"/>
  <c r="I26" i="5" a="1"/>
  <c r="I26" i="5"/>
  <c r="I27" i="5" a="1"/>
  <c r="I27" i="5"/>
  <c r="I28" i="5" a="1"/>
  <c r="I28" i="5"/>
  <c r="I29" i="5" a="1"/>
  <c r="I29" i="5"/>
  <c r="I30" i="5" a="1"/>
  <c r="I30" i="5"/>
  <c r="I31" i="5" a="1"/>
  <c r="I31" i="5"/>
  <c r="I32" i="5" a="1"/>
  <c r="I32" i="5"/>
  <c r="I33" i="5" a="1"/>
  <c r="I33" i="5"/>
  <c r="I34" i="5" a="1"/>
  <c r="I34" i="5"/>
  <c r="I35" i="5" a="1"/>
  <c r="I35" i="5"/>
  <c r="I36" i="5" a="1"/>
  <c r="I36" i="5"/>
  <c r="I37" i="5" a="1"/>
  <c r="I37" i="5"/>
  <c r="I38" i="5" a="1"/>
  <c r="I38" i="5"/>
  <c r="I39" i="5" a="1"/>
  <c r="I39" i="5"/>
  <c r="I40" i="5" a="1"/>
  <c r="I40" i="5"/>
  <c r="I41" i="5" a="1"/>
  <c r="I41" i="5"/>
  <c r="I42" i="5" a="1"/>
  <c r="I42" i="5"/>
  <c r="I43" i="5" a="1"/>
  <c r="I43" i="5"/>
  <c r="I44" i="5" a="1"/>
  <c r="I44" i="5"/>
  <c r="I45" i="5" a="1"/>
  <c r="I45" i="5"/>
  <c r="I46" i="5" a="1"/>
  <c r="I46" i="5"/>
  <c r="I47" i="5" a="1"/>
  <c r="I47" i="5"/>
  <c r="I48" i="5" a="1"/>
  <c r="I48" i="5"/>
  <c r="I49" i="5" a="1"/>
  <c r="I49" i="5"/>
  <c r="I50" i="5" a="1"/>
  <c r="I50" i="5"/>
  <c r="I51" i="5" a="1"/>
  <c r="I51" i="5"/>
  <c r="I52" i="5" a="1"/>
  <c r="I52" i="5"/>
  <c r="I53" i="5" a="1"/>
  <c r="I53" i="5"/>
  <c r="I54" i="5" a="1"/>
  <c r="I54" i="5"/>
  <c r="I55" i="5" a="1"/>
  <c r="I55" i="5"/>
  <c r="I56" i="5" a="1"/>
  <c r="I56" i="5"/>
  <c r="I57" i="5" a="1"/>
  <c r="I57" i="5"/>
  <c r="I58" i="5" a="1"/>
  <c r="I58" i="5"/>
  <c r="I59" i="5" a="1"/>
  <c r="I59" i="5"/>
  <c r="I60" i="5" a="1"/>
  <c r="I60" i="5"/>
  <c r="I61" i="5" a="1"/>
  <c r="I61" i="5"/>
  <c r="I62" i="5" a="1"/>
  <c r="I62" i="5"/>
  <c r="I63" i="5" a="1"/>
  <c r="I63" i="5"/>
  <c r="I64" i="5" a="1"/>
  <c r="I64" i="5"/>
  <c r="I65" i="5" a="1"/>
  <c r="I65" i="5"/>
  <c r="I66" i="5" a="1"/>
  <c r="I66" i="5"/>
  <c r="I67" i="5" a="1"/>
  <c r="I67" i="5"/>
  <c r="I68" i="5" a="1"/>
  <c r="I68" i="5"/>
  <c r="I69" i="5" a="1"/>
  <c r="I69" i="5"/>
  <c r="I70" i="5" a="1"/>
  <c r="I70" i="5"/>
  <c r="I71" i="5" a="1"/>
  <c r="I71" i="5"/>
  <c r="I72" i="5" a="1"/>
  <c r="I72" i="5"/>
  <c r="I73" i="5" a="1"/>
  <c r="I73" i="5"/>
  <c r="I74" i="5" a="1"/>
  <c r="I74" i="5"/>
  <c r="I75" i="5" a="1"/>
  <c r="I75" i="5"/>
  <c r="I76" i="5" a="1"/>
  <c r="I76" i="5"/>
  <c r="I77" i="5" a="1"/>
  <c r="I77" i="5"/>
  <c r="I78" i="5" a="1"/>
  <c r="I78" i="5"/>
  <c r="I79" i="5" a="1"/>
  <c r="I79" i="5"/>
  <c r="I80" i="5" a="1"/>
  <c r="I80" i="5"/>
  <c r="I81" i="5" a="1"/>
  <c r="I81" i="5"/>
  <c r="I82" i="5" a="1"/>
  <c r="I82" i="5"/>
  <c r="I83" i="5" a="1"/>
  <c r="I83" i="5"/>
  <c r="I84" i="5" a="1"/>
  <c r="I84" i="5"/>
  <c r="I85" i="5" a="1"/>
  <c r="I85" i="5"/>
  <c r="I86" i="5" a="1"/>
  <c r="I86" i="5"/>
  <c r="I87" i="5" a="1"/>
  <c r="I87" i="5"/>
  <c r="I88" i="5" a="1"/>
  <c r="I88" i="5"/>
  <c r="I89" i="5" a="1"/>
  <c r="I89" i="5"/>
  <c r="I90" i="5" a="1"/>
  <c r="I90" i="5"/>
  <c r="I91" i="5" a="1"/>
  <c r="I91" i="5"/>
  <c r="I92" i="5" a="1"/>
  <c r="I92" i="5"/>
  <c r="I93" i="5" a="1"/>
  <c r="I93" i="5"/>
  <c r="I94" i="5" a="1"/>
  <c r="I94" i="5"/>
  <c r="I95" i="5" a="1"/>
  <c r="I95" i="5"/>
  <c r="I96" i="5" a="1"/>
  <c r="I96" i="5"/>
  <c r="I97" i="5" a="1"/>
  <c r="I97" i="5"/>
  <c r="I98" i="5" a="1"/>
  <c r="I98" i="5"/>
  <c r="I99" i="5" a="1"/>
  <c r="I99" i="5"/>
  <c r="I100" i="5" a="1"/>
  <c r="I100" i="5"/>
  <c r="I101" i="5" a="1"/>
  <c r="I101" i="5"/>
  <c r="I102" i="5" a="1"/>
  <c r="I102" i="5"/>
  <c r="I103" i="5" a="1"/>
  <c r="I103" i="5"/>
  <c r="I104" i="5" a="1"/>
  <c r="I104" i="5"/>
  <c r="I105" i="5" a="1"/>
  <c r="I105" i="5"/>
  <c r="I106" i="5" a="1"/>
  <c r="I106" i="5"/>
  <c r="I107" i="5" a="1"/>
  <c r="I107" i="5"/>
  <c r="I108" i="5" a="1"/>
  <c r="I108" i="5"/>
  <c r="I109" i="5" a="1"/>
  <c r="I109" i="5"/>
  <c r="I110" i="5" a="1"/>
  <c r="I110" i="5"/>
  <c r="I111" i="5" a="1"/>
  <c r="I111" i="5"/>
  <c r="I112" i="5" a="1"/>
  <c r="I112" i="5"/>
  <c r="I113" i="5" a="1"/>
  <c r="I113" i="5"/>
  <c r="I114" i="5" a="1"/>
  <c r="I114" i="5"/>
  <c r="I115" i="5" a="1"/>
  <c r="I115" i="5"/>
  <c r="I116" i="5" a="1"/>
  <c r="I116" i="5"/>
  <c r="I117" i="5" a="1"/>
  <c r="I117" i="5"/>
  <c r="I118" i="5" a="1"/>
  <c r="I118" i="5"/>
  <c r="I119" i="5" a="1"/>
  <c r="I119" i="5"/>
  <c r="I120" i="5" a="1"/>
  <c r="I120" i="5"/>
  <c r="I121" i="5" a="1"/>
  <c r="I121" i="5"/>
  <c r="I122" i="5" a="1"/>
  <c r="I122" i="5"/>
  <c r="I123" i="5" a="1"/>
  <c r="I123" i="5"/>
  <c r="I124" i="5" a="1"/>
  <c r="I124" i="5"/>
  <c r="I125" i="5" a="1"/>
  <c r="I125" i="5"/>
  <c r="I126" i="5" a="1"/>
  <c r="I126" i="5"/>
  <c r="I127" i="5" a="1"/>
  <c r="I127" i="5"/>
  <c r="I128" i="5" a="1"/>
  <c r="I128" i="5"/>
  <c r="I129" i="5" a="1"/>
  <c r="I129" i="5"/>
  <c r="I130" i="5" a="1"/>
  <c r="I130" i="5"/>
  <c r="I131" i="5" a="1"/>
  <c r="I131" i="5"/>
  <c r="I132" i="5" a="1"/>
  <c r="I132" i="5"/>
  <c r="I133" i="5" a="1"/>
  <c r="I133" i="5"/>
  <c r="I134" i="5" a="1"/>
  <c r="I134" i="5"/>
  <c r="I135" i="5" a="1"/>
  <c r="I135" i="5"/>
  <c r="I136" i="5" a="1"/>
  <c r="I136" i="5"/>
  <c r="I137" i="5" a="1"/>
  <c r="I137" i="5"/>
  <c r="I138" i="5" a="1"/>
  <c r="I138" i="5"/>
  <c r="I139" i="5" a="1"/>
  <c r="I139" i="5"/>
  <c r="I140" i="5" a="1"/>
  <c r="I140" i="5"/>
  <c r="I141" i="5" a="1"/>
  <c r="I141" i="5"/>
  <c r="I142" i="5" a="1"/>
  <c r="I142" i="5"/>
  <c r="I143" i="5" a="1"/>
  <c r="I143" i="5"/>
  <c r="I144" i="5" a="1"/>
  <c r="I144" i="5"/>
  <c r="I145" i="5" a="1"/>
  <c r="I145" i="5"/>
  <c r="I146" i="5" a="1"/>
  <c r="I146" i="5"/>
  <c r="I147" i="5" a="1"/>
  <c r="I147" i="5"/>
  <c r="I148" i="5" a="1"/>
  <c r="I148" i="5"/>
  <c r="I149" i="5" a="1"/>
  <c r="I149" i="5"/>
  <c r="I150" i="5" a="1"/>
  <c r="I150" i="5"/>
  <c r="I151" i="5" a="1"/>
  <c r="I151" i="5"/>
  <c r="I152" i="5" a="1"/>
  <c r="I152" i="5"/>
  <c r="I153" i="5" a="1"/>
  <c r="I153" i="5"/>
  <c r="I154" i="5" a="1"/>
  <c r="I154" i="5"/>
  <c r="I155" i="5" a="1"/>
  <c r="I155" i="5"/>
  <c r="I156" i="5" a="1"/>
  <c r="I156" i="5"/>
  <c r="I157" i="5" a="1"/>
  <c r="I157" i="5"/>
  <c r="I158" i="5" a="1"/>
  <c r="I158" i="5"/>
  <c r="I159" i="5" a="1"/>
  <c r="I159" i="5"/>
  <c r="I160" i="5" a="1"/>
  <c r="I160" i="5"/>
  <c r="I161" i="5" a="1"/>
  <c r="I161" i="5"/>
  <c r="I162" i="5" a="1"/>
  <c r="I162" i="5"/>
  <c r="I163" i="5" a="1"/>
  <c r="I163" i="5"/>
  <c r="I164" i="5" a="1"/>
  <c r="I164" i="5"/>
  <c r="I165" i="5" a="1"/>
  <c r="I165" i="5"/>
  <c r="I166" i="5" a="1"/>
  <c r="I166" i="5"/>
  <c r="I167" i="5" a="1"/>
  <c r="I167" i="5"/>
  <c r="I168" i="5" a="1"/>
  <c r="I168" i="5"/>
  <c r="I169" i="5" a="1"/>
  <c r="I169" i="5"/>
  <c r="I170" i="5" a="1"/>
  <c r="I170" i="5"/>
  <c r="I171" i="5" a="1"/>
  <c r="I171" i="5"/>
  <c r="I172" i="5" a="1"/>
  <c r="I172" i="5"/>
  <c r="I173" i="5" a="1"/>
  <c r="I173" i="5"/>
  <c r="I174" i="5" a="1"/>
  <c r="I174" i="5"/>
  <c r="I175" i="5" a="1"/>
  <c r="I175" i="5"/>
  <c r="I176" i="5" a="1"/>
  <c r="I176" i="5"/>
  <c r="I177" i="5" a="1"/>
  <c r="I177" i="5"/>
  <c r="I178" i="5" a="1"/>
  <c r="I178" i="5"/>
  <c r="I179" i="5" a="1"/>
  <c r="I179" i="5"/>
  <c r="I180" i="5" a="1"/>
  <c r="I180" i="5"/>
  <c r="I181" i="5" a="1"/>
  <c r="I181" i="5"/>
  <c r="I182" i="5" a="1"/>
  <c r="I182" i="5"/>
  <c r="I183" i="5" a="1"/>
  <c r="I183" i="5"/>
  <c r="I184" i="5" a="1"/>
  <c r="I184" i="5"/>
  <c r="I185" i="5" a="1"/>
  <c r="I185" i="5"/>
  <c r="I186" i="5" a="1"/>
  <c r="I186" i="5"/>
  <c r="I187" i="5" a="1"/>
  <c r="I187" i="5"/>
  <c r="I188" i="5" a="1"/>
  <c r="I188" i="5"/>
  <c r="I189" i="5" a="1"/>
  <c r="I189" i="5"/>
  <c r="I190" i="5" a="1"/>
  <c r="I190" i="5"/>
  <c r="I191" i="5" a="1"/>
  <c r="I191" i="5"/>
  <c r="I192" i="5" a="1"/>
  <c r="I192" i="5"/>
  <c r="I193" i="5" a="1"/>
  <c r="I193" i="5"/>
  <c r="I194" i="5" a="1"/>
  <c r="I194" i="5"/>
  <c r="I195" i="5" a="1"/>
  <c r="I195" i="5"/>
  <c r="I196" i="5" a="1"/>
  <c r="I196" i="5"/>
  <c r="I197" i="5" a="1"/>
  <c r="I197" i="5"/>
  <c r="I198" i="5" a="1"/>
  <c r="I198" i="5"/>
  <c r="I199" i="5" a="1"/>
  <c r="I199" i="5"/>
  <c r="I200" i="5" a="1"/>
  <c r="I200" i="5"/>
  <c r="I201" i="5" a="1"/>
  <c r="I201" i="5"/>
  <c r="I202" i="5" a="1"/>
  <c r="I202" i="5"/>
  <c r="I203" i="5" a="1"/>
  <c r="I203" i="5"/>
  <c r="I204" i="5" a="1"/>
  <c r="I204" i="5"/>
  <c r="I205" i="5" a="1"/>
  <c r="I205" i="5"/>
  <c r="I206" i="5" a="1"/>
  <c r="I206" i="5"/>
  <c r="I207" i="5" a="1"/>
  <c r="I207" i="5"/>
  <c r="I208" i="5" a="1"/>
  <c r="I208" i="5"/>
  <c r="I209" i="5" a="1"/>
  <c r="I209" i="5"/>
  <c r="I210" i="5" a="1"/>
  <c r="I210" i="5"/>
  <c r="I211" i="5" a="1"/>
  <c r="I211" i="5"/>
  <c r="I212" i="5" a="1"/>
  <c r="I212" i="5"/>
  <c r="I213" i="5" a="1"/>
  <c r="I213" i="5"/>
  <c r="I214" i="5" a="1"/>
  <c r="I214" i="5"/>
  <c r="I215" i="5" a="1"/>
  <c r="I215" i="5"/>
  <c r="I216" i="5" a="1"/>
  <c r="I216" i="5"/>
  <c r="I217" i="5" a="1"/>
  <c r="I217" i="5"/>
  <c r="I218" i="5" a="1"/>
  <c r="I218" i="5"/>
  <c r="I219" i="5" a="1"/>
  <c r="I219" i="5"/>
  <c r="I220" i="5" a="1"/>
  <c r="I220" i="5"/>
  <c r="I221" i="5" a="1"/>
  <c r="I221" i="5"/>
  <c r="I222" i="5" a="1"/>
  <c r="I222" i="5"/>
  <c r="I223" i="5" a="1"/>
  <c r="I223" i="5"/>
  <c r="I224" i="5" a="1"/>
  <c r="I224" i="5"/>
  <c r="I225" i="5" a="1"/>
  <c r="I225" i="5"/>
  <c r="I226" i="5" a="1"/>
  <c r="I226" i="5"/>
  <c r="I227" i="5" a="1"/>
  <c r="I227" i="5"/>
  <c r="I228" i="5" a="1"/>
  <c r="I228" i="5"/>
  <c r="I229" i="5" a="1"/>
  <c r="I229" i="5"/>
  <c r="I230" i="5" a="1"/>
  <c r="I230" i="5"/>
  <c r="I231" i="5" a="1"/>
  <c r="I231" i="5"/>
  <c r="I232" i="5" a="1"/>
  <c r="I232" i="5"/>
  <c r="I233" i="5" a="1"/>
  <c r="I233" i="5"/>
  <c r="I234" i="5" a="1"/>
  <c r="I234" i="5"/>
  <c r="I235" i="5" a="1"/>
  <c r="I235" i="5"/>
  <c r="I236" i="5" a="1"/>
  <c r="I236" i="5"/>
  <c r="I237" i="5" a="1"/>
  <c r="I237" i="5"/>
  <c r="I238" i="5" a="1"/>
  <c r="I238" i="5"/>
  <c r="I239" i="5" a="1"/>
  <c r="I239" i="5"/>
  <c r="I240" i="5" a="1"/>
  <c r="I240" i="5"/>
  <c r="I241" i="5" a="1"/>
  <c r="I241" i="5"/>
  <c r="I242" i="5" a="1"/>
  <c r="I242" i="5"/>
  <c r="I243" i="5" a="1"/>
  <c r="I243" i="5"/>
  <c r="I244" i="5" a="1"/>
  <c r="I244" i="5"/>
  <c r="I245" i="5" a="1"/>
  <c r="I245" i="5"/>
  <c r="I246" i="5" a="1"/>
  <c r="I246" i="5"/>
  <c r="I247" i="5" a="1"/>
  <c r="I247" i="5"/>
  <c r="I248" i="5" a="1"/>
  <c r="I248" i="5"/>
  <c r="I249" i="5" a="1"/>
  <c r="I249" i="5"/>
  <c r="I250" i="5" a="1"/>
  <c r="I250" i="5"/>
  <c r="I251" i="5" a="1"/>
  <c r="I251" i="5"/>
  <c r="I252" i="5" a="1"/>
  <c r="I252" i="5"/>
  <c r="I253" i="5" a="1"/>
  <c r="I253" i="5"/>
  <c r="I254" i="5" a="1"/>
  <c r="I254" i="5"/>
  <c r="I255" i="5" a="1"/>
  <c r="I255" i="5"/>
  <c r="I256" i="5" a="1"/>
  <c r="I256" i="5"/>
  <c r="I257" i="5" a="1"/>
  <c r="I257" i="5"/>
  <c r="I258" i="5" a="1"/>
  <c r="I258" i="5"/>
  <c r="I259" i="5" a="1"/>
  <c r="I259" i="5"/>
  <c r="I260" i="5" a="1"/>
  <c r="I260" i="5"/>
  <c r="I261" i="5" a="1"/>
  <c r="I261" i="5"/>
  <c r="I262" i="5" a="1"/>
  <c r="I262" i="5"/>
  <c r="I263" i="5" a="1"/>
  <c r="I263" i="5"/>
  <c r="I264" i="5" a="1"/>
  <c r="I264" i="5"/>
  <c r="I265" i="5" a="1"/>
  <c r="I265" i="5"/>
  <c r="I266" i="5" a="1"/>
  <c r="I266" i="5"/>
  <c r="I267" i="5" a="1"/>
  <c r="I267" i="5"/>
  <c r="I268" i="5" a="1"/>
  <c r="I268" i="5"/>
  <c r="I269" i="5" a="1"/>
  <c r="I269" i="5"/>
  <c r="I270" i="5" a="1"/>
  <c r="I270" i="5"/>
  <c r="I271" i="5" a="1"/>
  <c r="I271" i="5"/>
  <c r="I272" i="5" a="1"/>
  <c r="I272" i="5"/>
  <c r="I273" i="5" a="1"/>
  <c r="I273" i="5"/>
  <c r="I274" i="5" a="1"/>
  <c r="I274" i="5"/>
  <c r="I275" i="5" a="1"/>
  <c r="I275" i="5"/>
  <c r="I276" i="5" a="1"/>
  <c r="I276" i="5"/>
  <c r="I277" i="5" a="1"/>
  <c r="I277" i="5"/>
  <c r="I278" i="5" a="1"/>
  <c r="I278" i="5"/>
  <c r="I279" i="5" a="1"/>
  <c r="I279" i="5"/>
  <c r="I280" i="5" a="1"/>
  <c r="I280" i="5"/>
  <c r="I281" i="5" a="1"/>
  <c r="I281" i="5"/>
  <c r="I282" i="5" a="1"/>
  <c r="I282" i="5"/>
  <c r="I283" i="5" a="1"/>
  <c r="I283" i="5"/>
  <c r="I284" i="5" a="1"/>
  <c r="I284" i="5"/>
  <c r="I285" i="5" a="1"/>
  <c r="I285" i="5"/>
  <c r="I286" i="5" a="1"/>
  <c r="I286" i="5"/>
  <c r="I287" i="5" a="1"/>
  <c r="I287" i="5"/>
  <c r="I288" i="5" a="1"/>
  <c r="I288" i="5"/>
  <c r="I289" i="5" a="1"/>
  <c r="I289" i="5"/>
  <c r="I290" i="5" a="1"/>
  <c r="I290" i="5"/>
  <c r="I291" i="5" a="1"/>
  <c r="I291" i="5"/>
  <c r="I292" i="5" a="1"/>
  <c r="I292" i="5"/>
  <c r="I293" i="5" a="1"/>
  <c r="I293" i="5"/>
  <c r="I294" i="5" a="1"/>
  <c r="I294" i="5"/>
  <c r="I295" i="5" a="1"/>
  <c r="I295" i="5"/>
  <c r="I296" i="5" a="1"/>
  <c r="I296" i="5"/>
  <c r="I297" i="5" a="1"/>
  <c r="I297" i="5"/>
  <c r="I298" i="5" a="1"/>
  <c r="I298" i="5"/>
  <c r="I299" i="5" a="1"/>
  <c r="I299" i="5"/>
  <c r="I300" i="5" a="1"/>
  <c r="I300" i="5"/>
  <c r="I301" i="5" a="1"/>
  <c r="I301" i="5"/>
  <c r="I302" i="5" a="1"/>
  <c r="I302" i="5"/>
  <c r="I303" i="5" a="1"/>
  <c r="I303" i="5"/>
  <c r="I304" i="5" a="1"/>
  <c r="I304" i="5"/>
  <c r="I305" i="5" a="1"/>
  <c r="I305" i="5"/>
  <c r="I306" i="5" a="1"/>
  <c r="I306" i="5"/>
  <c r="I307" i="5" a="1"/>
  <c r="I307" i="5"/>
  <c r="I308" i="5" a="1"/>
  <c r="I308" i="5"/>
  <c r="I309" i="5" a="1"/>
  <c r="I309" i="5"/>
  <c r="I310" i="5" a="1"/>
  <c r="I310" i="5"/>
  <c r="I311" i="5" a="1"/>
  <c r="I311" i="5"/>
  <c r="I312" i="5" a="1"/>
  <c r="I312" i="5"/>
  <c r="I313" i="5" a="1"/>
  <c r="I313" i="5"/>
  <c r="I314" i="5" a="1"/>
  <c r="I314" i="5"/>
  <c r="I315" i="5" a="1"/>
  <c r="I315" i="5"/>
  <c r="I316" i="5" a="1"/>
  <c r="I316" i="5"/>
  <c r="I317" i="5" a="1"/>
  <c r="I317" i="5"/>
  <c r="I318" i="5" a="1"/>
  <c r="I318" i="5"/>
  <c r="I319" i="5" a="1"/>
  <c r="I319" i="5"/>
  <c r="I320" i="5" a="1"/>
  <c r="I320" i="5"/>
  <c r="I321" i="5" a="1"/>
  <c r="I321" i="5"/>
  <c r="I322" i="5" a="1"/>
  <c r="I322" i="5"/>
  <c r="I323" i="5" a="1"/>
  <c r="I323" i="5"/>
  <c r="I324" i="5" a="1"/>
  <c r="I324" i="5"/>
  <c r="I325" i="5" a="1"/>
  <c r="I325" i="5"/>
  <c r="I326" i="5" a="1"/>
  <c r="I326" i="5"/>
  <c r="I327" i="5" a="1"/>
  <c r="I327" i="5"/>
  <c r="I328" i="5" a="1"/>
  <c r="I328" i="5"/>
  <c r="I329" i="5" a="1"/>
  <c r="I329" i="5"/>
  <c r="I330" i="5" a="1"/>
  <c r="I330" i="5"/>
  <c r="I331" i="5" a="1"/>
  <c r="I331" i="5"/>
  <c r="I332" i="5" a="1"/>
  <c r="I332" i="5"/>
  <c r="I333" i="5" a="1"/>
  <c r="I333" i="5"/>
  <c r="I334" i="5" a="1"/>
  <c r="I334" i="5"/>
  <c r="I335" i="5" a="1"/>
  <c r="I335" i="5"/>
  <c r="I336" i="5" a="1"/>
  <c r="I336" i="5"/>
  <c r="I337" i="5" a="1"/>
  <c r="I337" i="5"/>
  <c r="I338" i="5" a="1"/>
  <c r="I338" i="5"/>
  <c r="I339" i="5" a="1"/>
  <c r="I339" i="5"/>
  <c r="I340" i="5" a="1"/>
  <c r="I340" i="5"/>
  <c r="I341" i="5" a="1"/>
  <c r="I341" i="5"/>
  <c r="I342" i="5" a="1"/>
  <c r="I342" i="5"/>
  <c r="I343" i="5" a="1"/>
  <c r="I343" i="5"/>
  <c r="I344" i="5" a="1"/>
  <c r="I344" i="5"/>
  <c r="I345" i="5" a="1"/>
  <c r="I345" i="5"/>
  <c r="I346" i="5" a="1"/>
  <c r="I346" i="5"/>
  <c r="I347" i="5" a="1"/>
  <c r="I347" i="5"/>
  <c r="I348" i="5" a="1"/>
  <c r="I348" i="5"/>
  <c r="I349" i="5" a="1"/>
  <c r="I349" i="5"/>
  <c r="I350" i="5" a="1"/>
  <c r="I350" i="5"/>
  <c r="I351" i="5" a="1"/>
  <c r="I351" i="5"/>
  <c r="I352" i="5" a="1"/>
  <c r="I352" i="5"/>
  <c r="I353" i="5" a="1"/>
  <c r="I353" i="5"/>
  <c r="I354" i="5" a="1"/>
  <c r="I354" i="5"/>
  <c r="I355" i="5" a="1"/>
  <c r="I355" i="5"/>
  <c r="I356" i="5" a="1"/>
  <c r="I356" i="5"/>
  <c r="I357" i="5" a="1"/>
  <c r="I357" i="5"/>
  <c r="I358" i="5" a="1"/>
  <c r="I358" i="5"/>
  <c r="I359" i="5" a="1"/>
  <c r="I359" i="5"/>
  <c r="I360" i="5" a="1"/>
  <c r="I360" i="5"/>
  <c r="I361" i="5" a="1"/>
  <c r="I361" i="5"/>
  <c r="I362" i="5" a="1"/>
  <c r="I362" i="5"/>
  <c r="I363" i="5" a="1"/>
  <c r="I363" i="5"/>
  <c r="I364" i="5" a="1"/>
  <c r="I364" i="5"/>
  <c r="I365" i="5" a="1"/>
  <c r="I365" i="5"/>
  <c r="I366" i="5" a="1"/>
  <c r="I366" i="5"/>
  <c r="I367" i="5" a="1"/>
  <c r="I367" i="5"/>
  <c r="I368" i="5" a="1"/>
  <c r="I368" i="5"/>
  <c r="I369" i="5" a="1"/>
  <c r="I369" i="5"/>
  <c r="I370" i="5" a="1"/>
  <c r="I370" i="5"/>
  <c r="I371" i="5" a="1"/>
  <c r="I371" i="5"/>
  <c r="I372" i="5" a="1"/>
  <c r="I372" i="5"/>
  <c r="I373" i="5" a="1"/>
  <c r="I373" i="5"/>
  <c r="I374" i="5" a="1"/>
  <c r="I374" i="5"/>
  <c r="I375" i="5" a="1"/>
  <c r="I375" i="5"/>
  <c r="I376" i="5" a="1"/>
  <c r="I376" i="5"/>
  <c r="I377" i="5" a="1"/>
  <c r="I377" i="5"/>
  <c r="I378" i="5" a="1"/>
  <c r="I378" i="5"/>
  <c r="I379" i="5" a="1"/>
  <c r="I379" i="5"/>
  <c r="I380" i="5" a="1"/>
  <c r="I380" i="5"/>
  <c r="I381" i="5" a="1"/>
  <c r="I381" i="5"/>
  <c r="I382" i="5" a="1"/>
  <c r="I382" i="5"/>
  <c r="I383" i="5" a="1"/>
  <c r="I383" i="5"/>
  <c r="I384" i="5" a="1"/>
  <c r="I384" i="5"/>
  <c r="I385" i="5" a="1"/>
  <c r="I385" i="5"/>
  <c r="I386" i="5" a="1"/>
  <c r="I386" i="5"/>
  <c r="I387" i="5" a="1"/>
  <c r="I387" i="5"/>
  <c r="I388" i="5" a="1"/>
  <c r="I388" i="5"/>
  <c r="I389" i="5" a="1"/>
  <c r="I389" i="5"/>
  <c r="I390" i="5" a="1"/>
  <c r="I390" i="5"/>
  <c r="I391" i="5" a="1"/>
  <c r="I391" i="5"/>
  <c r="I392" i="5" a="1"/>
  <c r="I392" i="5"/>
  <c r="I393" i="5" a="1"/>
  <c r="I393" i="5"/>
  <c r="I394" i="5" a="1"/>
  <c r="I394" i="5"/>
  <c r="I395" i="5" a="1"/>
  <c r="I395" i="5"/>
  <c r="I396" i="5" a="1"/>
  <c r="I396" i="5"/>
  <c r="I397" i="5" a="1"/>
  <c r="I397" i="5"/>
  <c r="I398" i="5" a="1"/>
  <c r="I398" i="5"/>
  <c r="I399" i="5" a="1"/>
  <c r="I399" i="5"/>
  <c r="I400" i="5" a="1"/>
  <c r="I400" i="5"/>
  <c r="I401" i="5" a="1"/>
  <c r="I401" i="5"/>
  <c r="I402" i="5" a="1"/>
  <c r="I402" i="5"/>
  <c r="I403" i="5" a="1"/>
  <c r="I403" i="5"/>
  <c r="I404" i="5" a="1"/>
  <c r="I404" i="5"/>
  <c r="I405" i="5" a="1"/>
  <c r="I405" i="5"/>
  <c r="I406" i="5" a="1"/>
  <c r="I406" i="5"/>
  <c r="I407" i="5" a="1"/>
  <c r="I407" i="5"/>
  <c r="I408" i="5" a="1"/>
  <c r="I408" i="5"/>
  <c r="I409" i="5" a="1"/>
  <c r="I409" i="5"/>
  <c r="I410" i="5" a="1"/>
  <c r="I410" i="5"/>
  <c r="I411" i="5" a="1"/>
  <c r="I411" i="5"/>
  <c r="I412" i="5" a="1"/>
  <c r="I412" i="5"/>
  <c r="I413" i="5" a="1"/>
  <c r="I413" i="5"/>
  <c r="I414" i="5" a="1"/>
  <c r="I414" i="5"/>
  <c r="I415" i="5" a="1"/>
  <c r="I415" i="5"/>
  <c r="I416" i="5" a="1"/>
  <c r="I416" i="5"/>
  <c r="I417" i="5" a="1"/>
  <c r="I417" i="5"/>
  <c r="I418" i="5" a="1"/>
  <c r="I418" i="5"/>
  <c r="I419" i="5" a="1"/>
  <c r="I419" i="5"/>
  <c r="I420" i="5" a="1"/>
  <c r="I420" i="5"/>
  <c r="I421" i="5" a="1"/>
  <c r="I421" i="5"/>
  <c r="I422" i="5" a="1"/>
  <c r="I422" i="5"/>
  <c r="W55" i="15"/>
  <c r="W53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<sst xmlns="http://schemas.openxmlformats.org/spreadsheetml/2006/main" count="16624" uniqueCount="1045">
  <si>
    <t>Wash</t>
  </si>
  <si>
    <t>Age</t>
  </si>
  <si>
    <t>Sex</t>
  </si>
  <si>
    <t>50 and above</t>
  </si>
  <si>
    <t>20-49 years</t>
  </si>
  <si>
    <t>10-19 years</t>
  </si>
  <si>
    <t>Male</t>
  </si>
  <si>
    <t>Female</t>
  </si>
  <si>
    <t>No difficulty</t>
  </si>
  <si>
    <t>Cannot do at all</t>
  </si>
  <si>
    <t>Some difficulty</t>
  </si>
  <si>
    <t>A lot of difficulty</t>
  </si>
  <si>
    <t>Married</t>
  </si>
  <si>
    <t>Unmarried</t>
  </si>
  <si>
    <t>Widow/widower</t>
  </si>
  <si>
    <t>Divorced</t>
  </si>
  <si>
    <t>DRR</t>
  </si>
  <si>
    <t>GBV</t>
  </si>
  <si>
    <t>WASH</t>
  </si>
  <si>
    <t>WASH DRR</t>
  </si>
  <si>
    <t>DRR WASH</t>
  </si>
  <si>
    <t>GBV WASH</t>
  </si>
  <si>
    <t>WASH GBV</t>
  </si>
  <si>
    <t>GBV DRR WASH</t>
  </si>
  <si>
    <t>DRR GBV WASH</t>
  </si>
  <si>
    <t>DRR WASH GBV</t>
  </si>
  <si>
    <t>WASH SRH GBV</t>
  </si>
  <si>
    <t>SRH DRR</t>
  </si>
  <si>
    <t>WASH SRH</t>
  </si>
  <si>
    <t>WASH SRH DRR</t>
  </si>
  <si>
    <t>GBV SRH WASH DRR</t>
  </si>
  <si>
    <t>SRH GBV WASH DRR</t>
  </si>
  <si>
    <t>GBV SRH WASH</t>
  </si>
  <si>
    <t>GBV WASH SRH DRR</t>
  </si>
  <si>
    <t>GBV SRH DRR WASH</t>
  </si>
  <si>
    <t>SRH WASH</t>
  </si>
  <si>
    <t>SRH GBV</t>
  </si>
  <si>
    <t>GBV WASH SRH</t>
  </si>
  <si>
    <t>SRH</t>
  </si>
  <si>
    <t>life-skills activities</t>
  </si>
  <si>
    <t>None of the above</t>
  </si>
  <si>
    <t>Shine activities</t>
  </si>
  <si>
    <t>Shine activities life-skills activities</t>
  </si>
  <si>
    <t>life-skills activities Shine activities</t>
  </si>
  <si>
    <t>Others (specify)</t>
  </si>
  <si>
    <t>None of the above Others (specify)</t>
  </si>
  <si>
    <t>life skill training for youths</t>
  </si>
  <si>
    <t>life-skills activities life skill training for youths</t>
  </si>
  <si>
    <t>life skill training for youths life-skills activities</t>
  </si>
  <si>
    <t>life-skills activities life-skill and leadership training</t>
  </si>
  <si>
    <t>life-skills activities Shine activities life-skill and leadership training</t>
  </si>
  <si>
    <t>life-skill and leadership training life-skills activities</t>
  </si>
  <si>
    <t>Shine activities life-skills activities life-skill and leadership training</t>
  </si>
  <si>
    <t>life-skill and leadership training Shine activities</t>
  </si>
  <si>
    <t>life-skill and leadership training</t>
  </si>
  <si>
    <t>life-skills activities life-skill and leadership training life skill training for youths</t>
  </si>
  <si>
    <t>life-skills activities life skill training for youths life-skill and leadership training</t>
  </si>
  <si>
    <t>Shine activities life-skill and leadership training</t>
  </si>
  <si>
    <t>life skill training for youths life-skills activities life-skill and leadership training</t>
  </si>
  <si>
    <t>life skill training for youths life-skill and leadership training life-skills activities</t>
  </si>
  <si>
    <t>Intimate Partner Violenc</t>
  </si>
  <si>
    <t>Physical assault</t>
  </si>
  <si>
    <t>Verbal/emotional abuse</t>
  </si>
  <si>
    <t>All of the above</t>
  </si>
  <si>
    <t>Training on GBV prevention &amp; protection</t>
  </si>
  <si>
    <t>Training on GBV prevention &amp; protection Training on GBV prevention &amp; protection</t>
  </si>
  <si>
    <t>Psychosocial support &amp; counselling Training on GBV prevention &amp; protection</t>
  </si>
  <si>
    <t>Training on GBV prevention &amp; protection Psychosocial support &amp; counselling</t>
  </si>
  <si>
    <t>Training on GBV prevention &amp; protection Psychosocial support &amp; counselling Training on GBV prevention &amp; protection</t>
  </si>
  <si>
    <t>Psychosocial support &amp; counselling</t>
  </si>
  <si>
    <t>Psychosocial support &amp; counselling Training on GBV prevention &amp; protection Training on GBV prevention &amp; protection</t>
  </si>
  <si>
    <t>Training on GBV prevention &amp; protection Information about GBV prevention &amp; mitigation</t>
  </si>
  <si>
    <t>Training on GBV prevention &amp; protection Information about GBV prevention &amp; mitigation Psychosocial support &amp; counselling</t>
  </si>
  <si>
    <t>Psychosocial support &amp; counselling Training on GBV prevention &amp; protection Information about GBV prevention &amp; mitigation</t>
  </si>
  <si>
    <t>Information about GBV prevention &amp; mitigation Training on GBV prevention &amp; protection</t>
  </si>
  <si>
    <t>Training on GBV prevention &amp; protection Psychosocial support &amp; counselling Information about GBV prevention &amp; mitigation</t>
  </si>
  <si>
    <t>Training on GBV prevention &amp; protection Training on GBV prevention &amp; protection Information about GBV prevention &amp; mitigation</t>
  </si>
  <si>
    <t>Psychosocial support &amp; counselling Information about GBV prevention &amp; mitigation</t>
  </si>
  <si>
    <t>Information about GBV prevention &amp; mitigation</t>
  </si>
  <si>
    <t>Psychosocial support &amp; counselling Training on GBV prevention &amp; protection Training on GBV prevention &amp; protection Information about GBV prevention &amp; mitigation</t>
  </si>
  <si>
    <t xml:space="preserve"> Training on Gender Based Violence Pocket Guide (GBVPG) Training on GBV prevention &amp; protection</t>
  </si>
  <si>
    <t>Psychosocial support &amp; counselling Training on GBV prevention &amp; protection  Training on Gender Based Violence Pocket Guide (GBVPG) Training on GBV prevention &amp; protection</t>
  </si>
  <si>
    <t xml:space="preserve"> Training on Gender Based Violence Pocket Guide (GBVPG)</t>
  </si>
  <si>
    <t>Psychosocial support &amp; counselling  Training on Gender Based Violence Pocket Guide (GBVPG) Training on GBV prevention &amp; protection</t>
  </si>
  <si>
    <t>Did you received services from WGSS (Women-Girl Safe Space)</t>
  </si>
  <si>
    <t>Yes</t>
  </si>
  <si>
    <t xml:space="preserve">Yes </t>
  </si>
  <si>
    <t>Do your husband/in-laws/ family members allow you to receive services from WGSS?</t>
  </si>
  <si>
    <t>No</t>
  </si>
  <si>
    <t>Do you allow your wife or female family members to receive services from WGSS?</t>
  </si>
  <si>
    <t>Did any community groups have been created and trained up for GBV prevention?</t>
  </si>
  <si>
    <t>Have you ever been a victim of violence in your personal life?</t>
  </si>
  <si>
    <t>Contacted with community leaders (imams, majhi)</t>
  </si>
  <si>
    <t>Contacted with community leaders (imams, majhi) Applied the knowledge received from CARE’s sessions</t>
  </si>
  <si>
    <t>Applied the knowledge received from CARE’s sessions Contacted with community leaders (imams, majhi)</t>
  </si>
  <si>
    <t>Applied the knowledge received from CARE’s sessions</t>
  </si>
  <si>
    <t>Contacted with community leaders (imams, majhi) Contacted to CARE outreach member</t>
  </si>
  <si>
    <t>Contacted to CARE outreach member</t>
  </si>
  <si>
    <t>Applied the knowledge received from CARE’s sessions Contacted to CARE outreach member</t>
  </si>
  <si>
    <t>C12. What will you do if you experience GBV or see others experiencing GBV?</t>
  </si>
  <si>
    <t>Contact with community leaders (imams, majhi)</t>
  </si>
  <si>
    <t>Contact with community leaders (imams, majhi) Contact to CARE outreach member</t>
  </si>
  <si>
    <t>Contact to CARE outreach member</t>
  </si>
  <si>
    <t>Apply the knowledge received from CARE’s sessions Contact with community leaders (imams, majhi)</t>
  </si>
  <si>
    <t>Apply the knowledge received from CARE’s sessions</t>
  </si>
  <si>
    <t>Contact with community leaders (imams, majhi) Apply the knowledge received from CARE’s sessions</t>
  </si>
  <si>
    <t>Apply the knowledge received from CARE’s sessions Contact with community leaders (imams, majhi) Contact to CARE outreach member</t>
  </si>
  <si>
    <t>Apply the knowledge received from CARE’s sessions Contact to CARE outreach member</t>
  </si>
  <si>
    <t>D1. Which of the following SRH services have you received?</t>
  </si>
  <si>
    <t>D2. Where did you get the SRH services from?</t>
  </si>
  <si>
    <t>CARE’s Health Post</t>
  </si>
  <si>
    <t>CARE’s Health Post Court-yard meetings</t>
  </si>
  <si>
    <t>CARE’s Health Post Women Girl Safe Space</t>
  </si>
  <si>
    <t>CARE’s Health Post Women Girl Safe Space Court-yard meetings</t>
  </si>
  <si>
    <t>CARE’s Health Post Court-yard meetings Women Girl Safe Space</t>
  </si>
  <si>
    <t>Women Girl Safe Space CARE’s Health Post</t>
  </si>
  <si>
    <t>CARE’s Health Post Women Girl Safe Space Court-yard meetings Door-to-door visit</t>
  </si>
  <si>
    <t>CARE’s Health Post Women Girl Safe Space Door-to-door visit Court-yard meetings</t>
  </si>
  <si>
    <t>CARE’s Health Post Court-yard meetings Women Girl Safe Space Door-to-door visit</t>
  </si>
  <si>
    <t>CARE’s Health Post Door-to-door visit</t>
  </si>
  <si>
    <t>CARE’s Health Post Door-to-door visit Court-yard meetings</t>
  </si>
  <si>
    <t>CARE’s Health Post Court-yard meetings Door-to-door visit</t>
  </si>
  <si>
    <t>Door-to-door visit</t>
  </si>
  <si>
    <t>D3. Do you decide to take the SRH services yourself or do you need permission from someone in your family?</t>
  </si>
  <si>
    <t>I take my decisions</t>
  </si>
  <si>
    <t>I need permission</t>
  </si>
  <si>
    <t>D4. From whom you take permission?</t>
  </si>
  <si>
    <t>From my husband</t>
  </si>
  <si>
    <t>From my mother</t>
  </si>
  <si>
    <t>From my mother Other family members</t>
  </si>
  <si>
    <t>D5. Which of the following SRH services require permission?</t>
  </si>
  <si>
    <t>Family Planning method</t>
  </si>
  <si>
    <t>Family Planning method ANC</t>
  </si>
  <si>
    <t>ANC Family Planning method</t>
  </si>
  <si>
    <t>Family Planning method ANC PNC</t>
  </si>
  <si>
    <t>ANC PNC Family Planning method</t>
  </si>
  <si>
    <t>Family Planning method PNC ANC</t>
  </si>
  <si>
    <t>PNC Family Planning method</t>
  </si>
  <si>
    <t>Referral services for Safe delivery Family Planning method</t>
  </si>
  <si>
    <t>Referral services for Safe delivery ANC PNC</t>
  </si>
  <si>
    <t>PNC ANC Referral services for Safe delivery Family Planning method</t>
  </si>
  <si>
    <t>Family Planning method Referral services for Safe delivery PNC ANC</t>
  </si>
  <si>
    <t>Referral services for Safe delivery</t>
  </si>
  <si>
    <t>Family Planning method Referral services for Safe delivery</t>
  </si>
  <si>
    <t>ANC PNC Family Planning method Referral services for Safe delivery</t>
  </si>
  <si>
    <t>Family Planning method PNC ANC Referral services for Safe delivery</t>
  </si>
  <si>
    <t>ANC Referral services for Safe delivery Family Planning method</t>
  </si>
  <si>
    <t>ANC Family Planning method Referral services for Safe delivery</t>
  </si>
  <si>
    <t>Awareness session/information on reproductive health</t>
  </si>
  <si>
    <t>Family Planning method ANC PNC Awareness session/information on reproductive health</t>
  </si>
  <si>
    <t>ANC PNC Family Planning method Awareness session/information on reproductive health</t>
  </si>
  <si>
    <t>ANC PNC Awareness session/information on reproductive health</t>
  </si>
  <si>
    <t>Family Planning method Awareness session/information on reproductive health</t>
  </si>
  <si>
    <t>PNC ANC Family Planning method Referral services for Safe delivery Awareness session/information on reproductive health</t>
  </si>
  <si>
    <t>ANC PNC Family Planning method Referral services for Safe delivery Awareness session/information on reproductive health</t>
  </si>
  <si>
    <t>Family Planning method PNC ANC Awareness session/information on reproductive health</t>
  </si>
  <si>
    <t>ANC Family Planning method Referral services for Safe delivery Awareness session/information on reproductive health</t>
  </si>
  <si>
    <t>ANC Family Planning method Awareness session/information on reproductive health</t>
  </si>
  <si>
    <t>Family Planning method Awareness session/information on reproductive health Referral services for Safe delivery ANC PNC</t>
  </si>
  <si>
    <t>PNC ANC Family Planning method Awareness session/information on reproductive health</t>
  </si>
  <si>
    <t>Family Planning method ANC Awareness session/information on reproductive health</t>
  </si>
  <si>
    <t>Family Planning method Referral services for Safe delivery ANC Awareness session/information on reproductive health</t>
  </si>
  <si>
    <t>ANC PNC Referral services for Safe delivery Family Planning method Awareness session/information on reproductive health</t>
  </si>
  <si>
    <t>ANC Referral services for Safe delivery Family Planning method Awareness session/information on reproductive health</t>
  </si>
  <si>
    <t>PNC Family Planning method Awareness session/information on reproductive health</t>
  </si>
  <si>
    <t>ANC PNC Family Planning method Referral services for Safe delivery Menstrual hygiene</t>
  </si>
  <si>
    <t>Menstrual hygiene</t>
  </si>
  <si>
    <t>Family Planning method Menstrual hygiene</t>
  </si>
  <si>
    <t>ANC Family Planning method Referral services for Safe delivery Menstrual hygiene</t>
  </si>
  <si>
    <t>ANC PNC Referral services for Safe delivery Menstrual hygiene Awareness session/information on reproductive health</t>
  </si>
  <si>
    <t>ANC PNC Family Planning method Menstrual hygiene</t>
  </si>
  <si>
    <t>ANC Family Planning method PNC  Menstrual hygiene</t>
  </si>
  <si>
    <t>Referral services for Safe delivery ANC PNC Family Planning method Menstrual hygiene</t>
  </si>
  <si>
    <t xml:space="preserve"> Menstrual hygiene</t>
  </si>
  <si>
    <t>Awareness session/information on reproductive health Menstrual hygiene</t>
  </si>
  <si>
    <t>Family Planning method Menstrual hygiene ANC PNC</t>
  </si>
  <si>
    <t>Family Planning method Menstrual hygiene PNC ANC</t>
  </si>
  <si>
    <t>ANC Family Planning method Menstrual hygiene</t>
  </si>
  <si>
    <t>Menstrual hygiene Awareness session/information on reproductive health</t>
  </si>
  <si>
    <t>Menstrual hygiene Family Planning method Awareness session/information on reproductive health</t>
  </si>
  <si>
    <t xml:space="preserve"> Menstrual hygiene Family Planning method Awareness session/information on reproductive health</t>
  </si>
  <si>
    <t xml:space="preserve"> Menstrual hygiene Awareness session/information on reproductive health</t>
  </si>
  <si>
    <t>Menstrual hygiene Family Planning method</t>
  </si>
  <si>
    <t xml:space="preserve"> Menstrual hygiene Family Planning method</t>
  </si>
  <si>
    <t>Referral services for Safe delivery Family Planning method Menstrual hygiene</t>
  </si>
  <si>
    <t>Family Planning method  Menstrual hygiene Referral services for Safe delivery</t>
  </si>
  <si>
    <t>Family Planning method Awareness session/information on reproductive health  Menstrual hygiene</t>
  </si>
  <si>
    <t>Family Planning method  Menstrual hygiene</t>
  </si>
  <si>
    <t>D6. Which of the following contraceptive methods did you use in the past for family planning?</t>
  </si>
  <si>
    <t>Didn’t use any in the past</t>
  </si>
  <si>
    <t>Depo Injection</t>
  </si>
  <si>
    <t>Birth Control Pills</t>
  </si>
  <si>
    <t>Implant</t>
  </si>
  <si>
    <t>e. Others (specify)</t>
  </si>
  <si>
    <t>D7. What is your current contraceptive method?</t>
  </si>
  <si>
    <t>Do not use any method currently</t>
  </si>
  <si>
    <t>Condom</t>
  </si>
  <si>
    <t>e. Others (specify) 2</t>
  </si>
  <si>
    <t>D8. Who makes the decision to receive family planning and other sexual health services?</t>
  </si>
  <si>
    <t>Jointly (Husband &amp; wife)</t>
  </si>
  <si>
    <t>Don’t wish to reply</t>
  </si>
  <si>
    <t>D9. Are you satisfied with your current contraceptive method?</t>
  </si>
  <si>
    <t>D10. If no, why are you not satisfied with your current contraceptive method?</t>
  </si>
  <si>
    <t>e. Others (specify) 3</t>
  </si>
  <si>
    <t>D11. Do you think everyone should know about sexual health regardless of men, women, boys, and girls?</t>
  </si>
  <si>
    <t>E1. Do you know what to do if there is a disaster and whom to contact for assistance?</t>
  </si>
  <si>
    <t>E2. Did you participate in any DRR activities as a cash-for-work laborer to construct/repair targeted structures?</t>
  </si>
  <si>
    <t>E3. Which of the following infrastructures for disaster mitigation did you participate in building or repairing?</t>
  </si>
  <si>
    <t>Slope Staircase with railing</t>
  </si>
  <si>
    <t>Staircase with railing</t>
  </si>
  <si>
    <t>Drainage system</t>
  </si>
  <si>
    <t>Drainage system Slope</t>
  </si>
  <si>
    <t>Drainage system Staircase with railing</t>
  </si>
  <si>
    <t>Slope Drainage system</t>
  </si>
  <si>
    <t>Slope Drainage system Staircase with railing</t>
  </si>
  <si>
    <t>Durable pathways Drainage system</t>
  </si>
  <si>
    <t>Durable pathways Slope Drainage system</t>
  </si>
  <si>
    <t>Drainage system Durable pathways</t>
  </si>
  <si>
    <t>Drainage system Durable pathways Staircase with railing</t>
  </si>
  <si>
    <t>Durable pathways</t>
  </si>
  <si>
    <t>Slope Drainage system Durable pathways Staircase with railing</t>
  </si>
  <si>
    <t>Slope Drainage system Durable pathways</t>
  </si>
  <si>
    <t>Staircase with railing Durable pathways Slope Drainage system</t>
  </si>
  <si>
    <t>E4. Did you participated in Block development committee meetings?</t>
  </si>
  <si>
    <t>E5. Did you help CARE team to identify the sites which are vulnerable to disasters?</t>
  </si>
  <si>
    <t>E6. Do you participate in disaster campaigns, or disaster awareness or training sessions?</t>
  </si>
  <si>
    <t>F1. What kind of WASH (Water, Sanitation and Hygiene) facilities did you get from CARE Bangladesh?</t>
  </si>
  <si>
    <t>Gender-segregated latrines and bathing cubicles</t>
  </si>
  <si>
    <t>Gender-segregated latrines and bathing cubicles Good sanitation facility</t>
  </si>
  <si>
    <t>Good sanitation facility</t>
  </si>
  <si>
    <t>Good sanitation facility Adequate safe drinking water</t>
  </si>
  <si>
    <t>Adequate safe drinking water Good sanitation facility</t>
  </si>
  <si>
    <t>Adequate safe drinking water Good sanitation facility Gender-segregated latrines and bathing cubicles</t>
  </si>
  <si>
    <t>Good sanitation facility Adequate safe drinking water Gender-segregated latrines and bathing cubicles</t>
  </si>
  <si>
    <t>Adequate safe drinking water</t>
  </si>
  <si>
    <t>Adequate safe drinking water Gender-segregated latrines and bathing cubicles</t>
  </si>
  <si>
    <t>Good sanitation facility Gender-segregated latrines and bathing cubicles Adequate safe drinking water</t>
  </si>
  <si>
    <t>Gender-segregated latrines and bathing cubicles Good sanitation facility Adequate safe drinking water</t>
  </si>
  <si>
    <t>Gender-segregated latrines and bathing cubicles Adequate safe drinking water</t>
  </si>
  <si>
    <t>Gender-segregated latrines and bathing cubicles Adequate safe drinking water Good sanitation facility</t>
  </si>
  <si>
    <t>Good sanitation facility Gender-segregated latrines and bathing cubicles All of the above</t>
  </si>
  <si>
    <t>Good sanitation facility All of the above</t>
  </si>
  <si>
    <t>Good sanitation facility Adequate safe drinking water Gender-segregated latrines and bathing cubicles All of the above</t>
  </si>
  <si>
    <t>None of the above Adequate safe drinking water Good sanitation facility</t>
  </si>
  <si>
    <t>F2. What is the source of your drinking water at home?</t>
  </si>
  <si>
    <t>Tap stand/Pipe water</t>
  </si>
  <si>
    <t>Tap stand/Pipe water Deep tube wells</t>
  </si>
  <si>
    <t>Deep tube wells Tap stand/Pipe water</t>
  </si>
  <si>
    <t>Deep tube wells</t>
  </si>
  <si>
    <t>Deep tube wells Tap stand/Pipe water Shallow tube wells</t>
  </si>
  <si>
    <t>Shallow tube wells Tap stand/Pipe water</t>
  </si>
  <si>
    <t>Tap stand/Pipe water Shallow tube wells</t>
  </si>
  <si>
    <t>Shallow tube wells</t>
  </si>
  <si>
    <t>Water tank</t>
  </si>
  <si>
    <t>Shallow tube wells Water tank</t>
  </si>
  <si>
    <t>Tap stand/Pipe water Water tank</t>
  </si>
  <si>
    <t>Water tank Shallow tube wells</t>
  </si>
  <si>
    <t>Water tank Tap stand/Pipe water</t>
  </si>
  <si>
    <t>Shallow tube wells Water tank Tap stand/Pipe water</t>
  </si>
  <si>
    <t>g. Others (specify)</t>
  </si>
  <si>
    <t>F3. Do you use latrines in a proper way regularly?</t>
  </si>
  <si>
    <t>F4. Are the WASH facilities have easy access for people with disability?</t>
  </si>
  <si>
    <t>There are separate infrastructures for them</t>
  </si>
  <si>
    <t>Availability of safe drinking water</t>
  </si>
  <si>
    <t>Availability of safe drinking water People use latrines regularly</t>
  </si>
  <si>
    <t>People use latrines regularly Availability of safe drinking water</t>
  </si>
  <si>
    <t>People use latrines regularly</t>
  </si>
  <si>
    <t>Availability of safe drinking water People use latrines regularly People maintain personal hygiene</t>
  </si>
  <si>
    <t>People use latrines regularly Availability of safe drinking water People maintain personal hygiene</t>
  </si>
  <si>
    <t>People use latrines regularly People maintain personal hygiene Availability of safe drinking water</t>
  </si>
  <si>
    <t>People use latrines regularly People maintain personal hygiene</t>
  </si>
  <si>
    <t>People maintain personal hygiene People use latrines regularly Availability of safe drinking water</t>
  </si>
  <si>
    <t>People use latrines regularly People maintain personal hygiene Availability of safe drinking water All of the above</t>
  </si>
  <si>
    <t>People maintain personal hygiene Availability of safe drinking water People use latrines regularly</t>
  </si>
  <si>
    <t>Availability of safe drinking water People maintain personal hygiene People use latrines regularly</t>
  </si>
  <si>
    <t>People maintain personal hygiene People use latrines regularly</t>
  </si>
  <si>
    <t>Availability of safe drinking water People maintain personal hygiene</t>
  </si>
  <si>
    <t>d. Others (specify)</t>
  </si>
  <si>
    <t>Q. How out of five would you rate CARE's services in improving health, safety and infrastructure?</t>
  </si>
  <si>
    <t>Five</t>
  </si>
  <si>
    <t>Four</t>
  </si>
  <si>
    <t>Three</t>
  </si>
  <si>
    <t>B10. Which of the following services did you receive from CARE?  4</t>
  </si>
  <si>
    <t>E2. Did you participate in any DRR activities as a cash-for-work laborer to construct/repair targeted structures?/9</t>
  </si>
  <si>
    <t>Do you have difficulty in seeing, even if wearing glasses?</t>
  </si>
  <si>
    <t>Do you have difficulty in hearing, even if using a hearing aid(s)?</t>
  </si>
  <si>
    <t>Do you have difficulty in walking or climbing steps?</t>
  </si>
  <si>
    <t>Do you have difficulty remembering or concentrating?</t>
  </si>
  <si>
    <t>Do you have difficulty with self-care, such as washing all over or dressing?</t>
  </si>
  <si>
    <t>Using your usual language, do you have difficulty in communicating, for example understanding or being understood?</t>
  </si>
  <si>
    <t>Marital Status</t>
  </si>
  <si>
    <t>Life-skill and leadership training</t>
  </si>
  <si>
    <t>Life-skills activities</t>
  </si>
  <si>
    <t>Life skill training for youths</t>
  </si>
  <si>
    <t>Others (specify)2</t>
  </si>
  <si>
    <t>Others (specify) 2</t>
  </si>
  <si>
    <t>Others</t>
  </si>
  <si>
    <t>Others2</t>
  </si>
  <si>
    <t>Verbal abuse</t>
  </si>
  <si>
    <t>Sexual abuse</t>
  </si>
  <si>
    <t>Economic abuse</t>
  </si>
  <si>
    <t xml:space="preserve"> Emotional abuse</t>
  </si>
  <si>
    <t>By your life partner</t>
  </si>
  <si>
    <t>By in-laws</t>
  </si>
  <si>
    <t>By neighbors</t>
  </si>
  <si>
    <t>None of the above2</t>
  </si>
  <si>
    <t>None of the above3</t>
  </si>
  <si>
    <t>ANC</t>
  </si>
  <si>
    <t>PNC</t>
  </si>
  <si>
    <t>STI/RTI</t>
  </si>
  <si>
    <t>Couple counselling</t>
  </si>
  <si>
    <t>None of the above4</t>
  </si>
  <si>
    <t>Outreach clinics</t>
  </si>
  <si>
    <t>Women Girl Safe Space</t>
  </si>
  <si>
    <t>Court-yard meetings</t>
  </si>
  <si>
    <t>From mother-in-law</t>
  </si>
  <si>
    <t>Other family members</t>
  </si>
  <si>
    <t>ANC2</t>
  </si>
  <si>
    <t>PNC2</t>
  </si>
  <si>
    <t>Family Planning method2</t>
  </si>
  <si>
    <t>Referral services for Safe delivery2</t>
  </si>
  <si>
    <t>STI/RTI2</t>
  </si>
  <si>
    <t>Menstrual hygiene2</t>
  </si>
  <si>
    <t>Awareness session/information on reproductive health2</t>
  </si>
  <si>
    <t>Couple counselling2</t>
  </si>
  <si>
    <t>Experienced a side effect</t>
  </si>
  <si>
    <t>Difficult to maintain the method</t>
  </si>
  <si>
    <t>Difficult to access the method’s commodities</t>
  </si>
  <si>
    <t>It is not socially accepted</t>
  </si>
  <si>
    <t>Slope</t>
  </si>
  <si>
    <t>None of the above5</t>
  </si>
  <si>
    <t>All of the above2</t>
  </si>
  <si>
    <t>None of the above6</t>
  </si>
  <si>
    <t>Protected dug well</t>
  </si>
  <si>
    <t>Unprotected dug well</t>
  </si>
  <si>
    <t>Others (specify)3</t>
  </si>
  <si>
    <t>People maintain personal hygiene</t>
  </si>
  <si>
    <t>Others (specify)4</t>
  </si>
  <si>
    <t>All of the above3</t>
  </si>
  <si>
    <t>None of the above7</t>
  </si>
  <si>
    <t>GBV5</t>
  </si>
  <si>
    <t>SRH6</t>
  </si>
  <si>
    <t>WASH7</t>
  </si>
  <si>
    <t>DRR8</t>
  </si>
  <si>
    <t>B10. Which of the following services did you receive from CARE?</t>
  </si>
  <si>
    <t>B11. Which of the following training/activities given by CARE did you participate in?</t>
  </si>
  <si>
    <t>C1. Which following are the forms of GBV-</t>
  </si>
  <si>
    <t>Rape</t>
  </si>
  <si>
    <t>Early/forced marriage</t>
  </si>
  <si>
    <t>C2. What type of services did you receive from CARE?</t>
  </si>
  <si>
    <t>C8. What kind of violence have you been a victim of?</t>
  </si>
  <si>
    <t>C9. By whom have you been a victim of violence?</t>
  </si>
  <si>
    <t>C10. In last three years did you experience or see any GBV occurrences in the camp?</t>
  </si>
  <si>
    <t>C11. If yes, what actions did you take to settle down the situation?</t>
  </si>
  <si>
    <t>Training on EMAP tools</t>
  </si>
  <si>
    <t>F5. What changes have you noticed in your community since improvements have been made to WASH facilities?</t>
  </si>
  <si>
    <t>Column1</t>
  </si>
  <si>
    <t>Contactedwithcommunityleaders</t>
  </si>
  <si>
    <t>Itisnotsociallyaccepted</t>
  </si>
  <si>
    <t>ContactedtoCAREoutreachmembe</t>
  </si>
  <si>
    <t>Doyouhavedifficultyinseeing</t>
  </si>
  <si>
    <t>Noneoftheabove2</t>
  </si>
  <si>
    <t>eOthersspecify3</t>
  </si>
  <si>
    <t>Doyouhavedifficultyinhearin</t>
  </si>
  <si>
    <t>C12Whatwillyoudoifyouexp</t>
  </si>
  <si>
    <t>D11Doyouthinkeveryoneshoul</t>
  </si>
  <si>
    <t>Doyouhavedifficultyinwalkin</t>
  </si>
  <si>
    <t>Applytheknowledgereceivedfro</t>
  </si>
  <si>
    <t>E1Doyouknowwhattodoifth</t>
  </si>
  <si>
    <t>Doyouhavedifficultyrememberi</t>
  </si>
  <si>
    <t>Contactwithcommunityleaders</t>
  </si>
  <si>
    <t>E2DidyouparticipateinanyD</t>
  </si>
  <si>
    <t>Doyouhavedifficultywithself</t>
  </si>
  <si>
    <t>ContacttoCAREoutreachmember</t>
  </si>
  <si>
    <t>E3Whichofthefollowinginfra</t>
  </si>
  <si>
    <t>Usingyourusuallanguagedoyo</t>
  </si>
  <si>
    <t>Noneoftheabove3</t>
  </si>
  <si>
    <t>MaritalStatus</t>
  </si>
  <si>
    <t>D1WhichofthefollowingSRHs</t>
  </si>
  <si>
    <t>Drainagesystem</t>
  </si>
  <si>
    <t>B10Whichofthefollowingserv</t>
  </si>
  <si>
    <t>Durablepathways</t>
  </si>
  <si>
    <t>Staircasewithrailing</t>
  </si>
  <si>
    <t>FamilyPlanningmethod</t>
  </si>
  <si>
    <t>Alloftheabove</t>
  </si>
  <si>
    <t>ReferralservicesforSafedeliv</t>
  </si>
  <si>
    <t>Noneoftheabove5</t>
  </si>
  <si>
    <t>STIRTI</t>
  </si>
  <si>
    <t>E4DidyouparticipatedinBloc</t>
  </si>
  <si>
    <t>B11Whichofthefollowingtrai</t>
  </si>
  <si>
    <t>Menstrualhygiene</t>
  </si>
  <si>
    <t>E5DidyouhelpCAREteamtoid</t>
  </si>
  <si>
    <t>Lifeskillsactivities</t>
  </si>
  <si>
    <t>Awarenesssessioninformationon</t>
  </si>
  <si>
    <t>E6Doyouparticipateindisast</t>
  </si>
  <si>
    <t>Shineactivities</t>
  </si>
  <si>
    <t>Couplecounselling</t>
  </si>
  <si>
    <t>F1WhatkindofWASHWaterSa</t>
  </si>
  <si>
    <t>Lifeskillandleadershiptraini</t>
  </si>
  <si>
    <t>Noneoftheabove4</t>
  </si>
  <si>
    <t>Goodsanitationfacility</t>
  </si>
  <si>
    <t>Lifeskilltrainingforyouths</t>
  </si>
  <si>
    <t>D2WheredidyougettheSRHse</t>
  </si>
  <si>
    <t>Adequatesafedrinkingwater</t>
  </si>
  <si>
    <t>CAREsHealthPost</t>
  </si>
  <si>
    <t>Gendersegregatedlatrinesandb</t>
  </si>
  <si>
    <t>Noneoftheabove</t>
  </si>
  <si>
    <t>Outreachclinics</t>
  </si>
  <si>
    <t>Alloftheabove2</t>
  </si>
  <si>
    <t>Othersspecify2</t>
  </si>
  <si>
    <t>WomenGirlSafeSpace</t>
  </si>
  <si>
    <t>Noneoftheabove6</t>
  </si>
  <si>
    <t>C1Whichfollowingaretheform</t>
  </si>
  <si>
    <t>Courtyardmeetings</t>
  </si>
  <si>
    <t>F2Whatisthesourceofyourd</t>
  </si>
  <si>
    <t>C2Whattypeofservicesdidyo</t>
  </si>
  <si>
    <t>Doortodoorvisit</t>
  </si>
  <si>
    <t>Deeptubewells</t>
  </si>
  <si>
    <t>Psychosocialsupportcounselli</t>
  </si>
  <si>
    <t>D3DoyoudecidetotaketheSR</t>
  </si>
  <si>
    <t>Shallowtubewells</t>
  </si>
  <si>
    <t>TrainingonEMAPtools</t>
  </si>
  <si>
    <t>D4Fromwhomyoutakepermissio</t>
  </si>
  <si>
    <t>TapstandPipewater</t>
  </si>
  <si>
    <t>TrainingonGenderBasedViolen</t>
  </si>
  <si>
    <t>Frommyhusband</t>
  </si>
  <si>
    <t>Watertank</t>
  </si>
  <si>
    <t>TrainingonGBVpreventionpro</t>
  </si>
  <si>
    <t>Frommymother</t>
  </si>
  <si>
    <t>Protecteddugwell</t>
  </si>
  <si>
    <t>InformationaboutGBVprevention</t>
  </si>
  <si>
    <t>Frommotherinlaw</t>
  </si>
  <si>
    <t>Unprotecteddugwell</t>
  </si>
  <si>
    <t>Otherfamilymembers</t>
  </si>
  <si>
    <t>Othersspecify3</t>
  </si>
  <si>
    <t>Othersspecify</t>
  </si>
  <si>
    <t>D5WhichofthefollowingSRHs</t>
  </si>
  <si>
    <t>gOthersspecify</t>
  </si>
  <si>
    <t>DidyoureceivedservicesfromW</t>
  </si>
  <si>
    <t>F3Doyouuselatrinesinapro</t>
  </si>
  <si>
    <t>Doyourhusbandinlawsfamily</t>
  </si>
  <si>
    <t>F4AretheWASHfacilitieshave</t>
  </si>
  <si>
    <t>Doyouallowyourwifeorfemale</t>
  </si>
  <si>
    <t>FamilyPlanningmethod2</t>
  </si>
  <si>
    <t>F5Whatchangeshaveyounotice</t>
  </si>
  <si>
    <t>Didanycommunitygroupshavebe</t>
  </si>
  <si>
    <t>Availabilityofsafedrinkingwa</t>
  </si>
  <si>
    <t>Haveyoueverbeenavictimofv</t>
  </si>
  <si>
    <t>STIRTI2</t>
  </si>
  <si>
    <t>Peopleuselatrinesregularly</t>
  </si>
  <si>
    <t>C8Whatkindofviolencehavey</t>
  </si>
  <si>
    <t>Menstrualhygiene2</t>
  </si>
  <si>
    <t>Peoplemaintainpersonalhygiene</t>
  </si>
  <si>
    <t>Physicalassault</t>
  </si>
  <si>
    <t>Othersspecify4</t>
  </si>
  <si>
    <t>Verbalabuse</t>
  </si>
  <si>
    <t>Couplecounselling2</t>
  </si>
  <si>
    <t>Alloftheabove3</t>
  </si>
  <si>
    <t>Sexualabuse</t>
  </si>
  <si>
    <t>D6Whichofthefollowingcontr</t>
  </si>
  <si>
    <t>Noneoftheabove7</t>
  </si>
  <si>
    <t>Economicabuse</t>
  </si>
  <si>
    <t>eOthersspecify</t>
  </si>
  <si>
    <t>dOthersspecify</t>
  </si>
  <si>
    <t>Emotionalabuse</t>
  </si>
  <si>
    <t>D7Whatisyourcurrentcontrac</t>
  </si>
  <si>
    <t>QHowoutoffivewouldyourat</t>
  </si>
  <si>
    <t>C9Bywhomhaveyoubeenavict</t>
  </si>
  <si>
    <t>eOthersspecify2</t>
  </si>
  <si>
    <t>Byyourlifepartner</t>
  </si>
  <si>
    <t>D8Whomakesthedecisiontore</t>
  </si>
  <si>
    <t>Byinlaws</t>
  </si>
  <si>
    <t>D9Areyousatisfiedwithyour</t>
  </si>
  <si>
    <t>Byneighbors</t>
  </si>
  <si>
    <t>D10Ifnowhyareyounotsati</t>
  </si>
  <si>
    <t>C10Inlastthreeyearsdidyou</t>
  </si>
  <si>
    <t>Experiencedasideeffect</t>
  </si>
  <si>
    <t>C11Ifyeswhatactionsdidyo</t>
  </si>
  <si>
    <t>Difficulttomaintainthemethod</t>
  </si>
  <si>
    <t>Appliedtheknowledgereceivedf</t>
  </si>
  <si>
    <t>Difficulttoaccessthemethods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</si>
  <si>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</si>
  <si>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</si>
  <si>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</si>
  <si>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</si>
  <si>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</si>
  <si>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</si>
  <si>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</si>
  <si>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</si>
  <si>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</si>
  <si>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</si>
  <si>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B10_1</t>
  </si>
  <si>
    <t>B10_2</t>
  </si>
  <si>
    <t>B10_3</t>
  </si>
  <si>
    <t>B10_4</t>
  </si>
  <si>
    <t>B11_1</t>
  </si>
  <si>
    <t>B11_2</t>
  </si>
  <si>
    <t>B11</t>
  </si>
  <si>
    <t>C1</t>
  </si>
  <si>
    <t>C2</t>
  </si>
  <si>
    <t>B11_3</t>
  </si>
  <si>
    <t>B11_4</t>
  </si>
  <si>
    <t>B11_5</t>
  </si>
  <si>
    <t>B11_6</t>
  </si>
  <si>
    <t>C8</t>
  </si>
  <si>
    <t>C2_1</t>
  </si>
  <si>
    <t>C2_2</t>
  </si>
  <si>
    <t>C2_3</t>
  </si>
  <si>
    <t>C2_4</t>
  </si>
  <si>
    <t>C2_5</t>
  </si>
  <si>
    <t>C2_6</t>
  </si>
  <si>
    <t>C3</t>
  </si>
  <si>
    <t>C4</t>
  </si>
  <si>
    <t>C5</t>
  </si>
  <si>
    <t>C6</t>
  </si>
  <si>
    <t>C7</t>
  </si>
  <si>
    <t>C8_1</t>
  </si>
  <si>
    <t>C8_2</t>
  </si>
  <si>
    <t>C8_3</t>
  </si>
  <si>
    <t>C8_4</t>
  </si>
  <si>
    <t>C8_5</t>
  </si>
  <si>
    <t>C9</t>
  </si>
  <si>
    <t>C10</t>
  </si>
  <si>
    <t>C11</t>
  </si>
  <si>
    <t>C12</t>
  </si>
  <si>
    <t>C9_1</t>
  </si>
  <si>
    <t>C9_2</t>
  </si>
  <si>
    <t>C9_3</t>
  </si>
  <si>
    <t>D1</t>
  </si>
  <si>
    <t>C11_1</t>
  </si>
  <si>
    <t>C11_2</t>
  </si>
  <si>
    <t>C11_3</t>
  </si>
  <si>
    <t>C11_4</t>
  </si>
  <si>
    <t>C12_1</t>
  </si>
  <si>
    <t>C12_2</t>
  </si>
  <si>
    <t>C12_3</t>
  </si>
  <si>
    <t>C12_4</t>
  </si>
  <si>
    <t>D1_1</t>
  </si>
  <si>
    <t>D1_2</t>
  </si>
  <si>
    <t>D1_3</t>
  </si>
  <si>
    <t>D1_4</t>
  </si>
  <si>
    <t>D1_5</t>
  </si>
  <si>
    <t>D1_6</t>
  </si>
  <si>
    <t>D1_7</t>
  </si>
  <si>
    <t>D1_8</t>
  </si>
  <si>
    <t>D1_9</t>
  </si>
  <si>
    <t>D2</t>
  </si>
  <si>
    <t>D3</t>
  </si>
  <si>
    <t>D4</t>
  </si>
  <si>
    <t>D5</t>
  </si>
  <si>
    <t>D2_1</t>
  </si>
  <si>
    <t>D2_2</t>
  </si>
  <si>
    <t>D2_3</t>
  </si>
  <si>
    <t>D2_4</t>
  </si>
  <si>
    <t>D2_5</t>
  </si>
  <si>
    <t>D4_1</t>
  </si>
  <si>
    <t>D4_2</t>
  </si>
  <si>
    <t>D4_3</t>
  </si>
  <si>
    <t>D4_4</t>
  </si>
  <si>
    <t>D6</t>
  </si>
  <si>
    <t>D7</t>
  </si>
  <si>
    <t>D8</t>
  </si>
  <si>
    <t>D9</t>
  </si>
  <si>
    <t>D10</t>
  </si>
  <si>
    <t>D5_1</t>
  </si>
  <si>
    <t>D5_2</t>
  </si>
  <si>
    <t>D5_3</t>
  </si>
  <si>
    <t>D5_4</t>
  </si>
  <si>
    <t>D5_5</t>
  </si>
  <si>
    <t>D5_6</t>
  </si>
  <si>
    <t>D5_7</t>
  </si>
  <si>
    <t>D5_8</t>
  </si>
  <si>
    <t>D11</t>
  </si>
  <si>
    <t>E1</t>
  </si>
  <si>
    <t>E2</t>
  </si>
  <si>
    <t>E3</t>
  </si>
  <si>
    <t>D10_1</t>
  </si>
  <si>
    <t>D10_2</t>
  </si>
  <si>
    <t>D10_3</t>
  </si>
  <si>
    <t>D10_4</t>
  </si>
  <si>
    <t>D10_5</t>
  </si>
  <si>
    <t>E4</t>
  </si>
  <si>
    <t>E5</t>
  </si>
  <si>
    <t>E6</t>
  </si>
  <si>
    <t>F1</t>
  </si>
  <si>
    <t>E3_1</t>
  </si>
  <si>
    <t>E3_2</t>
  </si>
  <si>
    <t>E3_3</t>
  </si>
  <si>
    <t>E3_4</t>
  </si>
  <si>
    <t>E3_5</t>
  </si>
  <si>
    <t>E3_6</t>
  </si>
  <si>
    <t>F2</t>
  </si>
  <si>
    <t>F1_1</t>
  </si>
  <si>
    <t>F1_2</t>
  </si>
  <si>
    <t>F1_3</t>
  </si>
  <si>
    <t>F1_4</t>
  </si>
  <si>
    <t>F1_5</t>
  </si>
  <si>
    <t>F2_1</t>
  </si>
  <si>
    <t>F2_2</t>
  </si>
  <si>
    <t>F2_3</t>
  </si>
  <si>
    <t>F2_4</t>
  </si>
  <si>
    <t>F2_5</t>
  </si>
  <si>
    <t>F2_6</t>
  </si>
  <si>
    <t>F2_7</t>
  </si>
  <si>
    <t>F3</t>
  </si>
  <si>
    <t>F4</t>
  </si>
  <si>
    <t>F5</t>
  </si>
  <si>
    <t>F5_1</t>
  </si>
  <si>
    <t>F5_2</t>
  </si>
  <si>
    <t>F5_3</t>
  </si>
  <si>
    <t>F5_4</t>
  </si>
  <si>
    <t>F5_5</t>
  </si>
  <si>
    <t>F5_6</t>
  </si>
  <si>
    <t>Q</t>
  </si>
  <si>
    <t>Ot1</t>
  </si>
  <si>
    <t>Ot2</t>
  </si>
  <si>
    <t>Ot4</t>
  </si>
  <si>
    <t>Ot5</t>
  </si>
  <si>
    <t>Ot7</t>
  </si>
  <si>
    <t>Ot8</t>
  </si>
  <si>
    <t>Ot9</t>
  </si>
  <si>
    <t>Column2</t>
  </si>
  <si>
    <t>Site of Interview (Camp No)</t>
  </si>
  <si>
    <t>Thaingkhali, Ukhiya</t>
  </si>
  <si>
    <t>Grand Total</t>
  </si>
  <si>
    <t>Column Labels</t>
  </si>
  <si>
    <t>Disable</t>
  </si>
  <si>
    <t>Non Disable</t>
  </si>
  <si>
    <t>Disable freq.</t>
  </si>
  <si>
    <t>Sum of Non Disable</t>
  </si>
  <si>
    <t>Sum of Disable</t>
  </si>
  <si>
    <t>Row Labels</t>
  </si>
  <si>
    <t>(blank)</t>
  </si>
  <si>
    <t>Count of Sex</t>
  </si>
  <si>
    <t>(All)</t>
  </si>
  <si>
    <t>(Multiple Items)</t>
  </si>
  <si>
    <t>Count of Marital Status</t>
  </si>
  <si>
    <t>Sum of GBV</t>
  </si>
  <si>
    <t>Sum of SRH</t>
  </si>
  <si>
    <t>Values</t>
  </si>
  <si>
    <t>Sum of WASH</t>
  </si>
  <si>
    <t>Sum of DRR</t>
  </si>
  <si>
    <t>Total Sum of GBV</t>
  </si>
  <si>
    <t>Total Sum of DRR</t>
  </si>
  <si>
    <t>Total Sum of SRH</t>
  </si>
  <si>
    <t>Total Sum of WASH</t>
  </si>
  <si>
    <t>Non-disabled</t>
  </si>
  <si>
    <t>Sum of Shine activities</t>
  </si>
  <si>
    <t>Sum of Life-skills activities</t>
  </si>
  <si>
    <t>Sum of Life-skill and leadership training</t>
  </si>
  <si>
    <t>Sum of Life skill training for youths</t>
  </si>
  <si>
    <t>Sum of Others</t>
  </si>
  <si>
    <t>Restriction of access to services and information</t>
  </si>
  <si>
    <t>Count of C1. Which following are the forms of GBV-</t>
  </si>
  <si>
    <t>Sum of Psychosocial support &amp; counselling</t>
  </si>
  <si>
    <t>Sum of Training on EMAP tools</t>
  </si>
  <si>
    <t>Sum of  Training on Gender Based Violence Pocket Guide (GBVPG)</t>
  </si>
  <si>
    <t>Sum of Training on GBV prevention &amp; protection</t>
  </si>
  <si>
    <t>Sum of Information about GBV prevention &amp; mitigation</t>
  </si>
  <si>
    <t>Count of Did you received services from WGSS (Women-Girl Safe Space)</t>
  </si>
  <si>
    <t>Count of Do your husband/in-laws/ family members allow you to receive services from WGSS?</t>
  </si>
  <si>
    <t>Count of Do you allow your wife or female family members to receive services from WGSS?</t>
  </si>
  <si>
    <t>Count of Did any community groups have been created and trained up for GBV prevention?</t>
  </si>
  <si>
    <t>Count of Have you ever been a victim of violence in your personal life?</t>
  </si>
  <si>
    <t>Women</t>
  </si>
  <si>
    <t>Women &amp; victim of violence</t>
  </si>
  <si>
    <t>Count of Physical assault</t>
  </si>
  <si>
    <t>Count of Verbal abuse</t>
  </si>
  <si>
    <t>Count of Sexual abuse</t>
  </si>
  <si>
    <t>Count of Economic abuse</t>
  </si>
  <si>
    <t>Count of  Emotional abuse</t>
  </si>
  <si>
    <t>Q. C8 --No inputs</t>
  </si>
  <si>
    <t>Count of By your life partner</t>
  </si>
  <si>
    <t>Count of By in-laws</t>
  </si>
  <si>
    <t>Count of By neighbors</t>
  </si>
  <si>
    <t>Count of C10. In last three years did you experience or see any GBV occurrences in the camp?</t>
  </si>
  <si>
    <t>Sum of Applied the knowledge received from CARE’s sessions</t>
  </si>
  <si>
    <t>Sum of Contacted with community leaders (imams, majhi)</t>
  </si>
  <si>
    <t>Sum of Contacted to CARE outreach member</t>
  </si>
  <si>
    <t>Sum of None of the above</t>
  </si>
  <si>
    <t>Sum of Contact with community leaders (imams, majhi)</t>
  </si>
  <si>
    <t>Sum of Contact to CARE outreach member</t>
  </si>
  <si>
    <t>Sum of Apply the knowledge received from CARE’s sessions</t>
  </si>
  <si>
    <r>
      <t xml:space="preserve">Increased access SRH health services and </t>
    </r>
    <r>
      <rPr>
        <b/>
        <sz val="11"/>
        <color rgb="FF000000"/>
        <rFont val="Arial"/>
        <family val="2"/>
      </rPr>
      <t>improve practices (</t>
    </r>
    <r>
      <rPr>
        <b/>
        <sz val="11"/>
        <color rgb="FF000000"/>
        <rFont val="Nirmala UI"/>
        <family val="2"/>
      </rPr>
      <t>যৌনস্বাস্থ্য সেবা)</t>
    </r>
  </si>
  <si>
    <t>D</t>
  </si>
  <si>
    <t>Sum of ANC</t>
  </si>
  <si>
    <t>Sum of PNC</t>
  </si>
  <si>
    <t>Sum of Family Planning method</t>
  </si>
  <si>
    <t>Sum of Referral services for Safe delivery</t>
  </si>
  <si>
    <t>Sum of STI/RTI</t>
  </si>
  <si>
    <t>Sum of Menstrual hygiene</t>
  </si>
  <si>
    <t>Sum of Awareness session/information on reproductive health</t>
  </si>
  <si>
    <t>Sum of Couple counselling</t>
  </si>
  <si>
    <t>Sum of CARE’s Health Post</t>
  </si>
  <si>
    <t>Sum of Outreach clinics</t>
  </si>
  <si>
    <t>Sum of Women Girl Safe Space</t>
  </si>
  <si>
    <t>Sum of Court-yard meetings</t>
  </si>
  <si>
    <t>Sum of Door-to-door visit</t>
  </si>
  <si>
    <t>Women &amp; SRH</t>
  </si>
  <si>
    <t>Count of D3. Do you decide to take the SRH services yourself or do you need permission from someone in your family?</t>
  </si>
  <si>
    <t>Women - need permission &amp; SRH</t>
  </si>
  <si>
    <t>Sum of From my husband</t>
  </si>
  <si>
    <t>Sum of From my mother</t>
  </si>
  <si>
    <t>Sum of From mother-in-law</t>
  </si>
  <si>
    <t>Sum of Other family members</t>
  </si>
  <si>
    <t xml:space="preserve"> </t>
  </si>
  <si>
    <t>Q. C7 --No yes</t>
  </si>
  <si>
    <t>Which of the following SRH services require permission?</t>
  </si>
  <si>
    <t xml:space="preserve">Which of the following contraceptive methods did you use in the past for family planning? </t>
  </si>
  <si>
    <t>Married  &amp; SRH</t>
  </si>
  <si>
    <t>Count of D6. Which of the following contraceptive methods did you use in the past for family planning?</t>
  </si>
  <si>
    <t xml:space="preserve">What is your current contraceptive method? </t>
  </si>
  <si>
    <t>Count of D7. What is your current contraceptive method?</t>
  </si>
  <si>
    <t xml:space="preserve">Who makes the decision to receive family planning and other sexual health services? </t>
  </si>
  <si>
    <t>Count of D8. Who makes the decision to receive family planning and other sexual health services?</t>
  </si>
  <si>
    <t>Count of D9. Are you satisfied with your current contraceptive method?</t>
  </si>
  <si>
    <t>No inputs</t>
  </si>
  <si>
    <t>D9 &amp; D10</t>
  </si>
  <si>
    <t xml:space="preserve">Are you satisfied with your current contraceptive method? If no, why are you not satisfied with your current contraceptive method? </t>
  </si>
  <si>
    <t xml:space="preserve">Do you think everyone should know about sexual health regardless of men, women, boys, and girls?  </t>
  </si>
  <si>
    <t>Count of Experienced a side effect</t>
  </si>
  <si>
    <t>Count of Difficult to maintain the method</t>
  </si>
  <si>
    <t>Count of Difficult to access the method’s commodities</t>
  </si>
  <si>
    <t>Count of It is not socially accepted</t>
  </si>
  <si>
    <t>Count of Others</t>
  </si>
  <si>
    <t>Count of D11. Do you think everyone should know about sexual health regardless of men, women, boys, and girls?</t>
  </si>
  <si>
    <t xml:space="preserve">Do you know what to do if there is a disaster and whom to contact for assistance? </t>
  </si>
  <si>
    <t>Count of E1. Do you know what to do if there is a disaster and whom to contact for assistance?</t>
  </si>
  <si>
    <t xml:space="preserve">Did you participate in any DRR activities as a cash-for-work laborer to construct/repair targeted structures? </t>
  </si>
  <si>
    <t>Count of E2. Did you participate in any DRR activities as a cash-for-work laborer to construct/repair targeted structures?</t>
  </si>
  <si>
    <t xml:space="preserve">Which of the following infrastructures for disaster mitigation did you participate in building or repairing? </t>
  </si>
  <si>
    <t>Sum of Slope</t>
  </si>
  <si>
    <t>Sum of Drainage system</t>
  </si>
  <si>
    <t>Sum of Durable pathways</t>
  </si>
  <si>
    <t>Sum of Staircase with railing</t>
  </si>
  <si>
    <t>Sum of All of the above</t>
  </si>
  <si>
    <t xml:space="preserve">Did you participated in Block development committee meetings? </t>
  </si>
  <si>
    <t>Count of E4. Did you participated in Block development committee meetings?</t>
  </si>
  <si>
    <t xml:space="preserve">Did you help CARE team to identify the sites which are vulnerable to disasters? </t>
  </si>
  <si>
    <t>Count of E5. Did you help CARE team to identify the sites which are vulnerable to disasters?</t>
  </si>
  <si>
    <t xml:space="preserve">Do you participate in disaster campaigns, or disaster awareness or training sessions? </t>
  </si>
  <si>
    <t>Count of E6. Do you participate in disaster campaigns, or disaster awareness or training sessions?</t>
  </si>
  <si>
    <t xml:space="preserve">What kind of WASH (Water, Sanitation and Hygiene) facilities did you get from CARE Bangladesh? </t>
  </si>
  <si>
    <t>Sum of Good sanitation facility</t>
  </si>
  <si>
    <t>Sum of Adequate safe drinking water</t>
  </si>
  <si>
    <t>Sum of Gender-segregated latrines and bathing cubicles</t>
  </si>
  <si>
    <t>What is the source of your drinking water at home?</t>
  </si>
  <si>
    <t>Sum of Deep tube wells</t>
  </si>
  <si>
    <t>Sum of Shallow tube wells</t>
  </si>
  <si>
    <t>Sum of Tap stand/Pipe water</t>
  </si>
  <si>
    <t>Sum of Water tank</t>
  </si>
  <si>
    <t>Sum of Protected dug well</t>
  </si>
  <si>
    <t>Sum of Unprotected dug well</t>
  </si>
  <si>
    <t xml:space="preserve">Do you use latrines in a proper way regularly? </t>
  </si>
  <si>
    <t>Count of F3. Do you use latrines in a proper way regularly?</t>
  </si>
  <si>
    <t xml:space="preserve">Are the WASH facilities have easy access for people with disability? </t>
  </si>
  <si>
    <t>Count of F4. Are the WASH facilities have easy access for people with disability?</t>
  </si>
  <si>
    <t>What changes have you noticed in your community since improvements have been made to WASH facilities?</t>
  </si>
  <si>
    <t>Sum of Availability of safe drinking water</t>
  </si>
  <si>
    <t>Sum of People use latrines regularly</t>
  </si>
  <si>
    <t>Sum of People maintain personal hygiene</t>
  </si>
  <si>
    <t>F6</t>
  </si>
  <si>
    <t xml:space="preserve">How out of five would you rate CARE's services in improving health, safety and infrastructure? </t>
  </si>
  <si>
    <t>Count of Q. How out of five would you rate CARE's services in improving health, safety and infrastructure?</t>
  </si>
  <si>
    <t>n</t>
  </si>
  <si>
    <t>One</t>
  </si>
  <si>
    <t>Two</t>
  </si>
  <si>
    <t>total</t>
  </si>
  <si>
    <t>filtered by age and sex (blank)</t>
  </si>
  <si>
    <t>GVB</t>
  </si>
  <si>
    <t>Services</t>
  </si>
  <si>
    <t>Category</t>
  </si>
  <si>
    <t>Size</t>
  </si>
  <si>
    <t>Remarks</t>
  </si>
  <si>
    <t xml:space="preserve"> C10. In last three years did you experience or see any GBV occurrences in the camp?</t>
  </si>
  <si>
    <t xml:space="preserve">If yes, what actions did you take to settle down the situation? </t>
  </si>
  <si>
    <t>Male female ratio by age</t>
  </si>
  <si>
    <t>Maritial status</t>
  </si>
  <si>
    <t>Frequency</t>
  </si>
  <si>
    <t>Perchantage</t>
  </si>
  <si>
    <t>Types of services received from CARE</t>
  </si>
  <si>
    <t>No input for 6 observations</t>
  </si>
  <si>
    <t>Total</t>
  </si>
  <si>
    <t>%</t>
  </si>
  <si>
    <t>GBV-</t>
  </si>
  <si>
    <t>DRR-</t>
  </si>
  <si>
    <t>SRH-</t>
  </si>
  <si>
    <t>WASH-</t>
  </si>
  <si>
    <t>% as total responses</t>
  </si>
  <si>
    <t>% of total Male/Female</t>
  </si>
  <si>
    <t>Shine activities-</t>
  </si>
  <si>
    <t>Life-skills activities-</t>
  </si>
  <si>
    <t>Life skill training for youths-</t>
  </si>
  <si>
    <t>Life-skill and leadership training-</t>
  </si>
  <si>
    <t>Others-</t>
  </si>
  <si>
    <t>Training activities by care</t>
  </si>
  <si>
    <t>Which following are the forms of GBV-</t>
  </si>
  <si>
    <t xml:space="preserve"> Forms of GBV-</t>
  </si>
  <si>
    <t>Psychosocial support &amp; counselling-</t>
  </si>
  <si>
    <t>Training on EMAP tools-</t>
  </si>
  <si>
    <t>Training on Gender Based Violence Pocket Guide (GBVPG)-</t>
  </si>
  <si>
    <t>Training on GBV prevention &amp; protection-</t>
  </si>
  <si>
    <t>Information about GBV prevention &amp; mitigation-</t>
  </si>
  <si>
    <t>Categorized disabled and non-disabled person by gender and age</t>
  </si>
  <si>
    <t>Type of services received from CARE</t>
  </si>
  <si>
    <t>Received services from WGSS</t>
  </si>
  <si>
    <t>GVB (Women)</t>
  </si>
  <si>
    <t xml:space="preserve">Do your husband/in-laws/ family members allow you to receive services from WGSS? </t>
  </si>
  <si>
    <t xml:space="preserve">GBV </t>
  </si>
  <si>
    <t xml:space="preserve">Total GBV </t>
  </si>
  <si>
    <t xml:space="preserve">     </t>
  </si>
  <si>
    <t>C7 - C9 -- No inputs</t>
  </si>
  <si>
    <t>in %</t>
  </si>
  <si>
    <t>GVB(ref)</t>
  </si>
  <si>
    <t>Response</t>
  </si>
  <si>
    <t>Missing values</t>
  </si>
  <si>
    <t xml:space="preserve">  </t>
  </si>
  <si>
    <t>In last three years did you experience or see any GBV occurrences in the camp?</t>
  </si>
  <si>
    <t>Services by CAMP</t>
  </si>
  <si>
    <t xml:space="preserve">Apply the knowledge received from CARE’s sessions </t>
  </si>
  <si>
    <t xml:space="preserve">Contact with community leaders (imams, majhi) </t>
  </si>
  <si>
    <t xml:space="preserve">Contact to CARE outreach member </t>
  </si>
  <si>
    <t xml:space="preserve">None of the above </t>
  </si>
  <si>
    <t>% of cases</t>
  </si>
  <si>
    <t>Experienced any occurunces (response)</t>
  </si>
  <si>
    <t xml:space="preserve">SRH </t>
  </si>
  <si>
    <t xml:space="preserve">DRR </t>
  </si>
  <si>
    <t xml:space="preserve">WASH </t>
  </si>
  <si>
    <t xml:space="preserve">Applied the knowledge received from CARE’s sessions </t>
  </si>
  <si>
    <t xml:space="preserve">Contacted with community leaders (imams, majhi) </t>
  </si>
  <si>
    <t xml:space="preserve">Contacted to CARE outreach member </t>
  </si>
  <si>
    <t xml:space="preserve">What will you do if you experience GBV or see others experiencing GBV? </t>
  </si>
  <si>
    <t>GVB (responses) - ref</t>
  </si>
  <si>
    <t xml:space="preserve">ANC </t>
  </si>
  <si>
    <t xml:space="preserve">Couple counselling </t>
  </si>
  <si>
    <t xml:space="preserve">Awareness session/information on reproductive health </t>
  </si>
  <si>
    <t xml:space="preserve">PNC </t>
  </si>
  <si>
    <t xml:space="preserve">Family Planning method </t>
  </si>
  <si>
    <t xml:space="preserve">STI/RTI </t>
  </si>
  <si>
    <t xml:space="preserve">Menstrual hygiene </t>
  </si>
  <si>
    <t xml:space="preserve">Referral services for Safe delivery </t>
  </si>
  <si>
    <t>ANC Family Planning method Referral services for Safe delivery STI/RTI Couple counselling</t>
  </si>
  <si>
    <t>Family Planning method Couple counselling</t>
  </si>
  <si>
    <t>ANC PNC Menstrual hygiene STI/RTI</t>
  </si>
  <si>
    <t>ANC PNC Family Planning method Referral services for Safe delivery STI/RTI Awareness session/information on reproductive health</t>
  </si>
  <si>
    <t>ANC PNC Family Planning method Referral services for Safe delivery Awareness session/information on reproductive health STI/RTI</t>
  </si>
  <si>
    <t>PNC ANC Family Planning method Referral services for Safe delivery STI/RTI Awareness session/information on reproductive health Couple counselling</t>
  </si>
  <si>
    <t>ANC PNC Family Planning method Referral services for Safe delivery STI/RTI Awareness session/information on reproductive health Couple counselling</t>
  </si>
  <si>
    <t>ANC PNC Family Planning method Referral services for Safe delivery STI/RTI</t>
  </si>
  <si>
    <t>ANC PNC Family Planning method STI/RTI Awareness session/information on reproductive health</t>
  </si>
  <si>
    <t>PNC ANC Family Planning method Referral services for Safe delivery STI/RTI Awareness session/information on reproductive health</t>
  </si>
  <si>
    <t>SRH (responses) - ref</t>
  </si>
  <si>
    <t xml:space="preserve">Planning method </t>
  </si>
  <si>
    <t xml:space="preserve">Total ANC </t>
  </si>
  <si>
    <t xml:space="preserve">Total Couple counselling </t>
  </si>
  <si>
    <t xml:space="preserve">Total Awareness session/information on reproductive health </t>
  </si>
  <si>
    <t xml:space="preserve">Total PNC </t>
  </si>
  <si>
    <t xml:space="preserve">Total Planning method </t>
  </si>
  <si>
    <t xml:space="preserve">Total STI/RTI </t>
  </si>
  <si>
    <t xml:space="preserve">Total Menstrual hygiene </t>
  </si>
  <si>
    <t xml:space="preserve">Total Referral services for Safe delivery </t>
  </si>
  <si>
    <t xml:space="preserve">Total None of the above </t>
  </si>
  <si>
    <t>SRH services received</t>
  </si>
  <si>
    <t xml:space="preserve">Where did you get the SRH services from? </t>
  </si>
  <si>
    <t xml:space="preserve">CARE’s Health Post </t>
  </si>
  <si>
    <t xml:space="preserve">Total CARE’s Health Post </t>
  </si>
  <si>
    <t xml:space="preserve">Outreach clinics </t>
  </si>
  <si>
    <t xml:space="preserve">Total Outreach clinics </t>
  </si>
  <si>
    <t xml:space="preserve">Court-yard meetings </t>
  </si>
  <si>
    <t xml:space="preserve">Total Court-yard meetings </t>
  </si>
  <si>
    <t xml:space="preserve">Door-to-door visit </t>
  </si>
  <si>
    <t xml:space="preserve">Total Door-to-door visit </t>
  </si>
  <si>
    <t xml:space="preserve">Women Girl Safe Space </t>
  </si>
  <si>
    <t xml:space="preserve">Total Women Girl Safe Space </t>
  </si>
  <si>
    <t>SRH - female (responses) - ref</t>
  </si>
  <si>
    <t>Do you decide to take the SRH services yourself or do you need permission from someone in your family?</t>
  </si>
  <si>
    <t>Freq</t>
  </si>
  <si>
    <t>SRH - Yes, need permission (female)</t>
  </si>
  <si>
    <t xml:space="preserve">If yes, from whom you take permission? </t>
  </si>
  <si>
    <t xml:space="preserve">From my husband </t>
  </si>
  <si>
    <t xml:space="preserve">From my mother </t>
  </si>
  <si>
    <t xml:space="preserve">From mother-in-law </t>
  </si>
  <si>
    <t xml:space="preserve">Other family members </t>
  </si>
  <si>
    <t>Which of the SRH services require permission?</t>
  </si>
  <si>
    <t>SRH - (Married)</t>
  </si>
  <si>
    <t>Which of the contraceptive methods did you use in the past for family planning?</t>
  </si>
  <si>
    <t xml:space="preserve">Which of the contraceptive methods did you use in the past for family planning? </t>
  </si>
  <si>
    <t>D9 -D10</t>
  </si>
  <si>
    <t>No dissatisfaction</t>
  </si>
  <si>
    <t>Not applied</t>
  </si>
  <si>
    <t xml:space="preserve"> Do you think everyone should know about sexual health regardless of men, women, boys, and girls?</t>
  </si>
  <si>
    <t>drop 33 observations from CAMP 16</t>
  </si>
  <si>
    <t xml:space="preserve">Total SRH </t>
  </si>
  <si>
    <t xml:space="preserve">Total DRR </t>
  </si>
  <si>
    <t xml:space="preserve">Total WASH </t>
  </si>
  <si>
    <t xml:space="preserve">Slope </t>
  </si>
  <si>
    <t xml:space="preserve">Drainage system </t>
  </si>
  <si>
    <t xml:space="preserve">Durable pathways </t>
  </si>
  <si>
    <t xml:space="preserve">Staircase with railing </t>
  </si>
  <si>
    <t xml:space="preserve">All of the above </t>
  </si>
  <si>
    <t>% of response</t>
  </si>
  <si>
    <t>Count of Disable</t>
  </si>
  <si>
    <t xml:space="preserve">Good sanitation facility </t>
  </si>
  <si>
    <t xml:space="preserve">Adequate safe drinking water </t>
  </si>
  <si>
    <t xml:space="preserve">Gender-segregated latrines and bathing cubicles </t>
  </si>
  <si>
    <t xml:space="preserve">Deep tube wells </t>
  </si>
  <si>
    <t xml:space="preserve">Shallow tube wells </t>
  </si>
  <si>
    <t xml:space="preserve">Tap stand/Pipe water </t>
  </si>
  <si>
    <t xml:space="preserve">Water tank </t>
  </si>
  <si>
    <t xml:space="preserve">Protected dug well </t>
  </si>
  <si>
    <t xml:space="preserve">Unprotected dug well </t>
  </si>
  <si>
    <t xml:space="preserve">Others </t>
  </si>
  <si>
    <t xml:space="preserve">Availability of safe drinking water </t>
  </si>
  <si>
    <t xml:space="preserve">People use latrines regularly </t>
  </si>
  <si>
    <t xml:space="preserve">People maintain personal hygiene </t>
  </si>
  <si>
    <t>How out of five would you rate CARE's services in improving health, safety and infrastructure?</t>
  </si>
  <si>
    <t>B3_1</t>
  </si>
  <si>
    <t>CH</t>
  </si>
  <si>
    <t>CK</t>
  </si>
  <si>
    <t>CX</t>
  </si>
  <si>
    <t>Gender</t>
  </si>
  <si>
    <t>Adult</t>
  </si>
  <si>
    <t>Men</t>
  </si>
  <si>
    <t/>
  </si>
  <si>
    <t>Teen</t>
  </si>
  <si>
    <t>Boy</t>
  </si>
  <si>
    <t>Girl</t>
  </si>
  <si>
    <t xml:space="preserve">Psychosocial support &amp; counselling </t>
  </si>
  <si>
    <t xml:space="preserve">Training on EMAP tools </t>
  </si>
  <si>
    <t xml:space="preserve">Training on Gender Based Violence Pocket Guide (GBVPG) </t>
  </si>
  <si>
    <t xml:space="preserve">Training on GBV prevention &amp; protection </t>
  </si>
  <si>
    <t xml:space="preserve">Information about GBV prevention &amp; mitigation </t>
  </si>
  <si>
    <t>GVB (responses) - ref-- male</t>
  </si>
  <si>
    <t>Ref</t>
  </si>
  <si>
    <t>Sum of None of the above3</t>
  </si>
  <si>
    <t>Do you think everyone should know about sexual health regardless of men, women, boys, and girls?</t>
  </si>
  <si>
    <t>Which following are the forms of GBV</t>
  </si>
  <si>
    <t>Which of the following contraceptive methods did you use in the past for family planning?</t>
  </si>
  <si>
    <t>What is your current contraceptive method?</t>
  </si>
  <si>
    <t>Who makes the decision to receive family planning and other sexual health services?</t>
  </si>
  <si>
    <t>Did you participate in any DRR activities as a cash-for-work laborer to construct/repair targeted structures?</t>
  </si>
  <si>
    <t>Did you participated in Block development committee meetings?</t>
  </si>
  <si>
    <t>Do you participate in disaster campaigns, or disaster awareness or training sessions?</t>
  </si>
  <si>
    <t>Are the WASH facilities have easy access for people with disability?</t>
  </si>
  <si>
    <t>Freq.</t>
  </si>
  <si>
    <t>Past</t>
  </si>
  <si>
    <t>Future</t>
  </si>
  <si>
    <t xml:space="preserve">From whom you take permission? </t>
  </si>
  <si>
    <t>Current</t>
  </si>
  <si>
    <t>Do not /Didn’t use any method currently/in the past</t>
  </si>
  <si>
    <t>in %2</t>
  </si>
  <si>
    <t>Age &amp; Sex</t>
  </si>
  <si>
    <t>Disable/Non-disable</t>
  </si>
  <si>
    <t>Which of the services you receive from CARE</t>
  </si>
  <si>
    <t>Non-disable</t>
  </si>
  <si>
    <t>By gender and age</t>
  </si>
  <si>
    <t xml:space="preserve">Life-skills activities </t>
  </si>
  <si>
    <t xml:space="preserve">Shine activities </t>
  </si>
  <si>
    <t xml:space="preserve">Life-skill and leadership training </t>
  </si>
  <si>
    <t xml:space="preserve">Life skill training for youths </t>
  </si>
  <si>
    <t>Which of the training/activities by CARE did you participate in?</t>
  </si>
  <si>
    <t>Base</t>
  </si>
  <si>
    <t>With disablility</t>
  </si>
  <si>
    <t>Without disability</t>
  </si>
  <si>
    <t>With disability</t>
  </si>
  <si>
    <t xml:space="preserve">Total Family Planning method </t>
  </si>
  <si>
    <t>Decision making on SRH service seeking</t>
  </si>
  <si>
    <t>From my mother/mother-in-law</t>
  </si>
  <si>
    <t>No facility</t>
  </si>
  <si>
    <t>Separate facility</t>
  </si>
  <si>
    <t>Common facility</t>
  </si>
  <si>
    <t>camp</t>
  </si>
  <si>
    <t>SiteofInterviewCampNo</t>
  </si>
  <si>
    <t>DA</t>
  </si>
  <si>
    <t>SRH_2</t>
  </si>
  <si>
    <t>CN</t>
  </si>
  <si>
    <t>GBV occurrences in last three years</t>
  </si>
  <si>
    <t>Participation in BDC meetings</t>
  </si>
  <si>
    <t xml:space="preserve">Participation in … </t>
  </si>
  <si>
    <t>Participation in Block Development Committee meetings</t>
  </si>
  <si>
    <t>Participation in disaster campaigns, or disaster awareness or training sessions</t>
  </si>
  <si>
    <t>Getting consent from Husband/Family Members to receive WGSS Services (among female)</t>
  </si>
  <si>
    <t>Giving consent to Wife/Female Members to receive WGSS Services (among male)</t>
  </si>
  <si>
    <t>Count of Gender</t>
  </si>
  <si>
    <t xml:space="preserve">            </t>
  </si>
  <si>
    <t>Thaingkhali,</t>
  </si>
  <si>
    <t>Ukhiya</t>
  </si>
  <si>
    <t>Women       Total</t>
  </si>
  <si>
    <t>22.42 (37)</t>
  </si>
  <si>
    <t>22.37 (17)</t>
  </si>
  <si>
    <t>23.23 (36)</t>
  </si>
  <si>
    <t>26.67 (4)</t>
  </si>
  <si>
    <t>21.21 (35)</t>
  </si>
  <si>
    <t>17.11 (13)</t>
  </si>
  <si>
    <t>4.52 (7)</t>
  </si>
  <si>
    <t>13.33 (4)</t>
  </si>
  <si>
    <t>22.87 (94)</t>
  </si>
  <si>
    <t>13.87 (57)</t>
  </si>
  <si>
    <t>28.47 (117)</t>
  </si>
  <si>
    <t>34.79 (143)</t>
  </si>
  <si>
    <t>100 (411)</t>
  </si>
  <si>
    <t>21.82 (36)</t>
  </si>
  <si>
    <t>35.53 (27)</t>
  </si>
  <si>
    <t>32.26 (50)</t>
  </si>
  <si>
    <t>34.55 (57)</t>
  </si>
  <si>
    <t>25 (19)</t>
  </si>
  <si>
    <t>40 (62)</t>
  </si>
  <si>
    <t>33.33 (5)</t>
  </si>
  <si>
    <t>100 (165)</t>
  </si>
  <si>
    <t>100 (76)</t>
  </si>
  <si>
    <t>100 (155)</t>
  </si>
  <si>
    <t>100 (15)</t>
  </si>
  <si>
    <t>0 (0)</t>
  </si>
  <si>
    <t>33.33 (1)</t>
  </si>
  <si>
    <t>66.67 (2)</t>
  </si>
  <si>
    <t>100 (3)</t>
  </si>
  <si>
    <t>1.67 (4)</t>
  </si>
  <si>
    <t>0.84 (2)</t>
  </si>
  <si>
    <t>46.03 (110)</t>
  </si>
  <si>
    <t>51.46 (123)</t>
  </si>
  <si>
    <t>100 (239)</t>
  </si>
  <si>
    <t>58.55 (89)</t>
  </si>
  <si>
    <t>36.18 (55)</t>
  </si>
  <si>
    <t>1.97 (3)</t>
  </si>
  <si>
    <t>3.29 (5)</t>
  </si>
  <si>
    <t>100 (152)</t>
  </si>
  <si>
    <t>8.33 (1)</t>
  </si>
  <si>
    <t>83.33 (10)</t>
  </si>
  <si>
    <t>100 (12)</t>
  </si>
  <si>
    <t>23.15 (94)</t>
  </si>
  <si>
    <t>14.04 (57)</t>
  </si>
  <si>
    <t>28.33 (115)</t>
  </si>
  <si>
    <t>34.48 (140)</t>
  </si>
  <si>
    <t>100 (406)</t>
  </si>
  <si>
    <t>21.74 (5)</t>
  </si>
  <si>
    <t>39.13 (9)</t>
  </si>
  <si>
    <t>100 (23)</t>
  </si>
  <si>
    <t>24.23 (94)</t>
  </si>
  <si>
    <t>13.4 (52)</t>
  </si>
  <si>
    <t>27.84 (108)</t>
  </si>
  <si>
    <t>34.54 (134)</t>
  </si>
  <si>
    <t>100 (388)</t>
  </si>
  <si>
    <t>Site of Interview (Camp No.)</t>
  </si>
  <si>
    <t>People With Disability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</si>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</sst>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Nirmala UI"/>
      <family val="2"/>
    </font>
    <font>
      <sz val="20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1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4" fillId="6" borderId="2" xfId="0" applyFont="1" applyFill="1" applyBorder="1" applyAlignment="1">
      <alignment horizontal="justify" vertical="center"/>
    </xf>
    <xf numFmtId="0" fontId="7" fillId="0" borderId="1" xfId="0" applyFont="1" applyBorder="1" applyAlignment="1">
      <alignment wrapText="1"/>
    </xf>
    <xf numFmtId="0" fontId="8" fillId="5" borderId="2" xfId="0" applyFont="1" applyFill="1" applyBorder="1" applyAlignment="1">
      <alignment horizontal="justify" vertical="center"/>
    </xf>
    <xf numFmtId="0" fontId="9" fillId="5" borderId="2" xfId="0" applyFont="1" applyFill="1" applyBorder="1" applyAlignment="1">
      <alignment horizontal="justify" vertical="center"/>
    </xf>
    <xf numFmtId="0" fontId="10" fillId="0" borderId="0" xfId="0" applyFont="1"/>
    <xf numFmtId="0" fontId="0" fillId="4" borderId="0" xfId="0" applyFill="1" applyAlignment="1">
      <alignment wrapText="1"/>
    </xf>
    <xf numFmtId="0" fontId="7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7" borderId="0" xfId="0" applyFill="1" applyAlignment="1">
      <alignment wrapText="1"/>
    </xf>
    <xf numFmtId="0" fontId="7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1" xfId="0" applyFill="1" applyBorder="1"/>
    <xf numFmtId="0" fontId="0" fillId="8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2" fillId="9" borderId="3" xfId="0" applyFont="1" applyFill="1" applyBorder="1"/>
    <xf numFmtId="10" fontId="0" fillId="0" borderId="0" xfId="1" applyNumberFormat="1" applyFont="1"/>
    <xf numFmtId="0" fontId="0" fillId="0" borderId="4" xfId="0" applyBorder="1"/>
    <xf numFmtId="0" fontId="0" fillId="0" borderId="5" xfId="0" applyBorder="1"/>
    <xf numFmtId="10" fontId="0" fillId="0" borderId="6" xfId="1" applyNumberFormat="1" applyFont="1" applyBorder="1"/>
    <xf numFmtId="0" fontId="0" fillId="0" borderId="7" xfId="0" applyBorder="1"/>
    <xf numFmtId="0" fontId="0" fillId="0" borderId="8" xfId="0" applyBorder="1"/>
    <xf numFmtId="10" fontId="0" fillId="0" borderId="9" xfId="1" applyNumberFormat="1" applyFont="1" applyBorder="1"/>
    <xf numFmtId="0" fontId="12" fillId="10" borderId="0" xfId="0" applyFont="1" applyFill="1" applyAlignment="1">
      <alignment horizontal="center" vertical="center"/>
    </xf>
    <xf numFmtId="0" fontId="12" fillId="10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0" fillId="9" borderId="10" xfId="0" applyFill="1" applyBorder="1"/>
    <xf numFmtId="0" fontId="0" fillId="11" borderId="10" xfId="0" applyFill="1" applyBorder="1"/>
    <xf numFmtId="0" fontId="0" fillId="12" borderId="0" xfId="0" applyFill="1" applyAlignment="1">
      <alignment horizontal="left"/>
    </xf>
    <xf numFmtId="0" fontId="0" fillId="0" borderId="6" xfId="0" applyBorder="1"/>
    <xf numFmtId="10" fontId="0" fillId="0" borderId="0" xfId="1" applyNumberFormat="1" applyFont="1" applyBorder="1"/>
    <xf numFmtId="10" fontId="0" fillId="0" borderId="11" xfId="1" applyNumberFormat="1" applyFont="1" applyBorder="1"/>
    <xf numFmtId="10" fontId="0" fillId="0" borderId="8" xfId="1" applyNumberFormat="1" applyFont="1" applyBorder="1"/>
    <xf numFmtId="0" fontId="2" fillId="13" borderId="0" xfId="0" applyFont="1" applyFill="1"/>
    <xf numFmtId="0" fontId="0" fillId="0" borderId="0" xfId="0" applyAlignment="1">
      <alignment horizontal="left" wrapText="1"/>
    </xf>
    <xf numFmtId="10" fontId="0" fillId="0" borderId="0" xfId="0" applyNumberFormat="1" applyAlignment="1">
      <alignment wrapText="1"/>
    </xf>
    <xf numFmtId="0" fontId="2" fillId="9" borderId="3" xfId="0" applyFont="1" applyFill="1" applyBorder="1" applyAlignment="1">
      <alignment wrapText="1"/>
    </xf>
    <xf numFmtId="0" fontId="0" fillId="13" borderId="0" xfId="0" applyFill="1"/>
    <xf numFmtId="164" fontId="0" fillId="0" borderId="0" xfId="1" applyNumberFormat="1" applyFont="1"/>
    <xf numFmtId="0" fontId="3" fillId="4" borderId="0" xfId="0" applyFont="1" applyFill="1" applyAlignment="1">
      <alignment horizontal="center" vertical="center"/>
    </xf>
    <xf numFmtId="164" fontId="0" fillId="0" borderId="0" xfId="1" applyNumberFormat="1" applyFont="1" applyAlignment="1">
      <alignment wrapText="1"/>
    </xf>
    <xf numFmtId="10" fontId="0" fillId="0" borderId="0" xfId="1" applyNumberFormat="1" applyFont="1" applyAlignment="1">
      <alignment wrapText="1"/>
    </xf>
    <xf numFmtId="0" fontId="0" fillId="14" borderId="0" xfId="0" applyFill="1"/>
    <xf numFmtId="0" fontId="12" fillId="10" borderId="0" xfId="0" applyFont="1" applyFill="1" applyAlignment="1">
      <alignment horizontal="left"/>
    </xf>
    <xf numFmtId="0" fontId="0" fillId="7" borderId="0" xfId="0" applyFill="1"/>
    <xf numFmtId="0" fontId="13" fillId="10" borderId="0" xfId="0" applyFont="1" applyFill="1" applyAlignment="1">
      <alignment horizontal="center" vertical="center" wrapText="1"/>
    </xf>
    <xf numFmtId="0" fontId="0" fillId="4" borderId="0" xfId="0" applyFill="1"/>
    <xf numFmtId="0" fontId="13" fillId="15" borderId="0" xfId="0" applyFont="1" applyFill="1" applyAlignment="1">
      <alignment horizontal="center" vertical="center" wrapText="1"/>
    </xf>
    <xf numFmtId="0" fontId="3" fillId="4" borderId="0" xfId="0" applyFont="1" applyFill="1"/>
    <xf numFmtId="0" fontId="14" fillId="12" borderId="0" xfId="0" applyFont="1" applyFill="1" applyAlignment="1">
      <alignment horizontal="center" vertical="center"/>
    </xf>
    <xf numFmtId="0" fontId="0" fillId="5" borderId="0" xfId="0" applyFill="1"/>
    <xf numFmtId="0" fontId="3" fillId="5" borderId="0" xfId="0" applyFont="1" applyFill="1"/>
    <xf numFmtId="0" fontId="2" fillId="9" borderId="12" xfId="0" applyFont="1" applyFill="1" applyBorder="1" applyAlignment="1">
      <alignment horizontal="left"/>
    </xf>
    <xf numFmtId="0" fontId="2" fillId="9" borderId="12" xfId="0" applyFont="1" applyFill="1" applyBorder="1"/>
    <xf numFmtId="0" fontId="2" fillId="16" borderId="3" xfId="0" applyFont="1" applyFill="1" applyBorder="1"/>
    <xf numFmtId="0" fontId="12" fillId="17" borderId="13" xfId="0" applyFont="1" applyFill="1" applyBorder="1"/>
    <xf numFmtId="10" fontId="0" fillId="14" borderId="0" xfId="1" applyNumberFormat="1" applyFont="1" applyFill="1"/>
    <xf numFmtId="0" fontId="15" fillId="4" borderId="0" xfId="0" applyFont="1" applyFill="1"/>
    <xf numFmtId="0" fontId="3" fillId="20" borderId="0" xfId="0" applyFont="1" applyFill="1"/>
    <xf numFmtId="0" fontId="2" fillId="18" borderId="14" xfId="0" applyFont="1" applyFill="1" applyBorder="1"/>
    <xf numFmtId="0" fontId="2" fillId="18" borderId="15" xfId="0" applyFont="1" applyFill="1" applyBorder="1" applyAlignment="1">
      <alignment horizontal="left"/>
    </xf>
    <xf numFmtId="10" fontId="2" fillId="18" borderId="15" xfId="0" applyNumberFormat="1" applyFont="1" applyFill="1" applyBorder="1"/>
    <xf numFmtId="0" fontId="0" fillId="3" borderId="0" xfId="0" applyFill="1"/>
    <xf numFmtId="0" fontId="0" fillId="11" borderId="16" xfId="0" applyFill="1" applyBorder="1"/>
    <xf numFmtId="0" fontId="0" fillId="9" borderId="16" xfId="0" applyFill="1" applyBorder="1"/>
    <xf numFmtId="0" fontId="0" fillId="0" borderId="0" xfId="0" applyAlignment="1">
      <alignment horizontal="left" indent="3"/>
    </xf>
    <xf numFmtId="0" fontId="12" fillId="10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2" fillId="1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Normal" xfId="0" builtinId="0"/>
    <cellStyle name="Percent" xfId="1" builtinId="5"/>
  </cellStyles>
  <dxfs count="189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general" vertical="bottom" textRotation="0" wrapText="1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64" formatCode="0.0%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/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3" tint="-0.249977111117893"/>
        </patternFill>
      </fill>
    </dxf>
    <dxf>
      <numFmt numFmtId="164" formatCode="0.0%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3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1" defaultTableStyle="TableStyleMedium9" defaultPivotStyle="PivotStyleLight16">
    <tableStyle name="Invisible" pivot="0" table="0" count="0" xr9:uid="{9890A473-2B6F-4D77-843F-47985C9148C8}"/>
  </tableStyles>
  <colors>
    <mruColors>
      <color rgb="FFE36F1E"/>
      <color rgb="FFAA182C"/>
      <color rgb="FFEDA16D"/>
      <color rgb="FFF3B223"/>
      <color rgb="FFFF0066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8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Analysis_two!$AV$125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Analysis_two!$AU$126:$AU$134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Analysis_two!$AV$126:$AV$134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4.9180327868852458E-2</c:v>
                </c:pt>
                <c:pt idx="3">
                  <c:v>0</c:v>
                </c:pt>
                <c:pt idx="4">
                  <c:v>0.21311475409836064</c:v>
                </c:pt>
                <c:pt idx="5">
                  <c:v>0</c:v>
                </c:pt>
                <c:pt idx="6">
                  <c:v>0.4098360655737705</c:v>
                </c:pt>
                <c:pt idx="7">
                  <c:v>1.6393442622950821E-2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A1-42BE-9658-09019DDF02CD}"/>
            </c:ext>
          </c:extLst>
        </c:ser>
        <c:ser>
          <c:idx val="1"/>
          <c:order val="1"/>
          <c:tx>
            <c:strRef>
              <c:f>Analysis_two!$AW$125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Analysis_two!$AU$126:$AU$134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Analysis_two!$AW$126:$AW$134</c:f>
              <c:numCache>
                <c:formatCode>0.00%</c:formatCode>
                <c:ptCount val="9"/>
                <c:pt idx="0">
                  <c:v>0.27868852459016391</c:v>
                </c:pt>
                <c:pt idx="1">
                  <c:v>0</c:v>
                </c:pt>
                <c:pt idx="2">
                  <c:v>0.29508196721311475</c:v>
                </c:pt>
                <c:pt idx="3">
                  <c:v>0.11475409836065574</c:v>
                </c:pt>
                <c:pt idx="4">
                  <c:v>0.54098360655737709</c:v>
                </c:pt>
                <c:pt idx="5">
                  <c:v>0</c:v>
                </c:pt>
                <c:pt idx="6">
                  <c:v>0.16393442622950818</c:v>
                </c:pt>
                <c:pt idx="7">
                  <c:v>0.14754098360655737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A1-42BE-9658-09019DDF02CD}"/>
            </c:ext>
          </c:extLst>
        </c:ser>
        <c:ser>
          <c:idx val="2"/>
          <c:order val="2"/>
          <c:tx>
            <c:strRef>
              <c:f>Analysis_two!$AX$125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Analysis_two!$AU$126:$AU$134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Analysis_two!$AX$126:$AX$134</c:f>
              <c:numCache>
                <c:formatCode>0.00%</c:formatCode>
                <c:ptCount val="9"/>
                <c:pt idx="0">
                  <c:v>0.27868852459016391</c:v>
                </c:pt>
                <c:pt idx="1">
                  <c:v>0</c:v>
                </c:pt>
                <c:pt idx="2">
                  <c:v>0.34426229508196721</c:v>
                </c:pt>
                <c:pt idx="3">
                  <c:v>0.11475409836065574</c:v>
                </c:pt>
                <c:pt idx="4">
                  <c:v>0.75409836065573765</c:v>
                </c:pt>
                <c:pt idx="5">
                  <c:v>0</c:v>
                </c:pt>
                <c:pt idx="6">
                  <c:v>0.57377049180327866</c:v>
                </c:pt>
                <c:pt idx="7">
                  <c:v>0.16393442622950818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A1-42BE-9658-09019DDF0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0865280"/>
        <c:axId val="1780856544"/>
      </c:barChart>
      <c:catAx>
        <c:axId val="178086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856544"/>
        <c:crosses val="autoZero"/>
        <c:auto val="1"/>
        <c:lblAlgn val="ctr"/>
        <c:lblOffset val="100"/>
        <c:noMultiLvlLbl val="0"/>
      </c:catAx>
      <c:valAx>
        <c:axId val="17808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86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Understanding about different forms of GBV (n=115)</a:t>
            </a:r>
          </a:p>
        </c:rich>
      </c:tx>
      <c:layout>
        <c:manualLayout>
          <c:xMode val="edge"/>
          <c:yMode val="edge"/>
          <c:x val="0.14988019169329073"/>
          <c:y val="2.44632400780741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887505591199887E-2"/>
          <c:y val="6.6114028174617326E-2"/>
          <c:w val="0.92059684941141551"/>
          <c:h val="0.705954436241988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Analysis_two!$C$24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Analysis_two!$B$25:$B$31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Analysis_two!$C$25:$C$31</c:f>
              <c:numCache>
                <c:formatCode>0.00%</c:formatCode>
                <c:ptCount val="7"/>
                <c:pt idx="0">
                  <c:v>8.6956521739130436E-3</c:v>
                </c:pt>
                <c:pt idx="1">
                  <c:v>0</c:v>
                </c:pt>
                <c:pt idx="2">
                  <c:v>0.1391304347826087</c:v>
                </c:pt>
                <c:pt idx="3">
                  <c:v>2.6086956521739129E-2</c:v>
                </c:pt>
                <c:pt idx="4">
                  <c:v>0</c:v>
                </c:pt>
                <c:pt idx="5">
                  <c:v>0</c:v>
                </c:pt>
                <c:pt idx="6">
                  <c:v>8.6956521739130436E-3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3D-4533-8144-D0F1C40EDADC}"/>
            </c:ext>
          </c:extLst>
        </c:ser>
        <c:ser>
          <c:idx val="1"/>
          <c:order val="1"/>
          <c:tx>
            <c:strRef>
              <c:f>Analysis_two!$D$24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Analysis_two!$B$25:$B$31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Analysis_two!$D$25:$D$31</c:f>
              <c:numCache>
                <c:formatCode>0.00%</c:formatCode>
                <c:ptCount val="7"/>
                <c:pt idx="0">
                  <c:v>0</c:v>
                </c:pt>
                <c:pt idx="1">
                  <c:v>4.3478260869565216E-2</c:v>
                </c:pt>
                <c:pt idx="2">
                  <c:v>0</c:v>
                </c:pt>
                <c:pt idx="3">
                  <c:v>0</c:v>
                </c:pt>
                <c:pt idx="4">
                  <c:v>8.6956521739130436E-3</c:v>
                </c:pt>
                <c:pt idx="5">
                  <c:v>0</c:v>
                </c:pt>
                <c:pt idx="6">
                  <c:v>1.7391304347826087E-2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3D-4533-8144-D0F1C40EDADC}"/>
            </c:ext>
          </c:extLst>
        </c:ser>
        <c:ser>
          <c:idx val="2"/>
          <c:order val="2"/>
          <c:tx>
            <c:strRef>
              <c:f>Analysis_two!$E$24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Analysis_two!$B$25:$B$31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Analysis_two!$E$25:$E$31</c:f>
              <c:numCache>
                <c:formatCode>0.00%</c:formatCode>
                <c:ptCount val="7"/>
                <c:pt idx="0">
                  <c:v>8.6956521739130436E-3</c:v>
                </c:pt>
                <c:pt idx="1">
                  <c:v>1.7391304347826087E-2</c:v>
                </c:pt>
                <c:pt idx="2">
                  <c:v>0.22608695652173913</c:v>
                </c:pt>
                <c:pt idx="3">
                  <c:v>7.8260869565217397E-2</c:v>
                </c:pt>
                <c:pt idx="4">
                  <c:v>0</c:v>
                </c:pt>
                <c:pt idx="5">
                  <c:v>8.6956521739130436E-3</c:v>
                </c:pt>
                <c:pt idx="6">
                  <c:v>2.6086956521739129E-2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3D-4533-8144-D0F1C40EDADC}"/>
            </c:ext>
          </c:extLst>
        </c:ser>
        <c:ser>
          <c:idx val="3"/>
          <c:order val="3"/>
          <c:tx>
            <c:strRef>
              <c:f>Analysis_two!$F$24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Analysis_two!$B$25:$B$31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Analysis_two!$F$25:$F$31</c:f>
              <c:numCache>
                <c:formatCode>0.00%</c:formatCode>
                <c:ptCount val="7"/>
                <c:pt idx="0">
                  <c:v>0</c:v>
                </c:pt>
                <c:pt idx="1">
                  <c:v>0.12173913043478261</c:v>
                </c:pt>
                <c:pt idx="2">
                  <c:v>0.12173913043478261</c:v>
                </c:pt>
                <c:pt idx="3">
                  <c:v>0.10434782608695652</c:v>
                </c:pt>
                <c:pt idx="4">
                  <c:v>2.6086956521739129E-2</c:v>
                </c:pt>
                <c:pt idx="5">
                  <c:v>0</c:v>
                </c:pt>
                <c:pt idx="6">
                  <c:v>8.6956521739130436E-3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33D-4533-8144-D0F1C40ED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stacked"/>
        <c:varyColors val="0"/>
        <c:ser>
          <c:idx val="4"/>
          <c:order val="4"/>
          <c:tx>
            <c:strRef>
              <c:f>Analysis_two!$G$24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75000"/>
                    <a:alpha val="24000"/>
                  </a:schemeClr>
                </a:gs>
                <a:gs pos="97000">
                  <a:schemeClr val="accent1">
                    <a:lumMod val="30000"/>
                    <a:lumOff val="70000"/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4965034965034965E-3"/>
                  <c:y val="-0.3452127205029603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33D-4533-8144-D0F1C40EDADC}"/>
                </c:ext>
              </c:extLst>
            </c:dLbl>
            <c:dLbl>
              <c:idx val="1"/>
              <c:layout>
                <c:manualLayout>
                  <c:x val="3.4965034965034965E-3"/>
                  <c:y val="-0.1207626372284859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33D-4533-8144-D0F1C40EDADC}"/>
                </c:ext>
              </c:extLst>
            </c:dLbl>
            <c:dLbl>
              <c:idx val="2"/>
              <c:layout>
                <c:manualLayout>
                  <c:x val="-1.5040471339683938E-3"/>
                  <c:y val="-0.172483497702322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33D-4533-8144-D0F1C40EDADC}"/>
                </c:ext>
              </c:extLst>
            </c:dLbl>
            <c:dLbl>
              <c:idx val="3"/>
              <c:layout>
                <c:manualLayout>
                  <c:x val="-4.1735036616926385E-3"/>
                  <c:y val="-0.1300506622718672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33D-4533-8144-D0F1C40EDADC}"/>
                </c:ext>
              </c:extLst>
            </c:dLbl>
            <c:dLbl>
              <c:idx val="4"/>
              <c:layout>
                <c:manualLayout>
                  <c:x val="0"/>
                  <c:y val="-0.157546937227384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33D-4533-8144-D0F1C40EDADC}"/>
                </c:ext>
              </c:extLst>
            </c:dLbl>
            <c:dLbl>
              <c:idx val="5"/>
              <c:layout>
                <c:manualLayout>
                  <c:x val="-4.0511559457625168E-3"/>
                  <c:y val="-0.1786549452951432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324406933158914"/>
                      <c:h val="5.45402384233525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F-433D-4533-8144-D0F1C40EDADC}"/>
                </c:ext>
              </c:extLst>
            </c:dLbl>
            <c:dLbl>
              <c:idx val="6"/>
              <c:layout>
                <c:manualLayout>
                  <c:x val="0"/>
                  <c:y val="-0.105540450806664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33D-4533-8144-D0F1C40EDA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Analysis_two!$B$25:$B$31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Analysis_two!$G$25:$G$31</c:f>
              <c:numCache>
                <c:formatCode>0.00%</c:formatCode>
                <c:ptCount val="7"/>
                <c:pt idx="0">
                  <c:v>1.7391304347826087E-2</c:v>
                </c:pt>
                <c:pt idx="1">
                  <c:v>0.18260869565217391</c:v>
                </c:pt>
                <c:pt idx="2">
                  <c:v>0.48695652173913045</c:v>
                </c:pt>
                <c:pt idx="3">
                  <c:v>0.20869565217391303</c:v>
                </c:pt>
                <c:pt idx="4">
                  <c:v>3.4782608695652174E-2</c:v>
                </c:pt>
                <c:pt idx="5">
                  <c:v>8.6956521739130436E-3</c:v>
                </c:pt>
                <c:pt idx="6">
                  <c:v>6.0869565217391307E-2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33D-4533-8144-D0F1C40ED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00"/>
        <c:axId val="809958336"/>
        <c:axId val="809979136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1" i="0" u="none" strike="noStrike" kern="1200" baseline="0">
                <a:solidFill>
                  <a:srgbClr val="EDA16D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809979136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809958336"/>
        <c:crosses val="max"/>
        <c:crossBetween val="between"/>
      </c:valAx>
      <c:catAx>
        <c:axId val="809958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9979136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rgbClr val="FF0066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Which</a:t>
            </a:r>
            <a:r>
              <a:rPr lang="en-US" sz="1600" baseline="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are the following forms of GBV</a:t>
            </a:r>
            <a:endParaRPr lang="en-US" sz="1600">
              <a:solidFill>
                <a:srgbClr val="E36F1E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87505591199887E-2"/>
          <c:y val="0.19517111577408847"/>
          <c:w val="0.92059684941141551"/>
          <c:h val="0.625763634614282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Analysis_two!$C$24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Analysis_two!$B$25:$B$31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Analysis_two!$C$25:$C$31</c:f>
              <c:numCache>
                <c:formatCode>0.00%</c:formatCode>
                <c:ptCount val="7"/>
                <c:pt idx="0">
                  <c:v>8.6956521739130436E-3</c:v>
                </c:pt>
                <c:pt idx="1">
                  <c:v>0</c:v>
                </c:pt>
                <c:pt idx="2">
                  <c:v>0.1391304347826087</c:v>
                </c:pt>
                <c:pt idx="3">
                  <c:v>2.6086956521739129E-2</c:v>
                </c:pt>
                <c:pt idx="4">
                  <c:v>0</c:v>
                </c:pt>
                <c:pt idx="5">
                  <c:v>0</c:v>
                </c:pt>
                <c:pt idx="6">
                  <c:v>8.6956521739130436E-3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83-4B70-9DCE-7175336182B6}"/>
            </c:ext>
          </c:extLst>
        </c:ser>
        <c:ser>
          <c:idx val="1"/>
          <c:order val="1"/>
          <c:tx>
            <c:strRef>
              <c:f>Analysis_two!$D$24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Analysis_two!$B$25:$B$31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Analysis_two!$D$25:$D$31</c:f>
              <c:numCache>
                <c:formatCode>0.00%</c:formatCode>
                <c:ptCount val="7"/>
                <c:pt idx="0">
                  <c:v>0</c:v>
                </c:pt>
                <c:pt idx="1">
                  <c:v>4.3478260869565216E-2</c:v>
                </c:pt>
                <c:pt idx="2">
                  <c:v>0</c:v>
                </c:pt>
                <c:pt idx="3">
                  <c:v>0</c:v>
                </c:pt>
                <c:pt idx="4">
                  <c:v>8.6956521739130436E-3</c:v>
                </c:pt>
                <c:pt idx="5">
                  <c:v>0</c:v>
                </c:pt>
                <c:pt idx="6">
                  <c:v>1.7391304347826087E-2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83-4B70-9DCE-7175336182B6}"/>
            </c:ext>
          </c:extLst>
        </c:ser>
        <c:ser>
          <c:idx val="2"/>
          <c:order val="2"/>
          <c:tx>
            <c:strRef>
              <c:f>Analysis_two!$E$24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Analysis_two!$B$25:$B$31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Analysis_two!$E$25:$E$31</c:f>
              <c:numCache>
                <c:formatCode>0.00%</c:formatCode>
                <c:ptCount val="7"/>
                <c:pt idx="0">
                  <c:v>8.6956521739130436E-3</c:v>
                </c:pt>
                <c:pt idx="1">
                  <c:v>1.7391304347826087E-2</c:v>
                </c:pt>
                <c:pt idx="2">
                  <c:v>0.22608695652173913</c:v>
                </c:pt>
                <c:pt idx="3">
                  <c:v>7.8260869565217397E-2</c:v>
                </c:pt>
                <c:pt idx="4">
                  <c:v>0</c:v>
                </c:pt>
                <c:pt idx="5">
                  <c:v>8.6956521739130436E-3</c:v>
                </c:pt>
                <c:pt idx="6">
                  <c:v>2.6086956521739129E-2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83-4B70-9DCE-7175336182B6}"/>
            </c:ext>
          </c:extLst>
        </c:ser>
        <c:ser>
          <c:idx val="3"/>
          <c:order val="3"/>
          <c:tx>
            <c:strRef>
              <c:f>Analysis_two!$F$24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Analysis_two!$B$25:$B$31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Analysis_two!$F$25:$F$31</c:f>
              <c:numCache>
                <c:formatCode>0.00%</c:formatCode>
                <c:ptCount val="7"/>
                <c:pt idx="0">
                  <c:v>0</c:v>
                </c:pt>
                <c:pt idx="1">
                  <c:v>0.12173913043478261</c:v>
                </c:pt>
                <c:pt idx="2">
                  <c:v>0.12173913043478261</c:v>
                </c:pt>
                <c:pt idx="3">
                  <c:v>0.10434782608695652</c:v>
                </c:pt>
                <c:pt idx="4">
                  <c:v>2.6086956521739129E-2</c:v>
                </c:pt>
                <c:pt idx="5">
                  <c:v>0</c:v>
                </c:pt>
                <c:pt idx="6">
                  <c:v>8.6956521739130436E-3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83-4B70-9DCE-717533618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DA16D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GBV service received from CARE (by Gender) </a:t>
            </a:r>
          </a:p>
        </c:rich>
      </c:tx>
      <c:layout>
        <c:manualLayout>
          <c:xMode val="edge"/>
          <c:yMode val="edge"/>
          <c:x val="0.14988019169329073"/>
          <c:y val="2.44632400780741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887505591199887E-2"/>
          <c:y val="6.6114028174617326E-2"/>
          <c:w val="0.92059684941141551"/>
          <c:h val="0.705954436241988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Analysis_two!$K$20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Analysis_two!$J$21:$J$26</c15:sqref>
                  </c15:fullRef>
                </c:ext>
              </c:extLst>
              <c:f>Analysis_two!$J$21:$J$25</c:f>
              <c:strCache>
                <c:ptCount val="5"/>
                <c:pt idx="0">
                  <c:v>Psychosocial support &amp; counselling </c:v>
                </c:pt>
                <c:pt idx="1">
                  <c:v>Training on EMAP tools </c:v>
                </c:pt>
                <c:pt idx="2">
                  <c:v>Training on Gender Based Violence Pocket Guide (GBVPG) </c:v>
                </c:pt>
                <c:pt idx="3">
                  <c:v>Training on GBV prevention &amp; protection </c:v>
                </c:pt>
                <c:pt idx="4">
                  <c:v>Information about GBV prevention &amp; mitigation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Analysis_two!$K$21:$K$26</c15:sqref>
                  </c15:fullRef>
                </c:ext>
              </c:extLst>
              <c:f>Analysis_two!$K$21:$K$25</c:f>
              <c:numCache>
                <c:formatCode>0.00%</c:formatCode>
                <c:ptCount val="5"/>
                <c:pt idx="0">
                  <c:v>1.7391304347826087E-2</c:v>
                </c:pt>
                <c:pt idx="1">
                  <c:v>0.18260869565217391</c:v>
                </c:pt>
                <c:pt idx="2">
                  <c:v>0</c:v>
                </c:pt>
                <c:pt idx="3">
                  <c:v>3.4782608695652174E-2</c:v>
                </c:pt>
                <c:pt idx="4">
                  <c:v>1.7391304347826087E-2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D8-4754-870C-30DB2AFA6E99}"/>
            </c:ext>
          </c:extLst>
        </c:ser>
        <c:ser>
          <c:idx val="1"/>
          <c:order val="1"/>
          <c:tx>
            <c:strRef>
              <c:f>Analysis_two!$L$20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Analysis_two!$J$21:$J$26</c15:sqref>
                  </c15:fullRef>
                </c:ext>
              </c:extLst>
              <c:f>Analysis_two!$J$21:$J$25</c:f>
              <c:strCache>
                <c:ptCount val="5"/>
                <c:pt idx="0">
                  <c:v>Psychosocial support &amp; counselling </c:v>
                </c:pt>
                <c:pt idx="1">
                  <c:v>Training on EMAP tools </c:v>
                </c:pt>
                <c:pt idx="2">
                  <c:v>Training on Gender Based Violence Pocket Guide (GBVPG) </c:v>
                </c:pt>
                <c:pt idx="3">
                  <c:v>Training on GBV prevention &amp; protection </c:v>
                </c:pt>
                <c:pt idx="4">
                  <c:v>Information about GBV prevention &amp; mitigation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Analysis_two!$L$21:$L$26</c15:sqref>
                  </c15:fullRef>
                </c:ext>
              </c:extLst>
              <c:f>Analysis_two!$L$21:$L$25</c:f>
              <c:numCache>
                <c:formatCode>0.00%</c:formatCode>
                <c:ptCount val="5"/>
                <c:pt idx="0">
                  <c:v>8.6956521739130436E-3</c:v>
                </c:pt>
                <c:pt idx="1">
                  <c:v>8.6956521739130436E-3</c:v>
                </c:pt>
                <c:pt idx="2">
                  <c:v>0</c:v>
                </c:pt>
                <c:pt idx="3">
                  <c:v>6.9565217391304349E-2</c:v>
                </c:pt>
                <c:pt idx="4">
                  <c:v>1.7391304347826087E-2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D8-4754-870C-30DB2AFA6E99}"/>
            </c:ext>
          </c:extLst>
        </c:ser>
        <c:ser>
          <c:idx val="2"/>
          <c:order val="2"/>
          <c:tx>
            <c:strRef>
              <c:f>Analysis_two!$M$20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Analysis_two!$J$21:$J$26</c15:sqref>
                  </c15:fullRef>
                </c:ext>
              </c:extLst>
              <c:f>Analysis_two!$J$21:$J$25</c:f>
              <c:strCache>
                <c:ptCount val="5"/>
                <c:pt idx="0">
                  <c:v>Psychosocial support &amp; counselling </c:v>
                </c:pt>
                <c:pt idx="1">
                  <c:v>Training on EMAP tools </c:v>
                </c:pt>
                <c:pt idx="2">
                  <c:v>Training on Gender Based Violence Pocket Guide (GBVPG) </c:v>
                </c:pt>
                <c:pt idx="3">
                  <c:v>Training on GBV prevention &amp; protection </c:v>
                </c:pt>
                <c:pt idx="4">
                  <c:v>Information about GBV prevention &amp; mitigation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Analysis_two!$M$21:$M$26</c15:sqref>
                  </c15:fullRef>
                </c:ext>
              </c:extLst>
              <c:f>Analysis_two!$M$21:$M$25</c:f>
              <c:numCache>
                <c:formatCode>0.00%</c:formatCode>
                <c:ptCount val="5"/>
                <c:pt idx="0">
                  <c:v>6.9565217391304349E-2</c:v>
                </c:pt>
                <c:pt idx="1">
                  <c:v>6.9565217391304349E-2</c:v>
                </c:pt>
                <c:pt idx="2">
                  <c:v>1.7391304347826087E-2</c:v>
                </c:pt>
                <c:pt idx="3">
                  <c:v>0.30434782608695654</c:v>
                </c:pt>
                <c:pt idx="4">
                  <c:v>0.24347826086956523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D8-4754-870C-30DB2AFA6E99}"/>
            </c:ext>
          </c:extLst>
        </c:ser>
        <c:ser>
          <c:idx val="3"/>
          <c:order val="3"/>
          <c:tx>
            <c:strRef>
              <c:f>Analysis_two!$N$20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Analysis_two!$J$21:$J$26</c15:sqref>
                  </c15:fullRef>
                </c:ext>
              </c:extLst>
              <c:f>Analysis_two!$J$21:$J$25</c:f>
              <c:strCache>
                <c:ptCount val="5"/>
                <c:pt idx="0">
                  <c:v>Psychosocial support &amp; counselling </c:v>
                </c:pt>
                <c:pt idx="1">
                  <c:v>Training on EMAP tools </c:v>
                </c:pt>
                <c:pt idx="2">
                  <c:v>Training on Gender Based Violence Pocket Guide (GBVPG) </c:v>
                </c:pt>
                <c:pt idx="3">
                  <c:v>Training on GBV prevention &amp; protection </c:v>
                </c:pt>
                <c:pt idx="4">
                  <c:v>Information about GBV prevention &amp; mitigation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Analysis_two!$N$21:$N$26</c15:sqref>
                  </c15:fullRef>
                </c:ext>
              </c:extLst>
              <c:f>Analysis_two!$N$21:$N$25</c:f>
              <c:numCache>
                <c:formatCode>0.00%</c:formatCode>
                <c:ptCount val="5"/>
                <c:pt idx="0">
                  <c:v>0.15652173913043479</c:v>
                </c:pt>
                <c:pt idx="1">
                  <c:v>2.6086956521739129E-2</c:v>
                </c:pt>
                <c:pt idx="2">
                  <c:v>3.4782608695652174E-2</c:v>
                </c:pt>
                <c:pt idx="3">
                  <c:v>0.33913043478260868</c:v>
                </c:pt>
                <c:pt idx="4">
                  <c:v>0.18260869565217391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D8-4754-870C-30DB2AFA6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stacked"/>
        <c:varyColors val="0"/>
        <c:ser>
          <c:idx val="4"/>
          <c:order val="4"/>
          <c:tx>
            <c:strRef>
              <c:f>Analysis_two!$O$20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75000"/>
                    <a:alpha val="24000"/>
                  </a:schemeClr>
                </a:gs>
                <a:gs pos="97000">
                  <a:schemeClr val="accent1">
                    <a:lumMod val="30000"/>
                    <a:lumOff val="70000"/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4965034965034965E-3"/>
                  <c:y val="-0.3452127205029603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ED8-4754-870C-30DB2AFA6E99}"/>
                </c:ext>
              </c:extLst>
            </c:dLbl>
            <c:dLbl>
              <c:idx val="1"/>
              <c:layout>
                <c:manualLayout>
                  <c:x val="3.4965034965034965E-3"/>
                  <c:y val="-0.1207626372284859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ED8-4754-870C-30DB2AFA6E99}"/>
                </c:ext>
              </c:extLst>
            </c:dLbl>
            <c:dLbl>
              <c:idx val="2"/>
              <c:layout>
                <c:manualLayout>
                  <c:x val="-1.5040471339683938E-3"/>
                  <c:y val="-0.172483497702322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ED8-4754-870C-30DB2AFA6E99}"/>
                </c:ext>
              </c:extLst>
            </c:dLbl>
            <c:dLbl>
              <c:idx val="3"/>
              <c:layout>
                <c:manualLayout>
                  <c:x val="-4.1735036616926385E-3"/>
                  <c:y val="-0.1300506622718672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ED8-4754-870C-30DB2AFA6E99}"/>
                </c:ext>
              </c:extLst>
            </c:dLbl>
            <c:dLbl>
              <c:idx val="4"/>
              <c:layout>
                <c:manualLayout>
                  <c:x val="0"/>
                  <c:y val="-0.157546937227384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ED8-4754-870C-30DB2AFA6E99}"/>
                </c:ext>
              </c:extLst>
            </c:dLbl>
            <c:dLbl>
              <c:idx val="5"/>
              <c:layout>
                <c:manualLayout>
                  <c:x val="0"/>
                  <c:y val="-0.105540450806664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ED8-4754-870C-30DB2AFA6E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Analysis_two!$J$21:$J$26</c15:sqref>
                  </c15:fullRef>
                </c:ext>
              </c:extLst>
              <c:f>Analysis_two!$J$21:$J$25</c:f>
              <c:strCache>
                <c:ptCount val="5"/>
                <c:pt idx="0">
                  <c:v>Psychosocial support &amp; counselling </c:v>
                </c:pt>
                <c:pt idx="1">
                  <c:v>Training on EMAP tools </c:v>
                </c:pt>
                <c:pt idx="2">
                  <c:v>Training on Gender Based Violence Pocket Guide (GBVPG) </c:v>
                </c:pt>
                <c:pt idx="3">
                  <c:v>Training on GBV prevention &amp; protection </c:v>
                </c:pt>
                <c:pt idx="4">
                  <c:v>Information about GBV prevention &amp; mitigation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Analysis_two!$O$21:$O$26</c15:sqref>
                  </c15:fullRef>
                </c:ext>
              </c:extLst>
              <c:f>Analysis_two!$O$21:$O$25</c:f>
              <c:numCache>
                <c:formatCode>0.00%</c:formatCode>
                <c:ptCount val="5"/>
                <c:pt idx="0">
                  <c:v>0.25217391304347825</c:v>
                </c:pt>
                <c:pt idx="1">
                  <c:v>0.28695652173913044</c:v>
                </c:pt>
                <c:pt idx="2">
                  <c:v>5.2173913043478258E-2</c:v>
                </c:pt>
                <c:pt idx="3">
                  <c:v>0.74782608695652175</c:v>
                </c:pt>
                <c:pt idx="4">
                  <c:v>0.46086956521739131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Analysis_two!$O$26</c15:sqref>
                  <c15:dLbl>
                    <c:idx val="4"/>
                    <c:layout>
                      <c:manualLayout>
                        <c:x val="-4.0511559457625168E-3"/>
                        <c:y val="-0.17865494529514325"/>
                      </c:manualLayout>
                    </c:layout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noAutofit/>
                      </a:bodyPr>
                      <a:lstStyle/>
                      <a:p>
                        <a:pPr>
                          <a:defRPr sz="700" b="1" i="0" u="none" strike="noStrike" kern="1200" baseline="0">
                            <a:solidFill>
                              <a:srgbClr val="AA182C"/>
                            </a:solidFill>
                            <a:latin typeface="Arial" panose="020B0604020202020204" pitchFamily="34" charset="0"/>
                            <a:ea typeface="+mn-ea"/>
                            <a:cs typeface="Arial" panose="020B0604020202020204" pitchFamily="34" charset="0"/>
                          </a:defRPr>
                        </a:pPr>
                        <a:endParaRPr lang="en-US"/>
                      </a:p>
                    </c:txPr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layout>
                          <c:manualLayout>
                            <c:w val="0.12324406933158914"/>
                            <c:h val="5.454023842335258E-2"/>
                          </c:manualLayout>
                        </c15:layout>
                      </c:ext>
                      <c:ext xmlns:c16="http://schemas.microsoft.com/office/drawing/2014/chart" uri="{C3380CC4-5D6E-409C-BE32-E72D297353CC}">
                        <c16:uniqueId val="{00000000-83C2-4063-B422-010824E01B27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2-DED8-4754-870C-30DB2AFA6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00"/>
        <c:axId val="809958336"/>
        <c:axId val="809979136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1" i="0" u="none" strike="noStrike" kern="1200" baseline="0">
                <a:solidFill>
                  <a:srgbClr val="EDA16D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809979136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809958336"/>
        <c:crosses val="max"/>
        <c:crossBetween val="between"/>
      </c:valAx>
      <c:catAx>
        <c:axId val="809958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9979136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rgbClr val="FF0066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1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Received services from WGSS (by female &amp; PWD, n=52)</a:t>
            </a:r>
          </a:p>
        </c:rich>
      </c:tx>
      <c:layout>
        <c:manualLayout>
          <c:xMode val="edge"/>
          <c:yMode val="edge"/>
          <c:x val="0.13159787202902531"/>
          <c:y val="4.42930500808248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100" b="0" i="0" u="none" strike="noStrike" kern="1200" spc="0" baseline="0">
              <a:solidFill>
                <a:srgbClr val="E36F1E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2507422296287"/>
          <c:y val="0.18371258081362404"/>
          <c:w val="0.46216621810226255"/>
          <c:h val="0.65736673194848683"/>
        </c:manualLayout>
      </c:layout>
      <c:doughnutChart>
        <c:varyColors val="1"/>
        <c:ser>
          <c:idx val="0"/>
          <c:order val="0"/>
          <c:tx>
            <c:strRef>
              <c:f>Analysis_two!$S$17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rgbClr val="AA182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E1F-49FC-96A6-195526FB257B}"/>
              </c:ext>
            </c:extLst>
          </c:dPt>
          <c:dPt>
            <c:idx val="1"/>
            <c:bubble3D val="0"/>
            <c:spPr>
              <a:solidFill>
                <a:srgbClr val="E36F1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1F-49FC-96A6-195526FB257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Analysis_two!$R$18:$R$19</c:f>
              <c:strCache>
                <c:ptCount val="2"/>
                <c:pt idx="0">
                  <c:v>With disability</c:v>
                </c:pt>
                <c:pt idx="1">
                  <c:v>Without disability</c:v>
                </c:pt>
              </c:strCache>
            </c:strRef>
          </c:cat>
          <c:val>
            <c:numRef>
              <c:f>Analysis_two!$S$18:$S$19</c:f>
              <c:numCache>
                <c:formatCode>0.00%</c:formatCode>
                <c:ptCount val="2"/>
                <c:pt idx="0">
                  <c:v>7.6923076923076927E-2</c:v>
                </c:pt>
                <c:pt idx="1">
                  <c:v>0.92307692307692313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1F-49FC-96A6-195526FB25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77"/>
        <c:holeSize val="43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233903191459415"/>
          <c:y val="0.90276559823572478"/>
          <c:w val="0.5926929522282921"/>
          <c:h val="8.81277468387345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4104620958707752"/>
          <c:y val="3.1141765269503723E-2"/>
          <c:w val="0.49458215394420096"/>
          <c:h val="0.6887231390374222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Analysis_two!$W$30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Analysis_two!$V$31:$V$32</c:f>
              <c:strCache>
                <c:ptCount val="2"/>
                <c:pt idx="0">
                  <c:v>Getting consent from Husband/Family Members to receive WGSS Services (among female)</c:v>
                </c:pt>
                <c:pt idx="1">
                  <c:v>Giving consent to Wife/Female Members to receive WGSS Services (among male)</c:v>
                </c:pt>
              </c:strCache>
            </c:strRef>
          </c:cat>
          <c:val>
            <c:numRef>
              <c:f>Analysis_two!$W$31:$W$32</c:f>
              <c:numCache>
                <c:formatCode>0.0%</c:formatCode>
                <c:ptCount val="2"/>
                <c:pt idx="0">
                  <c:v>0.51923076923076927</c:v>
                </c:pt>
                <c:pt idx="1">
                  <c:v>0.98412698412698407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2-4F55-91C2-F2EEFBFABE81}"/>
            </c:ext>
          </c:extLst>
        </c:ser>
        <c:ser>
          <c:idx val="1"/>
          <c:order val="1"/>
          <c:tx>
            <c:strRef>
              <c:f>Analysis_two!$X$30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3.4584090569469941E-2"/>
                  <c:y val="-2.8012073883173939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32-4F55-91C2-F2EEFBFABE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Analysis_two!$V$31:$V$32</c:f>
              <c:strCache>
                <c:ptCount val="2"/>
                <c:pt idx="0">
                  <c:v>Getting consent from Husband/Family Members to receive WGSS Services (among female)</c:v>
                </c:pt>
                <c:pt idx="1">
                  <c:v>Giving consent to Wife/Female Members to receive WGSS Services (among male)</c:v>
                </c:pt>
              </c:strCache>
            </c:strRef>
          </c:cat>
          <c:val>
            <c:numRef>
              <c:f>Analysis_two!$X$31:$X$32</c:f>
              <c:numCache>
                <c:formatCode>0.0%</c:formatCode>
                <c:ptCount val="2"/>
                <c:pt idx="0">
                  <c:v>0.48076923076923078</c:v>
                </c:pt>
                <c:pt idx="1">
                  <c:v>1.6E-2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32-4F55-91C2-F2EEFBFABE8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100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460520524602531"/>
          <c:y val="0.89686272377233511"/>
          <c:w val="0.14255667498981386"/>
          <c:h val="9.41405206023302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1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Did any community groups have been created and trained up for GBV prevention? </a:t>
            </a:r>
            <a:r>
              <a:rPr lang="en-US" sz="1100" b="0" i="0" u="none" strike="noStrike" kern="1200" spc="0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n = 115</a:t>
            </a:r>
          </a:p>
        </c:rich>
      </c:tx>
      <c:layout>
        <c:manualLayout>
          <c:xMode val="edge"/>
          <c:yMode val="edge"/>
          <c:x val="0.13159787202902531"/>
          <c:y val="4.4293050080824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8871031145779924"/>
          <c:y val="0.23586371963922925"/>
          <c:w val="0.4496865585661311"/>
          <c:h val="0.6115736864132616"/>
        </c:manualLayout>
      </c:layout>
      <c:doughnutChart>
        <c:varyColors val="1"/>
        <c:ser>
          <c:idx val="0"/>
          <c:order val="0"/>
          <c:tx>
            <c:strRef>
              <c:f>Analysis_two!$AE$19</c:f>
              <c:strCache>
                <c:ptCount val="1"/>
                <c:pt idx="0">
                  <c:v>Did any community groups have been created and trained up for GBV prevention?</c:v>
                </c:pt>
              </c:strCache>
            </c:strRef>
          </c:tx>
          <c:dPt>
            <c:idx val="0"/>
            <c:bubble3D val="0"/>
            <c:spPr>
              <a:solidFill>
                <a:srgbClr val="AA182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86-45DB-970C-0FF88FB855B6}"/>
              </c:ext>
            </c:extLst>
          </c:dPt>
          <c:dPt>
            <c:idx val="1"/>
            <c:bubble3D val="0"/>
            <c:spPr>
              <a:solidFill>
                <a:srgbClr val="E36F1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86-45DB-970C-0FF88FB855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Analysis_two!$AD$20:$AD$21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Analysis_two!$AE$20:$AE$21</c:f>
              <c:numCache>
                <c:formatCode>0.00%</c:formatCode>
                <c:ptCount val="2"/>
                <c:pt idx="0">
                  <c:v>0.10810810810810811</c:v>
                </c:pt>
                <c:pt idx="1">
                  <c:v>0.89189189189189189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86-45DB-970C-0FF88FB855B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77"/>
        <c:holeSize val="43"/>
      </c:doughnutChart>
    </c:plotArea>
    <c:legend>
      <c:legendPos val="b"/>
      <c:layout>
        <c:manualLayout>
          <c:xMode val="edge"/>
          <c:yMode val="edge"/>
          <c:x val="0.29171741032370951"/>
          <c:y val="0.89185763618705782"/>
          <c:w val="0.41656496062992127"/>
          <c:h val="8.81277468387345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4104620958707752"/>
          <c:y val="0.10521580635753862"/>
          <c:w val="0.49458215394420096"/>
          <c:h val="0.507241425438195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Analysis_two!$AI$21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Analysis_two!$AH$22</c:f>
              <c:strCache>
                <c:ptCount val="1"/>
                <c:pt idx="0">
                  <c:v>GBV occurrences in last three years</c:v>
                </c:pt>
              </c:strCache>
            </c:strRef>
          </c:cat>
          <c:val>
            <c:numRef>
              <c:f>Analysis_two!$AI$22</c:f>
              <c:numCache>
                <c:formatCode>0.00%</c:formatCode>
                <c:ptCount val="1"/>
                <c:pt idx="0">
                  <c:v>0.63963963963963966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D0-4CCB-BC39-33A0907D82E6}"/>
            </c:ext>
          </c:extLst>
        </c:ser>
        <c:ser>
          <c:idx val="1"/>
          <c:order val="1"/>
          <c:tx>
            <c:strRef>
              <c:f>Analysis_two!$AJ$21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3.4584090569469941E-2"/>
                  <c:y val="-2.8012073883173939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2D0-4CCB-BC39-33A0907D82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Analysis_two!$AH$22</c:f>
              <c:strCache>
                <c:ptCount val="1"/>
                <c:pt idx="0">
                  <c:v>GBV occurrences in last three years</c:v>
                </c:pt>
              </c:strCache>
            </c:strRef>
          </c:cat>
          <c:val>
            <c:numRef>
              <c:f>Analysis_two!$AJ$22</c:f>
              <c:numCache>
                <c:formatCode>0.00%</c:formatCode>
                <c:ptCount val="1"/>
                <c:pt idx="0">
                  <c:v>0.36036036036036034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D0-4CCB-BC39-33A0907D82E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3"/>
        <c:overlap val="100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3861878618842753"/>
          <c:y val="0.82297411872492399"/>
          <c:w val="0.14255667498981386"/>
          <c:h val="6.1733012540099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AU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Action taken/will be taken during GBV occurance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44104621109629744"/>
          <c:y val="0.18513056478723827"/>
          <c:w val="0.5143442645326205"/>
          <c:h val="0.638587374892918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Analysis_two!$AI$90</c:f>
              <c:strCache>
                <c:ptCount val="1"/>
                <c:pt idx="0">
                  <c:v>Past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Analysis_two!$AH$91:$AH$94</c15:sqref>
                  </c15:fullRef>
                </c:ext>
              </c:extLst>
              <c:f>Analysis_two!$AH$91:$AH$93</c:f>
              <c:strCache>
                <c:ptCount val="3"/>
                <c:pt idx="0">
                  <c:v>Apply the knowledge received from CARE’s sessions </c:v>
                </c:pt>
                <c:pt idx="1">
                  <c:v>Contact with community leaders (imams, majhi) </c:v>
                </c:pt>
                <c:pt idx="2">
                  <c:v>Contact to CARE outreach member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Analysis_two!$AI$91:$AI$94</c15:sqref>
                  </c15:fullRef>
                </c:ext>
              </c:extLst>
              <c:f>Analysis_two!$AI$91:$AI$93</c:f>
              <c:numCache>
                <c:formatCode>0.00%</c:formatCode>
                <c:ptCount val="3"/>
                <c:pt idx="0">
                  <c:v>0.15</c:v>
                </c:pt>
                <c:pt idx="1">
                  <c:v>0.8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29-4928-B1A5-9969666D1453}"/>
            </c:ext>
          </c:extLst>
        </c:ser>
        <c:ser>
          <c:idx val="1"/>
          <c:order val="1"/>
          <c:tx>
            <c:strRef>
              <c:f>Analysis_two!$AJ$90</c:f>
              <c:strCache>
                <c:ptCount val="1"/>
                <c:pt idx="0">
                  <c:v>Future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rgbClr val="AA182C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50C493B5-77B3-4699-9140-DDA7556BCA0D}" type="VALUE">
                      <a:rPr lang="en-US">
                        <a:solidFill>
                          <a:schemeClr val="bg1"/>
                        </a:solidFill>
                      </a:rPr>
                      <a:pPr>
                        <a:defRPr sz="1000" b="1" i="0" u="none" strike="noStrike" kern="1200" baseline="0">
                          <a:solidFill>
                            <a:srgbClr val="AA182C"/>
                          </a:solidFill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defRPr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D29-4928-B1A5-9969666D14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Analysis_two!$AH$91:$AH$94</c15:sqref>
                  </c15:fullRef>
                </c:ext>
              </c:extLst>
              <c:f>Analysis_two!$AH$91:$AH$93</c:f>
              <c:strCache>
                <c:ptCount val="3"/>
                <c:pt idx="0">
                  <c:v>Apply the knowledge received from CARE’s sessions </c:v>
                </c:pt>
                <c:pt idx="1">
                  <c:v>Contact with community leaders (imams, majhi) </c:v>
                </c:pt>
                <c:pt idx="2">
                  <c:v>Contact to CARE outreach member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Analysis_two!$AJ$91:$AJ$94</c15:sqref>
                  </c15:fullRef>
                </c:ext>
              </c:extLst>
              <c:f>Analysis_two!$AJ$91:$AJ$93</c:f>
              <c:numCache>
                <c:formatCode>0.00%</c:formatCode>
                <c:ptCount val="3"/>
                <c:pt idx="0">
                  <c:v>0.34234234234234234</c:v>
                </c:pt>
                <c:pt idx="1">
                  <c:v>0.81081081081081086</c:v>
                </c:pt>
                <c:pt idx="2">
                  <c:v>0.16216216216216217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29-4928-B1A5-9969666D145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0.8500000000000000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4460518399378041"/>
          <c:y val="0.92551183438126172"/>
          <c:w val="0.15534016670345693"/>
          <c:h val="6.44282593617575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SRH services eceived</a:t>
            </a:r>
            <a:r>
              <a:rPr lang="en-US" sz="1600" baseline="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from CARE</a:t>
            </a:r>
            <a:r>
              <a:rPr lang="en-US" sz="16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(</a:t>
            </a:r>
            <a:r>
              <a:rPr lang="en-US" sz="1600" baseline="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 = 115)</a:t>
            </a:r>
            <a:endParaRPr lang="en-US" sz="1600">
              <a:solidFill>
                <a:srgbClr val="E36F1E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887505591199887E-2"/>
          <c:y val="7.4285424747921158E-2"/>
          <c:w val="0.92059684941141551"/>
          <c:h val="0.649229306693711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Analysis_two!$AP$23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Analysis_two!$AO$24:$AO$32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Analysis_two!$AP$24:$AP$32</c:f>
              <c:numCache>
                <c:formatCode>0.00%</c:formatCode>
                <c:ptCount val="9"/>
                <c:pt idx="0">
                  <c:v>0.23893805309734514</c:v>
                </c:pt>
                <c:pt idx="1">
                  <c:v>1.7699115044247787E-2</c:v>
                </c:pt>
                <c:pt idx="2">
                  <c:v>0.20353982300884957</c:v>
                </c:pt>
                <c:pt idx="3">
                  <c:v>0.21238938053097345</c:v>
                </c:pt>
                <c:pt idx="4">
                  <c:v>0.23893805309734514</c:v>
                </c:pt>
                <c:pt idx="5">
                  <c:v>0.18584070796460178</c:v>
                </c:pt>
                <c:pt idx="6">
                  <c:v>8.8495575221238937E-3</c:v>
                </c:pt>
                <c:pt idx="7">
                  <c:v>0.18584070796460178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0-41A1-A49B-D9535A13A1B0}"/>
            </c:ext>
          </c:extLst>
        </c:ser>
        <c:ser>
          <c:idx val="1"/>
          <c:order val="1"/>
          <c:tx>
            <c:strRef>
              <c:f>Analysis_two!$AQ$23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Analysis_two!$AO$24:$AO$32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Analysis_two!$AQ$24:$AQ$32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2.6548672566371681E-2</c:v>
                </c:pt>
                <c:pt idx="3">
                  <c:v>0</c:v>
                </c:pt>
                <c:pt idx="4">
                  <c:v>0.11504424778761062</c:v>
                </c:pt>
                <c:pt idx="5">
                  <c:v>0</c:v>
                </c:pt>
                <c:pt idx="6">
                  <c:v>0.22123893805309736</c:v>
                </c:pt>
                <c:pt idx="7">
                  <c:v>8.8495575221238937E-3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B0-41A1-A49B-D9535A13A1B0}"/>
            </c:ext>
          </c:extLst>
        </c:ser>
        <c:ser>
          <c:idx val="2"/>
          <c:order val="2"/>
          <c:tx>
            <c:strRef>
              <c:f>Analysis_two!$AR$23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Analysis_two!$AO$24:$AO$32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Analysis_two!$AR$24:$AR$32</c:f>
              <c:numCache>
                <c:formatCode>0.00%</c:formatCode>
                <c:ptCount val="9"/>
                <c:pt idx="0">
                  <c:v>0.16814159292035399</c:v>
                </c:pt>
                <c:pt idx="1">
                  <c:v>1.7699115044247787E-2</c:v>
                </c:pt>
                <c:pt idx="2">
                  <c:v>7.0796460176991149E-2</c:v>
                </c:pt>
                <c:pt idx="3">
                  <c:v>0</c:v>
                </c:pt>
                <c:pt idx="4">
                  <c:v>0.20353982300884957</c:v>
                </c:pt>
                <c:pt idx="5">
                  <c:v>8.8495575221238937E-3</c:v>
                </c:pt>
                <c:pt idx="6">
                  <c:v>3.5398230088495575E-2</c:v>
                </c:pt>
                <c:pt idx="7">
                  <c:v>8.8495575221238937E-2</c:v>
                </c:pt>
                <c:pt idx="8">
                  <c:v>1.7699115044247787E-2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B0-41A1-A49B-D9535A13A1B0}"/>
            </c:ext>
          </c:extLst>
        </c:ser>
        <c:ser>
          <c:idx val="3"/>
          <c:order val="3"/>
          <c:tx>
            <c:strRef>
              <c:f>Analysis_two!$AS$23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Analysis_two!$AO$24:$AO$32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Analysis_two!$AS$24:$AS$32</c:f>
              <c:numCache>
                <c:formatCode>0.00%</c:formatCode>
                <c:ptCount val="9"/>
                <c:pt idx="0">
                  <c:v>0.15044247787610621</c:v>
                </c:pt>
                <c:pt idx="1">
                  <c:v>0</c:v>
                </c:pt>
                <c:pt idx="2">
                  <c:v>0.15929203539823009</c:v>
                </c:pt>
                <c:pt idx="3">
                  <c:v>6.1946902654867256E-2</c:v>
                </c:pt>
                <c:pt idx="4">
                  <c:v>0.29203539823008851</c:v>
                </c:pt>
                <c:pt idx="5">
                  <c:v>0</c:v>
                </c:pt>
                <c:pt idx="6">
                  <c:v>8.8495575221238937E-2</c:v>
                </c:pt>
                <c:pt idx="7">
                  <c:v>7.9646017699115043E-2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B0-41A1-A49B-D9535A13A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stacked"/>
        <c:varyColors val="0"/>
        <c:ser>
          <c:idx val="4"/>
          <c:order val="4"/>
          <c:tx>
            <c:strRef>
              <c:f>Analysis_two!$AT$23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75000"/>
                    <a:alpha val="24000"/>
                  </a:schemeClr>
                </a:gs>
                <a:gs pos="97000">
                  <a:schemeClr val="accent1">
                    <a:lumMod val="30000"/>
                    <a:lumOff val="70000"/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0.2516615850103067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8B0-41A1-A49B-D9535A13A1B0}"/>
                </c:ext>
              </c:extLst>
            </c:dLbl>
            <c:dLbl>
              <c:idx val="1"/>
              <c:layout>
                <c:manualLayout>
                  <c:x val="-3.9865185682828686E-17"/>
                  <c:y val="-0.1143322011869441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8B0-41A1-A49B-D9535A13A1B0}"/>
                </c:ext>
              </c:extLst>
            </c:dLbl>
            <c:dLbl>
              <c:idx val="2"/>
              <c:layout>
                <c:manualLayout>
                  <c:x val="3.9322309126667539E-3"/>
                  <c:y val="-0.2269189720443217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8B0-41A1-A49B-D9535A13A1B0}"/>
                </c:ext>
              </c:extLst>
            </c:dLbl>
            <c:dLbl>
              <c:idx val="3"/>
              <c:layout>
                <c:manualLayout>
                  <c:x val="-8.3358295734207489E-4"/>
                  <c:y val="-0.1569856220357562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8B0-41A1-A49B-D9535A13A1B0}"/>
                </c:ext>
              </c:extLst>
            </c:dLbl>
            <c:dLbl>
              <c:idx val="4"/>
              <c:layout>
                <c:manualLayout>
                  <c:x val="-8.928425773634935E-17"/>
                  <c:y val="-0.249689783732353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8B0-41A1-A49B-D9535A13A1B0}"/>
                </c:ext>
              </c:extLst>
            </c:dLbl>
            <c:dLbl>
              <c:idx val="5"/>
              <c:layout>
                <c:manualLayout>
                  <c:x val="0"/>
                  <c:y val="-0.105540450806664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8B0-41A1-A49B-D9535A13A1B0}"/>
                </c:ext>
              </c:extLst>
            </c:dLbl>
            <c:dLbl>
              <c:idx val="6"/>
              <c:layout>
                <c:manualLayout>
                  <c:x val="-1.0872448966052304E-3"/>
                  <c:y val="-0.1754497688121149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8B0-41A1-A49B-D9535A13A1B0}"/>
                </c:ext>
              </c:extLst>
            </c:dLbl>
            <c:dLbl>
              <c:idx val="7"/>
              <c:layout>
                <c:manualLayout>
                  <c:x val="-2.1744897932103012E-3"/>
                  <c:y val="-0.1791338155209951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8B0-41A1-A49B-D9535A13A1B0}"/>
                </c:ext>
              </c:extLst>
            </c:dLbl>
            <c:dLbl>
              <c:idx val="8"/>
              <c:layout>
                <c:manualLayout>
                  <c:x val="-1.0872448966051506E-3"/>
                  <c:y val="-9.674261940015811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8B0-41A1-A49B-D9535A13A1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Analysis_two!$AO$24:$AO$32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Analysis_two!$AT$24:$AT$32</c:f>
              <c:numCache>
                <c:formatCode>0.00%</c:formatCode>
                <c:ptCount val="9"/>
                <c:pt idx="0">
                  <c:v>0.55752212389380529</c:v>
                </c:pt>
                <c:pt idx="1">
                  <c:v>3.5398230088495575E-2</c:v>
                </c:pt>
                <c:pt idx="2">
                  <c:v>0.46017699115044247</c:v>
                </c:pt>
                <c:pt idx="3">
                  <c:v>0.27433628318584069</c:v>
                </c:pt>
                <c:pt idx="4">
                  <c:v>0.84955752212389379</c:v>
                </c:pt>
                <c:pt idx="5">
                  <c:v>0.19469026548672566</c:v>
                </c:pt>
                <c:pt idx="6">
                  <c:v>0.35398230088495575</c:v>
                </c:pt>
                <c:pt idx="7">
                  <c:v>0.36283185840707965</c:v>
                </c:pt>
                <c:pt idx="8">
                  <c:v>1.7699115044247787E-2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8B0-41A1-A49B-D9535A13A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00"/>
        <c:axId val="809958336"/>
        <c:axId val="809979136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809979136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809958336"/>
        <c:crosses val="max"/>
        <c:crossBetween val="between"/>
      </c:valAx>
      <c:catAx>
        <c:axId val="809958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9979136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Source of SRH services</a:t>
            </a:r>
          </a:p>
        </c:rich>
      </c:tx>
      <c:layout>
        <c:manualLayout>
          <c:xMode val="edge"/>
          <c:yMode val="edge"/>
          <c:x val="0.440859562238753"/>
          <c:y val="3.22637377015549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887505591199887E-2"/>
          <c:y val="0.13615273059965155"/>
          <c:w val="0.92059684941141551"/>
          <c:h val="0.711569839307787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Analysis_two!$AX$19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Analysis_two!$AW$20:$AW$24</c:f>
              <c:strCache>
                <c:ptCount val="5"/>
                <c:pt idx="0">
                  <c:v>CARE’s Health Post </c:v>
                </c:pt>
                <c:pt idx="1">
                  <c:v>Outreach clinics </c:v>
                </c:pt>
                <c:pt idx="2">
                  <c:v>Court-yard meetings </c:v>
                </c:pt>
                <c:pt idx="3">
                  <c:v>Door-to-door visit </c:v>
                </c:pt>
                <c:pt idx="4">
                  <c:v>Women Girl Safe Space </c:v>
                </c:pt>
              </c:strCache>
            </c:strRef>
          </c:cat>
          <c:val>
            <c:numRef>
              <c:f>Analysis_two!$AX$20:$AX$24</c:f>
              <c:numCache>
                <c:formatCode>0.00%</c:formatCode>
                <c:ptCount val="5"/>
                <c:pt idx="0">
                  <c:v>0.23893805309734514</c:v>
                </c:pt>
                <c:pt idx="1">
                  <c:v>0</c:v>
                </c:pt>
                <c:pt idx="2">
                  <c:v>0</c:v>
                </c:pt>
                <c:pt idx="3">
                  <c:v>0.19469026548672566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1-4B8B-A6D4-8CDB2839EDCD}"/>
            </c:ext>
          </c:extLst>
        </c:ser>
        <c:ser>
          <c:idx val="1"/>
          <c:order val="1"/>
          <c:tx>
            <c:strRef>
              <c:f>Analysis_two!$AY$19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Analysis_two!$AW$20:$AW$24</c:f>
              <c:strCache>
                <c:ptCount val="5"/>
                <c:pt idx="0">
                  <c:v>CARE’s Health Post </c:v>
                </c:pt>
                <c:pt idx="1">
                  <c:v>Outreach clinics </c:v>
                </c:pt>
                <c:pt idx="2">
                  <c:v>Court-yard meetings </c:v>
                </c:pt>
                <c:pt idx="3">
                  <c:v>Door-to-door visit </c:v>
                </c:pt>
                <c:pt idx="4">
                  <c:v>Women Girl Safe Space </c:v>
                </c:pt>
              </c:strCache>
            </c:strRef>
          </c:cat>
          <c:val>
            <c:numRef>
              <c:f>Analysis_two!$AY$20:$AY$24</c:f>
              <c:numCache>
                <c:formatCode>0.00%</c:formatCode>
                <c:ptCount val="5"/>
                <c:pt idx="0">
                  <c:v>0.22123893805309736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0.11504424778761062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E1-4B8B-A6D4-8CDB2839EDCD}"/>
            </c:ext>
          </c:extLst>
        </c:ser>
        <c:ser>
          <c:idx val="2"/>
          <c:order val="2"/>
          <c:tx>
            <c:strRef>
              <c:f>Analysis_two!$AZ$19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Analysis_two!$AW$20:$AW$24</c:f>
              <c:strCache>
                <c:ptCount val="5"/>
                <c:pt idx="0">
                  <c:v>CARE’s Health Post </c:v>
                </c:pt>
                <c:pt idx="1">
                  <c:v>Outreach clinics </c:v>
                </c:pt>
                <c:pt idx="2">
                  <c:v>Court-yard meetings </c:v>
                </c:pt>
                <c:pt idx="3">
                  <c:v>Door-to-door visit </c:v>
                </c:pt>
                <c:pt idx="4">
                  <c:v>Women Girl Safe Space </c:v>
                </c:pt>
              </c:strCache>
            </c:strRef>
          </c:cat>
          <c:val>
            <c:numRef>
              <c:f>Analysis_two!$AZ$20:$AZ$24</c:f>
              <c:numCache>
                <c:formatCode>0.00%</c:formatCode>
                <c:ptCount val="5"/>
                <c:pt idx="0">
                  <c:v>0.21238938053097345</c:v>
                </c:pt>
                <c:pt idx="1">
                  <c:v>0</c:v>
                </c:pt>
                <c:pt idx="2">
                  <c:v>4.4247787610619468E-2</c:v>
                </c:pt>
                <c:pt idx="3">
                  <c:v>0.19469026548672566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E1-4B8B-A6D4-8CDB2839EDCD}"/>
            </c:ext>
          </c:extLst>
        </c:ser>
        <c:ser>
          <c:idx val="3"/>
          <c:order val="3"/>
          <c:tx>
            <c:strRef>
              <c:f>Analysis_two!$BA$19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Analysis_two!$AW$20:$AW$24</c:f>
              <c:strCache>
                <c:ptCount val="5"/>
                <c:pt idx="0">
                  <c:v>CARE’s Health Post </c:v>
                </c:pt>
                <c:pt idx="1">
                  <c:v>Outreach clinics </c:v>
                </c:pt>
                <c:pt idx="2">
                  <c:v>Court-yard meetings </c:v>
                </c:pt>
                <c:pt idx="3">
                  <c:v>Door-to-door visit </c:v>
                </c:pt>
                <c:pt idx="4">
                  <c:v>Women Girl Safe Space </c:v>
                </c:pt>
              </c:strCache>
            </c:strRef>
          </c:cat>
          <c:val>
            <c:numRef>
              <c:f>Analysis_two!$BA$20:$BA$24</c:f>
              <c:numCache>
                <c:formatCode>0.00%</c:formatCode>
                <c:ptCount val="5"/>
                <c:pt idx="0">
                  <c:v>0.31858407079646017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0.11504424778761062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E1-4B8B-A6D4-8CDB2839E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stacked"/>
        <c:varyColors val="0"/>
        <c:ser>
          <c:idx val="4"/>
          <c:order val="4"/>
          <c:tx>
            <c:strRef>
              <c:f>Analysis_two!$BB$19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75000"/>
                    <a:alpha val="24000"/>
                  </a:schemeClr>
                </a:gs>
                <a:gs pos="97000">
                  <a:schemeClr val="accent1">
                    <a:lumMod val="30000"/>
                    <a:lumOff val="70000"/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4.4225210441920619E-3"/>
                  <c:y val="-0.3159384094293528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5E1-4B8B-A6D4-8CDB2839EDCD}"/>
                </c:ext>
              </c:extLst>
            </c:dLbl>
            <c:dLbl>
              <c:idx val="1"/>
              <c:layout>
                <c:manualLayout>
                  <c:x val="-4.0539307924882545E-17"/>
                  <c:y val="-0.1291653932628012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5E1-4B8B-A6D4-8CDB2839EDCD}"/>
                </c:ext>
              </c:extLst>
            </c:dLbl>
            <c:dLbl>
              <c:idx val="2"/>
              <c:layout>
                <c:manualLayout>
                  <c:x val="-2.701568366995422E-3"/>
                  <c:y val="-0.135448059721830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5E1-4B8B-A6D4-8CDB2839EDCD}"/>
                </c:ext>
              </c:extLst>
            </c:dLbl>
            <c:dLbl>
              <c:idx val="3"/>
              <c:layout>
                <c:manualLayout>
                  <c:x val="-8.3357557082950392E-4"/>
                  <c:y val="-0.1792353736994248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5E1-4B8B-A6D4-8CDB2839EDCD}"/>
                </c:ext>
              </c:extLst>
            </c:dLbl>
            <c:dLbl>
              <c:idx val="4"/>
              <c:layout>
                <c:manualLayout>
                  <c:x val="-1.1056302610480105E-3"/>
                  <c:y val="-0.126080414237466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5E1-4B8B-A6D4-8CDB2839EDCD}"/>
                </c:ext>
              </c:extLst>
            </c:dLbl>
            <c:dLbl>
              <c:idx val="5"/>
              <c:layout>
                <c:manualLayout>
                  <c:x val="0"/>
                  <c:y val="-0.105540450806664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5E1-4B8B-A6D4-8CDB2839EDCD}"/>
                </c:ext>
              </c:extLst>
            </c:dLbl>
            <c:dLbl>
              <c:idx val="6"/>
              <c:layout>
                <c:manualLayout>
                  <c:x val="-1.0872448966052304E-3"/>
                  <c:y val="-0.1754497688121149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5E1-4B8B-A6D4-8CDB2839EDCD}"/>
                </c:ext>
              </c:extLst>
            </c:dLbl>
            <c:dLbl>
              <c:idx val="7"/>
              <c:layout>
                <c:manualLayout>
                  <c:x val="-2.1744897932103012E-3"/>
                  <c:y val="-0.1791338155209951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5E1-4B8B-A6D4-8CDB2839EDCD}"/>
                </c:ext>
              </c:extLst>
            </c:dLbl>
            <c:dLbl>
              <c:idx val="8"/>
              <c:layout>
                <c:manualLayout>
                  <c:x val="-1.0872448966051506E-3"/>
                  <c:y val="-9.674261940015811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5E1-4B8B-A6D4-8CDB2839ED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Analysis_two!$AW$20:$AW$24</c:f>
              <c:strCache>
                <c:ptCount val="5"/>
                <c:pt idx="0">
                  <c:v>CARE’s Health Post </c:v>
                </c:pt>
                <c:pt idx="1">
                  <c:v>Outreach clinics </c:v>
                </c:pt>
                <c:pt idx="2">
                  <c:v>Court-yard meetings </c:v>
                </c:pt>
                <c:pt idx="3">
                  <c:v>Door-to-door visit </c:v>
                </c:pt>
                <c:pt idx="4">
                  <c:v>Women Girl Safe Space </c:v>
                </c:pt>
              </c:strCache>
            </c:strRef>
          </c:cat>
          <c:val>
            <c:numRef>
              <c:f>Analysis_two!$BB$20:$BB$24</c:f>
              <c:numCache>
                <c:formatCode>0.00%</c:formatCode>
                <c:ptCount val="5"/>
                <c:pt idx="0">
                  <c:v>0.99115044247787609</c:v>
                </c:pt>
                <c:pt idx="1">
                  <c:v>0</c:v>
                </c:pt>
                <c:pt idx="2">
                  <c:v>4.4247787610619468E-2</c:v>
                </c:pt>
                <c:pt idx="3">
                  <c:v>0.38938053097345132</c:v>
                </c:pt>
                <c:pt idx="4">
                  <c:v>0.23008849557522124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5E1-4B8B-A6D4-8CDB2839E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00"/>
        <c:axId val="809958336"/>
        <c:axId val="809979136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809979136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809958336"/>
        <c:crosses val="max"/>
        <c:crossBetween val="between"/>
      </c:valAx>
      <c:catAx>
        <c:axId val="809958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9979136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4104620958707752"/>
          <c:y val="0.10521580635753862"/>
          <c:w val="0.49458215394420096"/>
          <c:h val="0.507241425438195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Analysis_two!$BF$18</c:f>
              <c:strCache>
                <c:ptCount val="1"/>
                <c:pt idx="0">
                  <c:v>I need permission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Analysis_two!$BE$19</c:f>
              <c:strCache>
                <c:ptCount val="1"/>
                <c:pt idx="0">
                  <c:v>Decision making on SRH service seeking</c:v>
                </c:pt>
              </c:strCache>
            </c:strRef>
          </c:cat>
          <c:val>
            <c:numRef>
              <c:f>Analysis_two!$BF$19</c:f>
              <c:numCache>
                <c:formatCode>0.0%</c:formatCode>
                <c:ptCount val="1"/>
                <c:pt idx="0">
                  <c:v>0.91803278688524592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6-45CB-A1FE-4A60977CFE08}"/>
            </c:ext>
          </c:extLst>
        </c:ser>
        <c:ser>
          <c:idx val="1"/>
          <c:order val="1"/>
          <c:tx>
            <c:strRef>
              <c:f>Analysis_two!$BG$18</c:f>
              <c:strCache>
                <c:ptCount val="1"/>
                <c:pt idx="0">
                  <c:v>I take my decisions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3.4584090569469941E-2"/>
                  <c:y val="-2.8012073883173939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B16-45CB-A1FE-4A60977CFE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Analysis_two!$BE$19</c:f>
              <c:strCache>
                <c:ptCount val="1"/>
                <c:pt idx="0">
                  <c:v>Decision making on SRH service seeking</c:v>
                </c:pt>
              </c:strCache>
            </c:strRef>
          </c:cat>
          <c:val>
            <c:numRef>
              <c:f>Analysis_two!$BG$19</c:f>
              <c:numCache>
                <c:formatCode>0.0%</c:formatCode>
                <c:ptCount val="1"/>
                <c:pt idx="0">
                  <c:v>8.1967213114754092E-2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16-45CB-A1FE-4A60977CFE0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3"/>
        <c:overlap val="100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3861878618842753"/>
          <c:y val="0.82297411872492399"/>
          <c:w val="0.42948735726386528"/>
          <c:h val="6.1733012540099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AU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Permission seeking to receive SRH services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7166153169057051E-2"/>
          <c:y val="0.13476551346343796"/>
          <c:w val="0.85822428302501674"/>
          <c:h val="0.74220334645377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Analysis_two!$BF$36</c:f>
              <c:strCache>
                <c:ptCount val="1"/>
                <c:pt idx="0">
                  <c:v>in %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2.4797843876290518E-3"/>
                  <c:y val="-2.2651539026097772E-2"/>
                </c:manualLayout>
              </c:layout>
              <c:tx>
                <c:rich>
                  <a:bodyPr/>
                  <a:lstStyle/>
                  <a:p>
                    <a:fld id="{6F088C8E-89EB-47DF-B7A6-5A071F0DD523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DCC5-401A-9FD2-9C7257C1F5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Analysis_two!$BE$37:$BE$40</c15:sqref>
                  </c15:fullRef>
                </c:ext>
              </c:extLst>
              <c:f>(Analysis_two!$BE$37:$BE$38,Analysis_two!$BE$40)</c:f>
              <c:strCache>
                <c:ptCount val="3"/>
                <c:pt idx="0">
                  <c:v>From my husband </c:v>
                </c:pt>
                <c:pt idx="1">
                  <c:v>From my mother/mother-in-law</c:v>
                </c:pt>
                <c:pt idx="2">
                  <c:v>Other family members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Analysis_two!$BF$37:$BF$40</c15:sqref>
                  </c15:fullRef>
                </c:ext>
              </c:extLst>
              <c:f>(Analysis_two!$BF$37:$BF$38,Analysis_two!$BF$40)</c:f>
              <c:numCache>
                <c:formatCode>0.00%</c:formatCode>
                <c:ptCount val="3"/>
                <c:pt idx="0">
                  <c:v>0.5535714285714286</c:v>
                </c:pt>
                <c:pt idx="1">
                  <c:v>0.44642857142857145</c:v>
                </c:pt>
                <c:pt idx="2">
                  <c:v>1.7857142857142856E-2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C5-401A-9FD2-9C7257C1F51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axId val="699773103"/>
        <c:axId val="699777679"/>
      </c:barChart>
      <c:catAx>
        <c:axId val="69977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AU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Which of the SRH services require permission?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7166153169057051E-2"/>
          <c:y val="8.7826704986450579E-2"/>
          <c:w val="0.85822428302501674"/>
          <c:h val="0.451048397946225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Analysis_two!$BJ$21</c:f>
              <c:strCache>
                <c:ptCount val="1"/>
                <c:pt idx="0">
                  <c:v>in %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1.2994347970221457E-3"/>
                  <c:y val="-4.9954687446870476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00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4DA-4B10-AAA9-C14BBE438607}"/>
                </c:ext>
              </c:extLst>
            </c:dLbl>
            <c:dLbl>
              <c:idx val="3"/>
              <c:layout>
                <c:manualLayout>
                  <c:x val="-2.4797843876290518E-3"/>
                  <c:y val="-2.2651539026097772E-2"/>
                </c:manualLayout>
              </c:layout>
              <c:tx>
                <c:rich>
                  <a:bodyPr/>
                  <a:lstStyle/>
                  <a:p>
                    <a:fld id="{6F088C8E-89EB-47DF-B7A6-5A071F0DD523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4DA-4B10-AAA9-C14BBE438607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00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E4DA-4B10-AAA9-C14BBE438607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E4DA-4B10-AAA9-C14BBE4386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Analysis_two!$BI$22:$BI$29</c:f>
              <c:strCache>
                <c:ptCount val="8"/>
                <c:pt idx="0">
                  <c:v>ANC </c:v>
                </c:pt>
                <c:pt idx="1">
                  <c:v>PNC </c:v>
                </c:pt>
                <c:pt idx="2">
                  <c:v>Family Planning method </c:v>
                </c:pt>
                <c:pt idx="3">
                  <c:v>Referral services for Safe delivery </c:v>
                </c:pt>
                <c:pt idx="4">
                  <c:v>STI/RTI </c:v>
                </c:pt>
                <c:pt idx="5">
                  <c:v>Menstrual hygiene </c:v>
                </c:pt>
                <c:pt idx="6">
                  <c:v>Awareness session/information on reproductive health </c:v>
                </c:pt>
                <c:pt idx="7">
                  <c:v>Couple counselling </c:v>
                </c:pt>
              </c:strCache>
            </c:strRef>
          </c:cat>
          <c:val>
            <c:numRef>
              <c:f>Analysis_two!$BJ$22:$BJ$29</c:f>
              <c:numCache>
                <c:formatCode>0.00%</c:formatCode>
                <c:ptCount val="8"/>
                <c:pt idx="0">
                  <c:v>0.125</c:v>
                </c:pt>
                <c:pt idx="1">
                  <c:v>1.7857142857142856E-2</c:v>
                </c:pt>
                <c:pt idx="2">
                  <c:v>0.7857142857142857</c:v>
                </c:pt>
                <c:pt idx="3">
                  <c:v>7.1428571428571425E-2</c:v>
                </c:pt>
                <c:pt idx="4">
                  <c:v>0</c:v>
                </c:pt>
                <c:pt idx="5">
                  <c:v>0.5357142857142857</c:v>
                </c:pt>
                <c:pt idx="6">
                  <c:v>0.26785714285714285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DA-4B10-AAA9-C14BBE43860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axId val="699773103"/>
        <c:axId val="699777679"/>
      </c:barChart>
      <c:catAx>
        <c:axId val="69977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AU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Current vs Past contraceptive methods use for the family planning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0763601472209889"/>
          <c:y val="9.5616969822272968E-2"/>
          <c:w val="0.74775445028427401"/>
          <c:h val="0.7604252323200998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Analysis_two!$BN$34</c:f>
              <c:strCache>
                <c:ptCount val="1"/>
                <c:pt idx="0">
                  <c:v>Past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Analysis_two!$BM$35:$BM$39</c:f>
              <c:strCache>
                <c:ptCount val="5"/>
                <c:pt idx="0">
                  <c:v>Birth Control Pills</c:v>
                </c:pt>
                <c:pt idx="1">
                  <c:v>Condom</c:v>
                </c:pt>
                <c:pt idx="2">
                  <c:v>Depo Injection</c:v>
                </c:pt>
                <c:pt idx="3">
                  <c:v>Do not /Didn’t use any method currently/in the past</c:v>
                </c:pt>
                <c:pt idx="4">
                  <c:v>Implant</c:v>
                </c:pt>
              </c:strCache>
            </c:strRef>
          </c:cat>
          <c:val>
            <c:numRef>
              <c:f>Analysis_two!$BN$35:$BN$39</c:f>
              <c:numCache>
                <c:formatCode>0.00%</c:formatCode>
                <c:ptCount val="5"/>
                <c:pt idx="0">
                  <c:v>0.16666666666666666</c:v>
                </c:pt>
                <c:pt idx="2">
                  <c:v>0.5</c:v>
                </c:pt>
                <c:pt idx="3">
                  <c:v>0.28333333333333333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12-4FE5-8F6D-646EB9AE3883}"/>
            </c:ext>
          </c:extLst>
        </c:ser>
        <c:ser>
          <c:idx val="1"/>
          <c:order val="1"/>
          <c:tx>
            <c:strRef>
              <c:f>Analysis_two!$BO$34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1.9637819181691895E-3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rgbClr val="AA182C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50C493B5-77B3-4699-9140-DDA7556BCA0D}" type="VALUE">
                      <a:rPr lang="en-US">
                        <a:solidFill>
                          <a:srgbClr val="AA182C"/>
                        </a:solidFill>
                      </a:rPr>
                      <a:pPr>
                        <a:defRPr sz="1000" b="1" i="0" u="none" strike="noStrike" kern="1200" baseline="0">
                          <a:solidFill>
                            <a:srgbClr val="AA182C"/>
                          </a:solidFill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defRPr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112-4FE5-8F6D-646EB9AE38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Analysis_two!$BM$35:$BM$39</c:f>
              <c:strCache>
                <c:ptCount val="5"/>
                <c:pt idx="0">
                  <c:v>Birth Control Pills</c:v>
                </c:pt>
                <c:pt idx="1">
                  <c:v>Condom</c:v>
                </c:pt>
                <c:pt idx="2">
                  <c:v>Depo Injection</c:v>
                </c:pt>
                <c:pt idx="3">
                  <c:v>Do not /Didn’t use any method currently/in the past</c:v>
                </c:pt>
                <c:pt idx="4">
                  <c:v>Implant</c:v>
                </c:pt>
              </c:strCache>
            </c:strRef>
          </c:cat>
          <c:val>
            <c:numRef>
              <c:f>Analysis_two!$BO$35:$BO$39</c:f>
              <c:numCache>
                <c:formatCode>0.00%</c:formatCode>
                <c:ptCount val="5"/>
                <c:pt idx="0">
                  <c:v>0.16666666666666666</c:v>
                </c:pt>
                <c:pt idx="1">
                  <c:v>1.6666666666666666E-2</c:v>
                </c:pt>
                <c:pt idx="2">
                  <c:v>0.48333333333333334</c:v>
                </c:pt>
                <c:pt idx="3">
                  <c:v>3.3333333333333333E-2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12-4FE5-8F6D-646EB9AE388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0.6000000000000000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4460518399378041"/>
          <c:y val="0.92551183438126172"/>
          <c:w val="0.15928951108995112"/>
          <c:h val="6.1057439813596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Who makes the decision to receive family planning and other sexual health services?</a:t>
            </a:r>
          </a:p>
        </c:rich>
      </c:tx>
      <c:layout>
        <c:manualLayout>
          <c:xMode val="edge"/>
          <c:yMode val="edge"/>
          <c:x val="0.13427225795718614"/>
          <c:y val="6.458720395101288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8871031145779924"/>
          <c:y val="0.23586371963922925"/>
          <c:w val="0.4496865585661311"/>
          <c:h val="0.6115736864132616"/>
        </c:manualLayout>
      </c:layout>
      <c:doughnutChart>
        <c:varyColors val="1"/>
        <c:ser>
          <c:idx val="0"/>
          <c:order val="0"/>
          <c:tx>
            <c:strRef>
              <c:f>Analysis_two!$BY$17</c:f>
              <c:strCache>
                <c:ptCount val="1"/>
                <c:pt idx="0">
                  <c:v>Who makes the decision to receive family planning and other sexual health services?</c:v>
                </c:pt>
              </c:strCache>
            </c:strRef>
          </c:tx>
          <c:dPt>
            <c:idx val="0"/>
            <c:bubble3D val="0"/>
            <c:spPr>
              <a:solidFill>
                <a:srgbClr val="EDA16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921-4701-9684-0A54FDE0B4F9}"/>
              </c:ext>
            </c:extLst>
          </c:dPt>
          <c:dPt>
            <c:idx val="1"/>
            <c:bubble3D val="0"/>
            <c:spPr>
              <a:solidFill>
                <a:srgbClr val="AA182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921-4701-9684-0A54FDE0B4F9}"/>
              </c:ext>
            </c:extLst>
          </c:dPt>
          <c:dPt>
            <c:idx val="2"/>
            <c:bubble3D val="0"/>
            <c:spPr>
              <a:solidFill>
                <a:srgbClr val="E36F1E"/>
              </a:solidFill>
            </c:spPr>
            <c:extLst>
              <c:ext xmlns:c16="http://schemas.microsoft.com/office/drawing/2014/chart" uri="{C3380CC4-5D6E-409C-BE32-E72D297353CC}">
                <c16:uniqueId val="{00000005-C921-4701-9684-0A54FDE0B4F9}"/>
              </c:ext>
            </c:extLst>
          </c:dPt>
          <c:dLbls>
            <c:dLbl>
              <c:idx val="0"/>
              <c:layout>
                <c:manualLayout>
                  <c:x val="0.15117795520664098"/>
                  <c:y val="-8.868020104485371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921-4701-9684-0A54FDE0B4F9}"/>
                </c:ext>
              </c:extLst>
            </c:dLbl>
            <c:dLbl>
              <c:idx val="2"/>
              <c:layout>
                <c:manualLayout>
                  <c:x val="0.17858610768598437"/>
                  <c:y val="6.0927123724038509E-3"/>
                </c:manualLayout>
              </c:layout>
              <c:tx>
                <c:rich>
                  <a:bodyPr/>
                  <a:lstStyle/>
                  <a:p>
                    <a:fld id="{9CFF0F84-8D7D-4272-90B7-1CB3C37A1F62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21-4701-9684-0A54FDE0B4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Analysis_two!$BX$18:$BX$20</c:f>
              <c:strCache>
                <c:ptCount val="3"/>
                <c:pt idx="0">
                  <c:v>Don’t wish to reply</c:v>
                </c:pt>
                <c:pt idx="1">
                  <c:v>Jointly (Husband &amp; wife)</c:v>
                </c:pt>
                <c:pt idx="2">
                  <c:v>Others</c:v>
                </c:pt>
              </c:strCache>
            </c:strRef>
          </c:cat>
          <c:val>
            <c:numRef>
              <c:f>Analysis_two!$BY$18:$BY$20</c:f>
              <c:numCache>
                <c:formatCode>0.00%</c:formatCode>
                <c:ptCount val="3"/>
                <c:pt idx="0">
                  <c:v>1.6666666666666666E-2</c:v>
                </c:pt>
                <c:pt idx="1">
                  <c:v>0.96666666666666667</c:v>
                </c:pt>
                <c:pt idx="2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21-4701-9684-0A54FDE0B4F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77"/>
        <c:holeSize val="0"/>
      </c:doughnutChart>
    </c:plotArea>
    <c:legend>
      <c:legendPos val="b"/>
      <c:layout>
        <c:manualLayout>
          <c:xMode val="edge"/>
          <c:yMode val="edge"/>
          <c:x val="0.11694349710815287"/>
          <c:y val="0.89185771357775345"/>
          <c:w val="0.7898778506516001"/>
          <c:h val="8.81277468387345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1496619645713767"/>
          <c:y val="0.24873432487605715"/>
          <c:w val="0.54521315660861602"/>
          <c:h val="0.4655748760571595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Analysis_two!$CC$29</c:f>
              <c:strCache>
                <c:ptCount val="1"/>
                <c:pt idx="0">
                  <c:v>Yes 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Analysis_two!$CB$30</c:f>
              <c:strCache>
                <c:ptCount val="1"/>
                <c:pt idx="0">
                  <c:v>Do you think everyone should know about sexual health regardless of men, women, boys, and girls?</c:v>
                </c:pt>
              </c:strCache>
            </c:strRef>
          </c:cat>
          <c:val>
            <c:numRef>
              <c:f>Analysis_two!$CC$30</c:f>
              <c:numCache>
                <c:formatCode>0.00%</c:formatCode>
                <c:ptCount val="1"/>
                <c:pt idx="0">
                  <c:v>0.98333333333333328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78-4DA3-A771-C89C961AFF53}"/>
            </c:ext>
          </c:extLst>
        </c:ser>
        <c:ser>
          <c:idx val="1"/>
          <c:order val="1"/>
          <c:tx>
            <c:strRef>
              <c:f>Analysis_two!$CD$29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7762863571174167E-3"/>
                  <c:y val="-0.1805555555555555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A78-4DA3-A771-C89C961AFF53}"/>
                </c:ext>
              </c:extLst>
            </c:dLbl>
            <c:dLbl>
              <c:idx val="1"/>
              <c:layout>
                <c:manualLayout>
                  <c:x val="3.4584090569469941E-2"/>
                  <c:y val="-2.8012073883173939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A78-4DA3-A771-C89C961AFF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Analysis_two!$CB$30</c:f>
              <c:strCache>
                <c:ptCount val="1"/>
                <c:pt idx="0">
                  <c:v>Do you think everyone should know about sexual health regardless of men, women, boys, and girls?</c:v>
                </c:pt>
              </c:strCache>
            </c:strRef>
          </c:cat>
          <c:val>
            <c:numRef>
              <c:f>Analysis_two!$CD$30</c:f>
              <c:numCache>
                <c:formatCode>0.00%</c:formatCode>
                <c:ptCount val="1"/>
                <c:pt idx="0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78-4DA3-A771-C89C961AFF5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3"/>
        <c:overlap val="100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3627776626751025"/>
          <c:y val="0.86464093030037914"/>
          <c:w val="0.14255667498981386"/>
          <c:h val="6.1733012540099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Understanding of disaster response</a:t>
            </a:r>
          </a:p>
        </c:rich>
      </c:tx>
      <c:layout>
        <c:manualLayout>
          <c:xMode val="edge"/>
          <c:yMode val="edge"/>
          <c:x val="0.32693521450147917"/>
          <c:y val="2.082734277601889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363733905110466E-2"/>
          <c:y val="0.13615273059965155"/>
          <c:w val="0.9081081837058379"/>
          <c:h val="0.711569839307787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Analysis_two!$CG$18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Analysis_two!$CF$19:$CF$20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Analysis_two!$CG$19:$CG$20</c:f>
              <c:numCache>
                <c:formatCode>0.00%</c:formatCode>
                <c:ptCount val="2"/>
                <c:pt idx="0">
                  <c:v>1.4492753623188406E-2</c:v>
                </c:pt>
                <c:pt idx="1">
                  <c:v>0.17391304347826086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A-410B-BE68-5A2EAA82AEA1}"/>
            </c:ext>
          </c:extLst>
        </c:ser>
        <c:ser>
          <c:idx val="1"/>
          <c:order val="1"/>
          <c:tx>
            <c:strRef>
              <c:f>Analysis_two!$CH$18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Analysis_two!$CF$19:$CF$20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Analysis_two!$CH$19:$CH$20</c:f>
              <c:numCache>
                <c:formatCode>0.00%</c:formatCode>
                <c:ptCount val="2"/>
                <c:pt idx="0">
                  <c:v>0</c:v>
                </c:pt>
                <c:pt idx="1">
                  <c:v>8.6956521739130432E-2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AA-410B-BE68-5A2EAA82AEA1}"/>
            </c:ext>
          </c:extLst>
        </c:ser>
        <c:ser>
          <c:idx val="2"/>
          <c:order val="2"/>
          <c:tx>
            <c:strRef>
              <c:f>Analysis_two!$CI$18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Analysis_two!$CF$19:$CF$20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Analysis_two!$CI$19:$CI$20</c:f>
              <c:numCache>
                <c:formatCode>0.00%</c:formatCode>
                <c:ptCount val="2"/>
                <c:pt idx="0">
                  <c:v>2.1739130434782608E-2</c:v>
                </c:pt>
                <c:pt idx="1">
                  <c:v>0.26811594202898553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AA-410B-BE68-5A2EAA82AEA1}"/>
            </c:ext>
          </c:extLst>
        </c:ser>
        <c:ser>
          <c:idx val="3"/>
          <c:order val="3"/>
          <c:tx>
            <c:strRef>
              <c:f>Analysis_two!$CJ$18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Analysis_two!$CF$19:$CF$20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Analysis_two!$CJ$19:$CJ$20</c:f>
              <c:numCache>
                <c:formatCode>0.00%</c:formatCode>
                <c:ptCount val="2"/>
                <c:pt idx="0">
                  <c:v>7.246376811594203E-3</c:v>
                </c:pt>
                <c:pt idx="1">
                  <c:v>0.42753623188405798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AA-410B-BE68-5A2EAA82A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stacked"/>
        <c:varyColors val="0"/>
        <c:ser>
          <c:idx val="4"/>
          <c:order val="4"/>
          <c:tx>
            <c:strRef>
              <c:f>Analysis_two!$CK$18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75000"/>
                    <a:alpha val="24000"/>
                  </a:schemeClr>
                </a:gs>
                <a:gs pos="97000">
                  <a:schemeClr val="accent1">
                    <a:lumMod val="30000"/>
                    <a:lumOff val="70000"/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0348708584654934E-3"/>
                  <c:y val="-0.1408520006607415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6AA-410B-BE68-5A2EAA82AEA1}"/>
                </c:ext>
              </c:extLst>
            </c:dLbl>
            <c:dLbl>
              <c:idx val="1"/>
              <c:layout>
                <c:manualLayout>
                  <c:x val="1.5263949414157166E-2"/>
                  <c:y val="-0.2883349789206902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6AA-410B-BE68-5A2EAA82AEA1}"/>
                </c:ext>
              </c:extLst>
            </c:dLbl>
            <c:dLbl>
              <c:idx val="2"/>
              <c:layout>
                <c:manualLayout>
                  <c:x val="-2.701568366995422E-3"/>
                  <c:y val="-0.135448059721830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6AA-410B-BE68-5A2EAA82AEA1}"/>
                </c:ext>
              </c:extLst>
            </c:dLbl>
            <c:dLbl>
              <c:idx val="3"/>
              <c:layout>
                <c:manualLayout>
                  <c:x val="-8.3357557082950392E-4"/>
                  <c:y val="-0.1792353736994248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6AA-410B-BE68-5A2EAA82AEA1}"/>
                </c:ext>
              </c:extLst>
            </c:dLbl>
            <c:dLbl>
              <c:idx val="4"/>
              <c:layout>
                <c:manualLayout>
                  <c:x val="-1.1056302610480105E-3"/>
                  <c:y val="-0.126080414237466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6AA-410B-BE68-5A2EAA82AEA1}"/>
                </c:ext>
              </c:extLst>
            </c:dLbl>
            <c:dLbl>
              <c:idx val="5"/>
              <c:layout>
                <c:manualLayout>
                  <c:x val="0"/>
                  <c:y val="-0.105540450806664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6AA-410B-BE68-5A2EAA82AEA1}"/>
                </c:ext>
              </c:extLst>
            </c:dLbl>
            <c:dLbl>
              <c:idx val="6"/>
              <c:layout>
                <c:manualLayout>
                  <c:x val="-1.0872448966052304E-3"/>
                  <c:y val="-0.1754497688121149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6AA-410B-BE68-5A2EAA82AEA1}"/>
                </c:ext>
              </c:extLst>
            </c:dLbl>
            <c:dLbl>
              <c:idx val="7"/>
              <c:layout>
                <c:manualLayout>
                  <c:x val="-2.1744897932103012E-3"/>
                  <c:y val="-0.1791338155209951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6AA-410B-BE68-5A2EAA82AEA1}"/>
                </c:ext>
              </c:extLst>
            </c:dLbl>
            <c:dLbl>
              <c:idx val="8"/>
              <c:layout>
                <c:manualLayout>
                  <c:x val="-1.0872448966051506E-3"/>
                  <c:y val="-9.674261940015811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6AA-410B-BE68-5A2EAA82A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Analysis_two!$CF$19:$CF$20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Analysis_two!$CK$19:$CK$20</c:f>
              <c:numCache>
                <c:formatCode>0.00%</c:formatCode>
                <c:ptCount val="2"/>
                <c:pt idx="0">
                  <c:v>4.3478260869565216E-2</c:v>
                </c:pt>
                <c:pt idx="1">
                  <c:v>0.95652173913043481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6AA-410B-BE68-5A2EAA82A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00"/>
        <c:axId val="809958336"/>
        <c:axId val="809979136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809979136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809958336"/>
        <c:crosses val="max"/>
        <c:crossBetween val="between"/>
      </c:valAx>
      <c:catAx>
        <c:axId val="809958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9979136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1496619645713767"/>
          <c:y val="0.24873432487605715"/>
          <c:w val="0.54521315660861602"/>
          <c:h val="0.3912890888638920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Analysis_two!$CO$27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Analysis_two!$CN$28</c:f>
              <c:strCache>
                <c:ptCount val="1"/>
                <c:pt idx="0">
                  <c:v>Did you participate in any DRR activities as a cash-for-work laborer to construct/repair targeted structures?</c:v>
                </c:pt>
              </c:strCache>
            </c:strRef>
          </c:cat>
          <c:val>
            <c:numRef>
              <c:f>Analysis_two!$CO$28</c:f>
              <c:numCache>
                <c:formatCode>0.00%</c:formatCode>
                <c:ptCount val="1"/>
                <c:pt idx="0">
                  <c:v>0.24637681159420291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9-44EA-BCD8-7D5F4E7A6DD4}"/>
            </c:ext>
          </c:extLst>
        </c:ser>
        <c:ser>
          <c:idx val="1"/>
          <c:order val="1"/>
          <c:tx>
            <c:strRef>
              <c:f>Analysis_two!$CP$27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7.5550051123020445E-3"/>
                  <c:y val="-1.388888888888888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D49-44EA-BCD8-7D5F4E7A6DD4}"/>
                </c:ext>
              </c:extLst>
            </c:dLbl>
            <c:dLbl>
              <c:idx val="1"/>
              <c:layout>
                <c:manualLayout>
                  <c:x val="3.4584090569469941E-2"/>
                  <c:y val="-2.8012073883173939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49-44EA-BCD8-7D5F4E7A6D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Analysis_two!$CN$28</c:f>
              <c:strCache>
                <c:ptCount val="1"/>
                <c:pt idx="0">
                  <c:v>Did you participate in any DRR activities as a cash-for-work laborer to construct/repair targeted structures?</c:v>
                </c:pt>
              </c:strCache>
            </c:strRef>
          </c:cat>
          <c:val>
            <c:numRef>
              <c:f>Analysis_two!$CP$28</c:f>
              <c:numCache>
                <c:formatCode>0.00%</c:formatCode>
                <c:ptCount val="1"/>
                <c:pt idx="0">
                  <c:v>0.75362318840579712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49-44EA-BCD8-7D5F4E7A6DD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3"/>
        <c:overlap val="100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3627776626751025"/>
          <c:y val="0.86464093030037914"/>
          <c:w val="0.14255667498981386"/>
          <c:h val="6.1733012540099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AU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Participation in infrustructures building or repairing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2476819235565937"/>
          <c:y val="0.12436695527026272"/>
          <c:w val="0.73062221643653968"/>
          <c:h val="0.7783940917617383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Analysis_two!$CS$18</c:f>
              <c:strCache>
                <c:ptCount val="1"/>
                <c:pt idx="0">
                  <c:v>in %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Analysis_two!$CR$19:$CR$24</c15:sqref>
                  </c15:fullRef>
                </c:ext>
              </c:extLst>
              <c:f>Analysis_two!$CR$20:$CR$24</c:f>
              <c:strCache>
                <c:ptCount val="5"/>
                <c:pt idx="0">
                  <c:v>All of the above </c:v>
                </c:pt>
                <c:pt idx="1">
                  <c:v>Staircase with railing </c:v>
                </c:pt>
                <c:pt idx="2">
                  <c:v>Durable pathways </c:v>
                </c:pt>
                <c:pt idx="3">
                  <c:v>Slope </c:v>
                </c:pt>
                <c:pt idx="4">
                  <c:v>Drainage system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Analysis_two!$CS$19:$CS$24</c15:sqref>
                  </c15:fullRef>
                </c:ext>
              </c:extLst>
              <c:f>Analysis_two!$CS$20:$CS$24</c:f>
              <c:numCache>
                <c:formatCode>0.00%</c:formatCode>
                <c:ptCount val="5"/>
                <c:pt idx="0">
                  <c:v>2.8985507246376812E-2</c:v>
                </c:pt>
                <c:pt idx="1">
                  <c:v>5.7971014492753624E-2</c:v>
                </c:pt>
                <c:pt idx="2">
                  <c:v>6.5217391304347824E-2</c:v>
                </c:pt>
                <c:pt idx="3">
                  <c:v>7.9710144927536225E-2</c:v>
                </c:pt>
                <c:pt idx="4">
                  <c:v>0.20289855072463769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5-4446-AC1A-5FB2F18077B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0.5"/>
          <c:min val="0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4104620958707752"/>
          <c:y val="0.10521580635753862"/>
          <c:w val="0.49458215394420096"/>
          <c:h val="0.507241425438195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Analysis_two!$CX$27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Analysis_two!$CW$28</c:f>
              <c:strCache>
                <c:ptCount val="1"/>
                <c:pt idx="0">
                  <c:v>Participation in Block Development Committee meetings</c:v>
                </c:pt>
              </c:strCache>
            </c:strRef>
          </c:cat>
          <c:val>
            <c:numRef>
              <c:f>Analysis_two!$CX$28</c:f>
              <c:numCache>
                <c:formatCode>0.00%</c:formatCode>
                <c:ptCount val="1"/>
                <c:pt idx="0">
                  <c:v>0.77536231884057971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A6-4C7C-B5BC-5AF0DD70091D}"/>
            </c:ext>
          </c:extLst>
        </c:ser>
        <c:ser>
          <c:idx val="1"/>
          <c:order val="1"/>
          <c:tx>
            <c:strRef>
              <c:f>Analysis_two!$CY$27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3.4584090569469941E-2"/>
                  <c:y val="-2.8012073883173939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3A6-4C7C-B5BC-5AF0DD7009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Analysis_two!$CW$28</c:f>
              <c:strCache>
                <c:ptCount val="1"/>
                <c:pt idx="0">
                  <c:v>Participation in Block Development Committee meetings</c:v>
                </c:pt>
              </c:strCache>
            </c:strRef>
          </c:cat>
          <c:val>
            <c:numRef>
              <c:f>Analysis_two!$CY$28</c:f>
              <c:numCache>
                <c:formatCode>0.00%</c:formatCode>
                <c:ptCount val="1"/>
                <c:pt idx="0">
                  <c:v>0.22463768115942029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3A6-4C7C-B5BC-5AF0DD70091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3"/>
        <c:overlap val="100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9.0561454185072596E-2"/>
          <c:y val="0.82297411872492399"/>
          <c:w val="0.90943854581492745"/>
          <c:h val="6.1733012540099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4104620958707752"/>
          <c:y val="0.10521580635753862"/>
          <c:w val="0.49458215394420096"/>
          <c:h val="0.507241425438195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Analysis_two!$DC$29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Analysis_two!$DB$30</c:f>
              <c:strCache>
                <c:ptCount val="1"/>
                <c:pt idx="0">
                  <c:v>Participation in disaster campaigns, or disaster awareness or training sessions</c:v>
                </c:pt>
              </c:strCache>
            </c:strRef>
          </c:cat>
          <c:val>
            <c:numRef>
              <c:f>Analysis_two!$DC$30</c:f>
              <c:numCache>
                <c:formatCode>0.00%</c:formatCode>
                <c:ptCount val="1"/>
                <c:pt idx="0">
                  <c:v>0.89855072463768115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52-41F7-8091-D960F738DFD1}"/>
            </c:ext>
          </c:extLst>
        </c:ser>
        <c:ser>
          <c:idx val="1"/>
          <c:order val="1"/>
          <c:tx>
            <c:strRef>
              <c:f>Analysis_two!$DD$29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3.4584090569469941E-2"/>
                  <c:y val="-2.8012073883173939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752-41F7-8091-D960F738DF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Analysis_two!$DB$30</c:f>
              <c:strCache>
                <c:ptCount val="1"/>
                <c:pt idx="0">
                  <c:v>Participation in disaster campaigns, or disaster awareness or training sessions</c:v>
                </c:pt>
              </c:strCache>
            </c:strRef>
          </c:cat>
          <c:val>
            <c:numRef>
              <c:f>Analysis_two!$DD$30</c:f>
              <c:numCache>
                <c:formatCode>0.00%</c:formatCode>
                <c:ptCount val="1"/>
                <c:pt idx="0">
                  <c:v>0.10144927536231885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52-41F7-8091-D960F738DFD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3"/>
        <c:overlap val="100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9.0561454185072596E-2"/>
          <c:y val="0.82297411872492399"/>
          <c:w val="0.90943854581492745"/>
          <c:h val="6.1733012540099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What kind of WASH (Water, Sanitation and Hygiene) facilities did you get from CARE Bangladesh? </a:t>
            </a:r>
          </a:p>
        </c:rich>
      </c:tx>
      <c:layout>
        <c:manualLayout>
          <c:xMode val="edge"/>
          <c:yMode val="edge"/>
          <c:x val="0.14413648003055848"/>
          <c:y val="2.08273958085022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363733905110466E-2"/>
          <c:y val="8.7189054398270516E-2"/>
          <c:w val="0.9081081837058379"/>
          <c:h val="0.747648256862154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Analysis_two!$DI$20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Analysis_two!$DH$21:$DH$25</c:f>
              <c:strCache>
                <c:ptCount val="5"/>
                <c:pt idx="0">
                  <c:v>Good sanitation facility </c:v>
                </c:pt>
                <c:pt idx="1">
                  <c:v>Adequate safe drinking water </c:v>
                </c:pt>
                <c:pt idx="2">
                  <c:v>Gender-segregated latrines and bathing cubicles </c:v>
                </c:pt>
                <c:pt idx="3">
                  <c:v>All of the above </c:v>
                </c:pt>
                <c:pt idx="4">
                  <c:v>None of the above </c:v>
                </c:pt>
              </c:strCache>
            </c:strRef>
          </c:cat>
          <c:val>
            <c:numRef>
              <c:f>Analysis_two!$DI$21:$DI$25</c:f>
              <c:numCache>
                <c:formatCode>0.00%</c:formatCode>
                <c:ptCount val="5"/>
                <c:pt idx="0">
                  <c:v>0.16030534351145037</c:v>
                </c:pt>
                <c:pt idx="1">
                  <c:v>0.16030534351145037</c:v>
                </c:pt>
                <c:pt idx="2">
                  <c:v>3.0534351145038167E-2</c:v>
                </c:pt>
                <c:pt idx="3">
                  <c:v>2.2900763358778626E-2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C-4618-8374-7D465288414D}"/>
            </c:ext>
          </c:extLst>
        </c:ser>
        <c:ser>
          <c:idx val="1"/>
          <c:order val="1"/>
          <c:tx>
            <c:strRef>
              <c:f>Analysis_two!$DJ$20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Analysis_two!$DH$21:$DH$25</c:f>
              <c:strCache>
                <c:ptCount val="5"/>
                <c:pt idx="0">
                  <c:v>Good sanitation facility </c:v>
                </c:pt>
                <c:pt idx="1">
                  <c:v>Adequate safe drinking water </c:v>
                </c:pt>
                <c:pt idx="2">
                  <c:v>Gender-segregated latrines and bathing cubicles </c:v>
                </c:pt>
                <c:pt idx="3">
                  <c:v>All of the above </c:v>
                </c:pt>
                <c:pt idx="4">
                  <c:v>None of the above </c:v>
                </c:pt>
              </c:strCache>
            </c:strRef>
          </c:cat>
          <c:val>
            <c:numRef>
              <c:f>Analysis_two!$DJ$21:$DJ$25</c:f>
              <c:numCache>
                <c:formatCode>0.00%</c:formatCode>
                <c:ptCount val="5"/>
                <c:pt idx="0">
                  <c:v>0.14503816793893129</c:v>
                </c:pt>
                <c:pt idx="1">
                  <c:v>9.9236641221374045E-2</c:v>
                </c:pt>
                <c:pt idx="2">
                  <c:v>1.5267175572519083E-2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C-4618-8374-7D465288414D}"/>
            </c:ext>
          </c:extLst>
        </c:ser>
        <c:ser>
          <c:idx val="2"/>
          <c:order val="2"/>
          <c:tx>
            <c:strRef>
              <c:f>Analysis_two!$DK$20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Analysis_two!$DH$21:$DH$25</c:f>
              <c:strCache>
                <c:ptCount val="5"/>
                <c:pt idx="0">
                  <c:v>Good sanitation facility </c:v>
                </c:pt>
                <c:pt idx="1">
                  <c:v>Adequate safe drinking water </c:v>
                </c:pt>
                <c:pt idx="2">
                  <c:v>Gender-segregated latrines and bathing cubicles </c:v>
                </c:pt>
                <c:pt idx="3">
                  <c:v>All of the above </c:v>
                </c:pt>
                <c:pt idx="4">
                  <c:v>None of the above </c:v>
                </c:pt>
              </c:strCache>
            </c:strRef>
          </c:cat>
          <c:val>
            <c:numRef>
              <c:f>Analysis_two!$DK$21:$DK$25</c:f>
              <c:numCache>
                <c:formatCode>0.00%</c:formatCode>
                <c:ptCount val="5"/>
                <c:pt idx="0">
                  <c:v>8.3969465648854963E-2</c:v>
                </c:pt>
                <c:pt idx="1">
                  <c:v>7.6335877862595422E-2</c:v>
                </c:pt>
                <c:pt idx="2">
                  <c:v>5.3435114503816793E-2</c:v>
                </c:pt>
                <c:pt idx="3">
                  <c:v>1.5267175572519083E-2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C-4618-8374-7D465288414D}"/>
            </c:ext>
          </c:extLst>
        </c:ser>
        <c:ser>
          <c:idx val="3"/>
          <c:order val="3"/>
          <c:tx>
            <c:strRef>
              <c:f>Analysis_two!$DL$20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Analysis_two!$DH$21:$DH$25</c:f>
              <c:strCache>
                <c:ptCount val="5"/>
                <c:pt idx="0">
                  <c:v>Good sanitation facility </c:v>
                </c:pt>
                <c:pt idx="1">
                  <c:v>Adequate safe drinking water </c:v>
                </c:pt>
                <c:pt idx="2">
                  <c:v>Gender-segregated latrines and bathing cubicles </c:v>
                </c:pt>
                <c:pt idx="3">
                  <c:v>All of the above </c:v>
                </c:pt>
                <c:pt idx="4">
                  <c:v>None of the above </c:v>
                </c:pt>
              </c:strCache>
            </c:strRef>
          </c:cat>
          <c:val>
            <c:numRef>
              <c:f>Analysis_two!$DL$21:$DL$25</c:f>
              <c:numCache>
                <c:formatCode>0.00%</c:formatCode>
                <c:ptCount val="5"/>
                <c:pt idx="0">
                  <c:v>0.3282442748091603</c:v>
                </c:pt>
                <c:pt idx="1">
                  <c:v>0.46564885496183206</c:v>
                </c:pt>
                <c:pt idx="2">
                  <c:v>0.27480916030534353</c:v>
                </c:pt>
                <c:pt idx="3">
                  <c:v>1.5267175572519083E-2</c:v>
                </c:pt>
                <c:pt idx="4">
                  <c:v>7.6335877862595417E-3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9C-4618-8374-7D4652884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stacked"/>
        <c:varyColors val="0"/>
        <c:ser>
          <c:idx val="4"/>
          <c:order val="4"/>
          <c:tx>
            <c:strRef>
              <c:f>Analysis_two!$DM$20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75000"/>
                    <a:alpha val="24000"/>
                  </a:schemeClr>
                </a:gs>
                <a:gs pos="97000">
                  <a:schemeClr val="accent1">
                    <a:lumMod val="30000"/>
                    <a:lumOff val="70000"/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331497071667414E-3"/>
                  <c:y val="-0.3135129936103850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89C-4618-8374-7D465288414D}"/>
                </c:ext>
              </c:extLst>
            </c:dLbl>
            <c:dLbl>
              <c:idx val="1"/>
              <c:layout>
                <c:manualLayout>
                  <c:x val="1.0066220015797853E-2"/>
                  <c:y val="-0.3398756085697826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89C-4618-8374-7D465288414D}"/>
                </c:ext>
              </c:extLst>
            </c:dLbl>
            <c:dLbl>
              <c:idx val="2"/>
              <c:layout>
                <c:manualLayout>
                  <c:x val="-4.0010313624215732E-3"/>
                  <c:y val="-0.176680594129281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89C-4618-8374-7D465288414D}"/>
                </c:ext>
              </c:extLst>
            </c:dLbl>
            <c:dLbl>
              <c:idx val="3"/>
              <c:layout>
                <c:manualLayout>
                  <c:x val="-8.3358230640458348E-4"/>
                  <c:y val="-0.1586190607312720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89C-4618-8374-7D465288414D}"/>
                </c:ext>
              </c:extLst>
            </c:dLbl>
            <c:dLbl>
              <c:idx val="4"/>
              <c:layout>
                <c:manualLayout>
                  <c:x val="-1.1056302610480105E-3"/>
                  <c:y val="-0.126080414237466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89C-4618-8374-7D465288414D}"/>
                </c:ext>
              </c:extLst>
            </c:dLbl>
            <c:dLbl>
              <c:idx val="5"/>
              <c:layout>
                <c:manualLayout>
                  <c:x val="0"/>
                  <c:y val="-0.105540450806664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89C-4618-8374-7D465288414D}"/>
                </c:ext>
              </c:extLst>
            </c:dLbl>
            <c:dLbl>
              <c:idx val="6"/>
              <c:layout>
                <c:manualLayout>
                  <c:x val="-1.0872448966052304E-3"/>
                  <c:y val="-0.1754497688121149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89C-4618-8374-7D465288414D}"/>
                </c:ext>
              </c:extLst>
            </c:dLbl>
            <c:dLbl>
              <c:idx val="7"/>
              <c:layout>
                <c:manualLayout>
                  <c:x val="-2.1744897932103012E-3"/>
                  <c:y val="-0.1791338155209951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89C-4618-8374-7D465288414D}"/>
                </c:ext>
              </c:extLst>
            </c:dLbl>
            <c:dLbl>
              <c:idx val="8"/>
              <c:layout>
                <c:manualLayout>
                  <c:x val="-1.0872448966051506E-3"/>
                  <c:y val="-9.674261940015811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89C-4618-8374-7D46528841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Analysis_two!$DH$21:$DH$25</c:f>
              <c:strCache>
                <c:ptCount val="5"/>
                <c:pt idx="0">
                  <c:v>Good sanitation facility </c:v>
                </c:pt>
                <c:pt idx="1">
                  <c:v>Adequate safe drinking water </c:v>
                </c:pt>
                <c:pt idx="2">
                  <c:v>Gender-segregated latrines and bathing cubicles </c:v>
                </c:pt>
                <c:pt idx="3">
                  <c:v>All of the above </c:v>
                </c:pt>
                <c:pt idx="4">
                  <c:v>None of the above </c:v>
                </c:pt>
              </c:strCache>
            </c:strRef>
          </c:cat>
          <c:val>
            <c:numRef>
              <c:f>Analysis_two!$DM$21:$DM$25</c:f>
              <c:numCache>
                <c:formatCode>0.00%</c:formatCode>
                <c:ptCount val="5"/>
                <c:pt idx="0">
                  <c:v>0.71755725190839692</c:v>
                </c:pt>
                <c:pt idx="1">
                  <c:v>0.80152671755725191</c:v>
                </c:pt>
                <c:pt idx="2">
                  <c:v>0.37404580152671757</c:v>
                </c:pt>
                <c:pt idx="3">
                  <c:v>5.3435114503816793E-2</c:v>
                </c:pt>
                <c:pt idx="4">
                  <c:v>7.6335877862595417E-3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89C-4618-8374-7D4652884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00"/>
        <c:axId val="809958336"/>
        <c:axId val="809979136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809979136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809958336"/>
        <c:crosses val="max"/>
        <c:crossBetween val="between"/>
      </c:valAx>
      <c:catAx>
        <c:axId val="809958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9979136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Source of your drinking 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933082189502438E-2"/>
          <c:y val="9.0189650854614362E-2"/>
          <c:w val="0.89487408082135722"/>
          <c:h val="0.825399530733740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Analysis_two!$DP$22</c:f>
              <c:strCache>
                <c:ptCount val="1"/>
                <c:pt idx="0">
                  <c:v>in %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Analysis_two!$DO$23:$DO$29</c15:sqref>
                  </c15:fullRef>
                </c:ext>
              </c:extLst>
              <c:f>Analysis_two!$DO$23:$DO$26</c:f>
              <c:strCache>
                <c:ptCount val="4"/>
                <c:pt idx="0">
                  <c:v>Tap stand/Pipe water </c:v>
                </c:pt>
                <c:pt idx="1">
                  <c:v>Deep tube wells </c:v>
                </c:pt>
                <c:pt idx="2">
                  <c:v>Shallow tube wells </c:v>
                </c:pt>
                <c:pt idx="3">
                  <c:v>Water tank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Analysis_two!$DP$23:$DP$29</c15:sqref>
                  </c15:fullRef>
                </c:ext>
              </c:extLst>
              <c:f>Analysis_two!$DP$23:$DP$26</c:f>
              <c:numCache>
                <c:formatCode>0.00%</c:formatCode>
                <c:ptCount val="4"/>
                <c:pt idx="0">
                  <c:v>0.4580152671755725</c:v>
                </c:pt>
                <c:pt idx="1">
                  <c:v>0.41221374045801529</c:v>
                </c:pt>
                <c:pt idx="2">
                  <c:v>0.18320610687022901</c:v>
                </c:pt>
                <c:pt idx="3">
                  <c:v>0.18320610687022901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Analysis_two!$DP$27</c15:sqref>
                  <c15:dLbl>
                    <c:idx val="3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baseline="0">
                            <a:solidFill>
                              <a:srgbClr val="AA182C"/>
                            </a:solidFill>
                            <a:latin typeface="Arial" panose="020B0604020202020204" pitchFamily="34" charset="0"/>
                            <a:ea typeface="+mn-ea"/>
                            <a:cs typeface="Arial" panose="020B0604020202020204" pitchFamily="34" charset="0"/>
                          </a:defRPr>
                        </a:pPr>
                        <a:endParaRPr lang="en-US"/>
                      </a:p>
                    </c:txPr>
                    <c:dLblPos val="in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00-5245-4188-B770-0243E5E7C261}"/>
                      </c:ext>
                    </c:extLst>
                  </c15:dLbl>
                </c15:categoryFilterException>
                <c15:categoryFilterException>
                  <c15:sqref>Analysis_two!$DP$28</c15:sqref>
                  <c15:dLbl>
                    <c:idx val="3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baseline="0">
                            <a:solidFill>
                              <a:srgbClr val="AA182C"/>
                            </a:solidFill>
                            <a:latin typeface="Arial" panose="020B0604020202020204" pitchFamily="34" charset="0"/>
                            <a:ea typeface="+mn-ea"/>
                            <a:cs typeface="Arial" panose="020B0604020202020204" pitchFamily="34" charset="0"/>
                          </a:defRPr>
                        </a:pPr>
                        <a:endParaRPr lang="en-US"/>
                      </a:p>
                    </c:txPr>
                    <c:dLblPos val="in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01-5245-4188-B770-0243E5E7C261}"/>
                      </c:ext>
                    </c:extLst>
                  </c15:dLbl>
                </c15:categoryFilterException>
                <c15:categoryFilterException>
                  <c15:sqref>Analysis_two!$DP$29</c15:sqref>
                  <c15:dLbl>
                    <c:idx val="3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baseline="0">
                            <a:solidFill>
                              <a:srgbClr val="AA182C"/>
                            </a:solidFill>
                            <a:latin typeface="Arial" panose="020B0604020202020204" pitchFamily="34" charset="0"/>
                            <a:ea typeface="+mn-ea"/>
                            <a:cs typeface="Arial" panose="020B0604020202020204" pitchFamily="34" charset="0"/>
                          </a:defRPr>
                        </a:pPr>
                        <a:endParaRPr lang="en-US"/>
                      </a:p>
                    </c:txPr>
                    <c:dLblPos val="in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02-5245-4188-B770-0243E5E7C261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3-181D-4CBB-BB65-65E3DEF71F07}"/>
            </c:ext>
          </c:extLst>
        </c:ser>
        <c:ser>
          <c:idx val="1"/>
          <c:order val="1"/>
          <c:tx>
            <c:strRef>
              <c:f>Analysis_two!$DQ$22</c:f>
              <c:strCache>
                <c:ptCount val="1"/>
                <c:pt idx="0">
                  <c:v>in %2</c:v>
                </c:pt>
              </c:strCache>
            </c:strRef>
          </c:tx>
          <c:spPr>
            <a:noFill/>
            <a:ln>
              <a:solidFill>
                <a:schemeClr val="lt1">
                  <a:alpha val="92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none" lIns="38100" tIns="19050" rIns="38100" bIns="792000" anchor="t" anchorCtr="0">
                <a:spAutoFit/>
              </a:bodyPr>
              <a:lstStyle/>
              <a:p>
                <a:pPr algn="l"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Analysis_two!$DO$23:$DO$29</c15:sqref>
                  </c15:fullRef>
                </c:ext>
              </c:extLst>
              <c:f>Analysis_two!$DO$23:$DO$26</c:f>
              <c:strCache>
                <c:ptCount val="4"/>
                <c:pt idx="0">
                  <c:v>Tap stand/Pipe water </c:v>
                </c:pt>
                <c:pt idx="1">
                  <c:v>Deep tube wells </c:v>
                </c:pt>
                <c:pt idx="2">
                  <c:v>Shallow tube wells </c:v>
                </c:pt>
                <c:pt idx="3">
                  <c:v>Water tank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Analysis_two!$DQ$23:$DQ$29</c15:sqref>
                  </c15:fullRef>
                </c:ext>
              </c:extLst>
              <c:f>Analysis_two!$DQ$23:$DQ$26</c:f>
              <c:numCache>
                <c:formatCode>0.00%</c:formatCode>
                <c:ptCount val="4"/>
                <c:pt idx="0">
                  <c:v>0.4580152671755725</c:v>
                </c:pt>
                <c:pt idx="1">
                  <c:v>0.41221374045801529</c:v>
                </c:pt>
                <c:pt idx="2">
                  <c:v>0.18320610687022901</c:v>
                </c:pt>
                <c:pt idx="3">
                  <c:v>0.18320610687022901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1D-4CBB-BB65-65E3DEF71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10682127"/>
        <c:axId val="810685455"/>
      </c:barChart>
      <c:catAx>
        <c:axId val="8106821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10685455"/>
        <c:crosses val="autoZero"/>
        <c:auto val="1"/>
        <c:lblAlgn val="ctr"/>
        <c:lblOffset val="100"/>
        <c:noMultiLvlLbl val="0"/>
      </c:catAx>
      <c:valAx>
        <c:axId val="810685455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068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[cleaned_flie_rw.xlsx]Analysis_two!PivotTable34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Are the WASH facilities have easy access for people with disability? </a:t>
            </a:r>
          </a:p>
        </c:rich>
      </c:tx>
      <c:layout>
        <c:manualLayout>
          <c:xMode val="edge"/>
          <c:yMode val="edge"/>
          <c:x val="0.13159787202902531"/>
          <c:y val="4.4293050080824875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A182C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E36F1E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EDA16D"/>
          </a:solidFill>
        </c:spPr>
      </c:pivotFmt>
      <c:pivotFmt>
        <c:idx val="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AA182C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E36F1E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EDA16D"/>
          </a:solidFill>
        </c:spPr>
      </c:pivotFmt>
      <c:pivotFmt>
        <c:idx val="8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AA182C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E36F1E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EDA16D"/>
          </a:solidFill>
        </c:spPr>
      </c:pivotFmt>
    </c:pivotFmts>
    <c:plotArea>
      <c:layout>
        <c:manualLayout>
          <c:layoutTarget val="inner"/>
          <c:xMode val="edge"/>
          <c:yMode val="edge"/>
          <c:x val="0.282507422296287"/>
          <c:y val="0.18371258081362404"/>
          <c:w val="0.46216621810226255"/>
          <c:h val="0.65736673194848683"/>
        </c:manualLayout>
      </c:layout>
      <c:doughnutChart>
        <c:varyColors val="1"/>
        <c:ser>
          <c:idx val="0"/>
          <c:order val="0"/>
          <c:tx>
            <c:strRef>
              <c:f>Analysis_two!$DU$26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AA182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D14-4168-B926-8297236D9EA7}"/>
              </c:ext>
            </c:extLst>
          </c:dPt>
          <c:dPt>
            <c:idx val="1"/>
            <c:bubble3D val="0"/>
            <c:spPr>
              <a:solidFill>
                <a:srgbClr val="E36F1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D14-4168-B926-8297236D9EA7}"/>
              </c:ext>
            </c:extLst>
          </c:dPt>
          <c:dPt>
            <c:idx val="2"/>
            <c:bubble3D val="0"/>
            <c:spPr>
              <a:solidFill>
                <a:srgbClr val="EDA16D"/>
              </a:solidFill>
            </c:spPr>
            <c:extLst>
              <c:ext xmlns:c16="http://schemas.microsoft.com/office/drawing/2014/chart" uri="{C3380CC4-5D6E-409C-BE32-E72D297353CC}">
                <c16:uniqueId val="{00000005-2D14-4168-B926-8297236D9E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Analysis_two!$DT$27:$DT$30</c:f>
              <c:strCache>
                <c:ptCount val="3"/>
                <c:pt idx="0">
                  <c:v>No</c:v>
                </c:pt>
                <c:pt idx="1">
                  <c:v>There are separate infrastructures for them</c:v>
                </c:pt>
                <c:pt idx="2">
                  <c:v>Yes</c:v>
                </c:pt>
              </c:strCache>
            </c:strRef>
          </c:cat>
          <c:val>
            <c:numRef>
              <c:f>Analysis_two!$DU$27:$DU$30</c:f>
              <c:numCache>
                <c:formatCode>0.00%</c:formatCode>
                <c:ptCount val="3"/>
                <c:pt idx="0">
                  <c:v>0.25384615384615383</c:v>
                </c:pt>
                <c:pt idx="1">
                  <c:v>0.47692307692307695</c:v>
                </c:pt>
                <c:pt idx="2">
                  <c:v>0.26923076923076922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14-4168-B926-8297236D9EA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77"/>
        <c:holeSize val="43"/>
      </c:doughnutChart>
    </c:plotArea>
    <c:legend>
      <c:legendPos val="b"/>
      <c:layout>
        <c:manualLayout>
          <c:xMode val="edge"/>
          <c:yMode val="edge"/>
          <c:x val="0.16573151635177125"/>
          <c:y val="0.88009099965260151"/>
          <c:w val="0.6730070891331843"/>
          <c:h val="8.81277468387345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AU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WASH related change practices notice in the community</a:t>
            </a:r>
          </a:p>
        </c:rich>
      </c:tx>
      <c:layout>
        <c:manualLayout>
          <c:xMode val="edge"/>
          <c:yMode val="edge"/>
          <c:x val="0.20787943531815536"/>
          <c:y val="4.14545430806274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476020931623423"/>
          <c:y val="0.18103359580052494"/>
          <c:w val="0.70408339259045605"/>
          <c:h val="0.7217272965879265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Analysis_two!$DZ$21</c:f>
              <c:strCache>
                <c:ptCount val="1"/>
                <c:pt idx="0">
                  <c:v>in %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3.4478077775567453E-3"/>
                  <c:y val="-6.666666666666667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E36F1E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D7-4031-8B7F-D357B7A6DD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Analysis_two!$DY$22:$DY$27</c15:sqref>
                  </c15:fullRef>
                </c:ext>
              </c:extLst>
              <c:f>(Analysis_two!$DY$22:$DY$24,Analysis_two!$DY$26)</c:f>
              <c:strCache>
                <c:ptCount val="4"/>
                <c:pt idx="0">
                  <c:v>Others </c:v>
                </c:pt>
                <c:pt idx="1">
                  <c:v>None of the above </c:v>
                </c:pt>
                <c:pt idx="2">
                  <c:v>All of the above </c:v>
                </c:pt>
                <c:pt idx="3">
                  <c:v>Availability of safe drinking water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Analysis_two!$DZ$22:$DZ$27</c15:sqref>
                  </c15:fullRef>
                </c:ext>
              </c:extLst>
              <c:f>(Analysis_two!$DZ$22:$DZ$24,Analysis_two!$DZ$26)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2.2900763358778626E-2</c:v>
                </c:pt>
                <c:pt idx="3">
                  <c:v>0.81679389312977102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D7-4031-8B7F-D357B7A6DDE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1"/>
          <c:min val="0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AU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Rating of CARE's services in the community</a:t>
            </a:r>
          </a:p>
        </c:rich>
      </c:tx>
      <c:layout>
        <c:manualLayout>
          <c:xMode val="edge"/>
          <c:yMode val="edge"/>
          <c:x val="0.25000388763076836"/>
          <c:y val="4.83636335940653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0892614499155186E-2"/>
          <c:y val="0.1562458178241479"/>
          <c:w val="0.87508821393395864"/>
          <c:h val="0.746515261473714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Analysis_two!$EE$21</c:f>
              <c:strCache>
                <c:ptCount val="1"/>
                <c:pt idx="0">
                  <c:v>in %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0D-43B8-837C-78BAA5D5B28B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4C0D-43B8-837C-78BAA5D5B28B}"/>
              </c:ext>
            </c:extLst>
          </c:dPt>
          <c:dPt>
            <c:idx val="2"/>
            <c:invertIfNegative val="0"/>
            <c:bubble3D val="0"/>
            <c:spPr>
              <a:solidFill>
                <a:srgbClr val="EDA16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C0D-43B8-837C-78BAA5D5B28B}"/>
              </c:ext>
            </c:extLst>
          </c:dPt>
          <c:dPt>
            <c:idx val="3"/>
            <c:invertIfNegative val="0"/>
            <c:bubble3D val="0"/>
            <c:spPr>
              <a:solidFill>
                <a:srgbClr val="F3B22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C0D-43B8-837C-78BAA5D5B28B}"/>
              </c:ext>
            </c:extLst>
          </c:dPt>
          <c:dPt>
            <c:idx val="4"/>
            <c:invertIfNegative val="0"/>
            <c:bubble3D val="0"/>
            <c:spPr>
              <a:solidFill>
                <a:srgbClr val="AA182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C0D-43B8-837C-78BAA5D5B28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5A16DC41-A2D8-4952-BC0E-48C4072CA35D}" type="VALUE">
                      <a:rPr lang="en-US">
                        <a:solidFill>
                          <a:srgbClr val="FF0066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C0D-43B8-837C-78BAA5D5B28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8BC4FE2-2A4B-447E-B6F4-FFD50EC9C46F}" type="VALUE">
                      <a:rPr lang="en-US">
                        <a:solidFill>
                          <a:srgbClr val="AA182C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4C0D-43B8-837C-78BAA5D5B28B}"/>
                </c:ext>
              </c:extLst>
            </c:dLbl>
            <c:dLbl>
              <c:idx val="2"/>
              <c:layout>
                <c:manualLayout>
                  <c:x val="-1.9635576813248318E-4"/>
                  <c:y val="6.111040515849597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EDA16D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C0D-43B8-837C-78BAA5D5B2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Analysis_two!$ED$22:$ED$26</c:f>
              <c:strCache>
                <c:ptCount val="5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  <c:pt idx="4">
                  <c:v>Five</c:v>
                </c:pt>
              </c:strCache>
            </c:strRef>
          </c:cat>
          <c:val>
            <c:numRef>
              <c:f>Analysis_two!$EE$22:$EE$26</c:f>
              <c:numCache>
                <c:formatCode>0.00%</c:formatCode>
                <c:ptCount val="5"/>
                <c:pt idx="0">
                  <c:v>2.4330900243309003E-3</c:v>
                </c:pt>
                <c:pt idx="1">
                  <c:v>4.8661800486618006E-3</c:v>
                </c:pt>
                <c:pt idx="2">
                  <c:v>2.9197080291970802E-2</c:v>
                </c:pt>
                <c:pt idx="3">
                  <c:v>0.26520681265206814</c:v>
                </c:pt>
                <c:pt idx="4">
                  <c:v>0.69829683698296841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C0D-43B8-837C-78BAA5D5B28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8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1"/>
          <c:min val="0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Understanding about different forms of GBV (With</a:t>
            </a:r>
            <a:r>
              <a:rPr lang="en-US" sz="1400" baseline="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and without disability, n=115</a:t>
            </a: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)</a:t>
            </a:r>
          </a:p>
        </c:rich>
      </c:tx>
      <c:layout>
        <c:manualLayout>
          <c:xMode val="edge"/>
          <c:yMode val="edge"/>
          <c:x val="0.14570596994164287"/>
          <c:y val="3.058714974468569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2291957068209715E-2"/>
          <c:y val="0.14329361064121915"/>
          <c:w val="0.90717992932347868"/>
          <c:h val="0.67214953546892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Analysis_two!$C$67</c:f>
              <c:strCache>
                <c:ptCount val="1"/>
                <c:pt idx="0">
                  <c:v>With disability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Analysis_two!$B$68:$B$74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Analysis_two!$C$68:$C$74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2.6086956521739129E-2</c:v>
                </c:pt>
                <c:pt idx="3">
                  <c:v>1.7391304347826087E-2</c:v>
                </c:pt>
                <c:pt idx="4">
                  <c:v>0</c:v>
                </c:pt>
                <c:pt idx="5">
                  <c:v>0</c:v>
                </c:pt>
                <c:pt idx="6">
                  <c:v>8.6956521739130436E-3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FE-4860-B1BF-51E737DF6778}"/>
            </c:ext>
          </c:extLst>
        </c:ser>
        <c:ser>
          <c:idx val="1"/>
          <c:order val="1"/>
          <c:tx>
            <c:strRef>
              <c:f>Analysis_two!$D$67</c:f>
              <c:strCache>
                <c:ptCount val="1"/>
                <c:pt idx="0">
                  <c:v>Without disability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Analysis_two!$B$68:$B$74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Analysis_two!$D$68:$D$74</c:f>
              <c:numCache>
                <c:formatCode>0.00%</c:formatCode>
                <c:ptCount val="7"/>
                <c:pt idx="0">
                  <c:v>1.7391304347826087E-2</c:v>
                </c:pt>
                <c:pt idx="1">
                  <c:v>0.18260869565217391</c:v>
                </c:pt>
                <c:pt idx="2">
                  <c:v>0.46086956521739131</c:v>
                </c:pt>
                <c:pt idx="3">
                  <c:v>0.19130434782608696</c:v>
                </c:pt>
                <c:pt idx="4">
                  <c:v>3.4782608695652174E-2</c:v>
                </c:pt>
                <c:pt idx="5">
                  <c:v>8.6956521739130436E-3</c:v>
                </c:pt>
                <c:pt idx="6">
                  <c:v>5.2173913043478258E-2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FE-4860-B1BF-51E737DF6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clustered"/>
        <c:varyColors val="0"/>
        <c:ser>
          <c:idx val="2"/>
          <c:order val="2"/>
          <c:tx>
            <c:strRef>
              <c:f>Analysis_two!$E$67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EDA16D">
                    <a:alpha val="30000"/>
                  </a:srgbClr>
                </a:gs>
                <a:gs pos="93000">
                  <a:schemeClr val="bg1"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3757838581396015E-17"/>
                  <c:y val="-0.113012817090263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9FE-4860-B1BF-51E737DF6778}"/>
                </c:ext>
              </c:extLst>
            </c:dLbl>
            <c:dLbl>
              <c:idx val="1"/>
              <c:layout>
                <c:manualLayout>
                  <c:x val="0"/>
                  <c:y val="-0.115769227263197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9FE-4860-B1BF-51E737DF6778}"/>
                </c:ext>
              </c:extLst>
            </c:dLbl>
            <c:dLbl>
              <c:idx val="2"/>
              <c:layout>
                <c:manualLayout>
                  <c:x val="-1.5008724559768701E-3"/>
                  <c:y val="-7.7179484842131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9FE-4860-B1BF-51E737DF6778}"/>
                </c:ext>
              </c:extLst>
            </c:dLbl>
            <c:dLbl>
              <c:idx val="3"/>
              <c:layout>
                <c:manualLayout>
                  <c:x val="1.5009315454435858E-3"/>
                  <c:y val="-8.958311358016014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6461888180274856E-2"/>
                      <c:h val="3.027927426975749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E9FE-4860-B1BF-51E737DF6778}"/>
                </c:ext>
              </c:extLst>
            </c:dLbl>
            <c:dLbl>
              <c:idx val="4"/>
              <c:layout>
                <c:manualLayout>
                  <c:x val="0"/>
                  <c:y val="-0.121282047609063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9FE-4860-B1BF-51E737DF6778}"/>
                </c:ext>
              </c:extLst>
            </c:dLbl>
            <c:dLbl>
              <c:idx val="5"/>
              <c:layout>
                <c:manualLayout>
                  <c:x val="-6.0034898239075905E-3"/>
                  <c:y val="-0.1226601441754448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5621399604927822E-2"/>
                      <c:h val="3.854850478855728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E9FE-4860-B1BF-51E737DF6778}"/>
                </c:ext>
              </c:extLst>
            </c:dLbl>
            <c:dLbl>
              <c:idx val="6"/>
              <c:layout>
                <c:manualLayout>
                  <c:x val="1.5008724559767599E-3"/>
                  <c:y val="-9.3717945879731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9FE-4860-B1BF-51E737DF67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Analysis_two!$B$68:$B$74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Analysis_two!$E$68:$E$74</c:f>
              <c:numCache>
                <c:formatCode>0.00%</c:formatCode>
                <c:ptCount val="7"/>
                <c:pt idx="0">
                  <c:v>1.7391304347826087E-2</c:v>
                </c:pt>
                <c:pt idx="1">
                  <c:v>0.18260869565217391</c:v>
                </c:pt>
                <c:pt idx="2">
                  <c:v>0.48695652173913045</c:v>
                </c:pt>
                <c:pt idx="3">
                  <c:v>0.20869565217391303</c:v>
                </c:pt>
                <c:pt idx="4">
                  <c:v>3.4782608695652174E-2</c:v>
                </c:pt>
                <c:pt idx="5">
                  <c:v>8.6956521739130436E-3</c:v>
                </c:pt>
                <c:pt idx="6">
                  <c:v>6.0869565217391307E-2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9FE-4860-B1BF-51E737DF6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axId val="200910176"/>
        <c:axId val="200896032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0.60000000000000009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200896032"/>
        <c:scaling>
          <c:orientation val="minMax"/>
          <c:max val="0.60000000000000009"/>
        </c:scaling>
        <c:delete val="1"/>
        <c:axPos val="r"/>
        <c:numFmt formatCode="0.00%" sourceLinked="1"/>
        <c:majorTickMark val="out"/>
        <c:minorTickMark val="none"/>
        <c:tickLblPos val="nextTo"/>
        <c:crossAx val="200910176"/>
        <c:crosses val="max"/>
        <c:crossBetween val="between"/>
      </c:valAx>
      <c:catAx>
        <c:axId val="200910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896032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GBV service receive from CARE (with and without disability) </a:t>
            </a:r>
          </a:p>
        </c:rich>
      </c:tx>
      <c:layout>
        <c:manualLayout>
          <c:xMode val="edge"/>
          <c:yMode val="edge"/>
          <c:x val="0.19002235013111729"/>
          <c:y val="3.058699580530892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2291957068209715E-2"/>
          <c:y val="0.14329361064121915"/>
          <c:w val="0.90717992932347868"/>
          <c:h val="0.67214953546892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Analysis_two!$K$52</c:f>
              <c:strCache>
                <c:ptCount val="1"/>
                <c:pt idx="0">
                  <c:v>Disable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Analysis_two!$J$53:$J$58</c15:sqref>
                  </c15:fullRef>
                </c:ext>
              </c:extLst>
              <c:f>Analysis_two!$J$53:$J$57</c:f>
              <c:strCache>
                <c:ptCount val="5"/>
                <c:pt idx="0">
                  <c:v>Psychosocial support &amp; counselling </c:v>
                </c:pt>
                <c:pt idx="1">
                  <c:v>Training on EMAP tools </c:v>
                </c:pt>
                <c:pt idx="2">
                  <c:v>Training on Gender Based Violence Pocket Guide (GBVPG) </c:v>
                </c:pt>
                <c:pt idx="3">
                  <c:v>Training on GBV prevention &amp; protection </c:v>
                </c:pt>
                <c:pt idx="4">
                  <c:v>Information about GBV prevention &amp; mitigation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Analysis_two!$K$53:$K$58</c15:sqref>
                  </c15:fullRef>
                </c:ext>
              </c:extLst>
              <c:f>Analysis_two!$K$53:$K$57</c:f>
              <c:numCache>
                <c:formatCode>0.00%</c:formatCode>
                <c:ptCount val="5"/>
                <c:pt idx="0">
                  <c:v>1.7391304347826087E-2</c:v>
                </c:pt>
                <c:pt idx="1">
                  <c:v>0</c:v>
                </c:pt>
                <c:pt idx="2">
                  <c:v>0</c:v>
                </c:pt>
                <c:pt idx="3">
                  <c:v>2.6086956521739129E-2</c:v>
                </c:pt>
                <c:pt idx="4">
                  <c:v>8.6956521739130436E-3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FAB-434A-AE97-DF3479627D91}"/>
            </c:ext>
          </c:extLst>
        </c:ser>
        <c:ser>
          <c:idx val="1"/>
          <c:order val="1"/>
          <c:tx>
            <c:strRef>
              <c:f>Analysis_two!$L$52</c:f>
              <c:strCache>
                <c:ptCount val="1"/>
                <c:pt idx="0">
                  <c:v>Non-disable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Analysis_two!$J$53:$J$58</c15:sqref>
                  </c15:fullRef>
                </c:ext>
              </c:extLst>
              <c:f>Analysis_two!$J$53:$J$57</c:f>
              <c:strCache>
                <c:ptCount val="5"/>
                <c:pt idx="0">
                  <c:v>Psychosocial support &amp; counselling </c:v>
                </c:pt>
                <c:pt idx="1">
                  <c:v>Training on EMAP tools </c:v>
                </c:pt>
                <c:pt idx="2">
                  <c:v>Training on Gender Based Violence Pocket Guide (GBVPG) </c:v>
                </c:pt>
                <c:pt idx="3">
                  <c:v>Training on GBV prevention &amp; protection </c:v>
                </c:pt>
                <c:pt idx="4">
                  <c:v>Information about GBV prevention &amp; mitigation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Analysis_two!$L$53:$L$58</c15:sqref>
                  </c15:fullRef>
                </c:ext>
              </c:extLst>
              <c:f>Analysis_two!$L$53:$L$57</c:f>
              <c:numCache>
                <c:formatCode>0.00%</c:formatCode>
                <c:ptCount val="5"/>
                <c:pt idx="0">
                  <c:v>0.23478260869565218</c:v>
                </c:pt>
                <c:pt idx="1">
                  <c:v>0.28695652173913044</c:v>
                </c:pt>
                <c:pt idx="2">
                  <c:v>5.2173913043478258E-2</c:v>
                </c:pt>
                <c:pt idx="3">
                  <c:v>0.72173913043478266</c:v>
                </c:pt>
                <c:pt idx="4">
                  <c:v>0.45217391304347826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FAB-434A-AE97-DF3479627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clustered"/>
        <c:varyColors val="0"/>
        <c:ser>
          <c:idx val="2"/>
          <c:order val="2"/>
          <c:tx>
            <c:strRef>
              <c:f>Analysis_two!$M$52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EDA16D">
                    <a:alpha val="30000"/>
                  </a:srgbClr>
                </a:gs>
                <a:gs pos="93000">
                  <a:schemeClr val="bg1"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3757838581396015E-17"/>
                  <c:y val="-0.113012817090263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FAB-434A-AE97-DF3479627D91}"/>
                </c:ext>
              </c:extLst>
            </c:dLbl>
            <c:dLbl>
              <c:idx val="1"/>
              <c:layout>
                <c:manualLayout>
                  <c:x val="0"/>
                  <c:y val="-0.115769227263197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4FAB-434A-AE97-DF3479627D91}"/>
                </c:ext>
              </c:extLst>
            </c:dLbl>
            <c:dLbl>
              <c:idx val="2"/>
              <c:layout>
                <c:manualLayout>
                  <c:x val="-1.5008724559768701E-3"/>
                  <c:y val="-7.7179484842131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FAB-434A-AE97-DF3479627D91}"/>
                </c:ext>
              </c:extLst>
            </c:dLbl>
            <c:dLbl>
              <c:idx val="3"/>
              <c:layout>
                <c:manualLayout>
                  <c:x val="6.3565615842083832E-3"/>
                  <c:y val="-9.372541408711657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357282269796395"/>
                      <c:h val="3.027940687198689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A-4FAB-434A-AE97-DF3479627D91}"/>
                </c:ext>
              </c:extLst>
            </c:dLbl>
            <c:dLbl>
              <c:idx val="4"/>
              <c:layout>
                <c:manualLayout>
                  <c:x val="0"/>
                  <c:y val="-0.121282047609063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4FAB-434A-AE97-DF3479627D91}"/>
                </c:ext>
              </c:extLst>
            </c:dLbl>
            <c:dLbl>
              <c:idx val="5"/>
              <c:layout>
                <c:manualLayout>
                  <c:x val="1.5008724559767599E-3"/>
                  <c:y val="-9.3717945879731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FAB-434A-AE97-DF3479627D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Analysis_two!$J$53:$J$58</c15:sqref>
                  </c15:fullRef>
                </c:ext>
              </c:extLst>
              <c:f>Analysis_two!$J$53:$J$57</c:f>
              <c:strCache>
                <c:ptCount val="5"/>
                <c:pt idx="0">
                  <c:v>Psychosocial support &amp; counselling </c:v>
                </c:pt>
                <c:pt idx="1">
                  <c:v>Training on EMAP tools </c:v>
                </c:pt>
                <c:pt idx="2">
                  <c:v>Training on Gender Based Violence Pocket Guide (GBVPG) </c:v>
                </c:pt>
                <c:pt idx="3">
                  <c:v>Training on GBV prevention &amp; protection </c:v>
                </c:pt>
                <c:pt idx="4">
                  <c:v>Information about GBV prevention &amp; mitigation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Analysis_two!$M$53:$M$58</c15:sqref>
                  </c15:fullRef>
                </c:ext>
              </c:extLst>
              <c:f>Analysis_two!$M$53:$M$57</c:f>
              <c:numCache>
                <c:formatCode>0.00%</c:formatCode>
                <c:ptCount val="5"/>
                <c:pt idx="0">
                  <c:v>0.25217391304347825</c:v>
                </c:pt>
                <c:pt idx="1">
                  <c:v>0.28695652173913044</c:v>
                </c:pt>
                <c:pt idx="2">
                  <c:v>5.2173913043478258E-2</c:v>
                </c:pt>
                <c:pt idx="3">
                  <c:v>0.74782608695652175</c:v>
                </c:pt>
                <c:pt idx="4">
                  <c:v>0.46086956521739131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Analysis_two!$M$58</c15:sqref>
                  <c15:dLbl>
                    <c:idx val="4"/>
                    <c:layout>
                      <c:manualLayout>
                        <c:x val="-6.0034829950698096E-3"/>
                        <c:y val="-0.12266030178290679"/>
                      </c:manualLayout>
                    </c:layout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noAutofit/>
                      </a:bodyPr>
                      <a:lstStyle/>
                      <a:p>
                        <a:pPr>
                          <a:defRPr sz="700" b="1" i="0" u="none" strike="noStrike" kern="1200" baseline="0">
                            <a:solidFill>
                              <a:srgbClr val="AA182C"/>
                            </a:solidFill>
                            <a:latin typeface="Arial" panose="020B0604020202020204" pitchFamily="34" charset="0"/>
                            <a:ea typeface="+mn-ea"/>
                            <a:cs typeface="Arial" panose="020B0604020202020204" pitchFamily="34" charset="0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layout>
                          <c:manualLayout>
                            <c:w val="0.18244356381890717"/>
                            <c:h val="3.8548428132481771E-2"/>
                          </c:manualLayout>
                        </c15:layout>
                      </c:ext>
                      <c:ext xmlns:c16="http://schemas.microsoft.com/office/drawing/2014/chart" uri="{C3380CC4-5D6E-409C-BE32-E72D297353CC}">
                        <c16:uniqueId val="{00000000-4BF0-466B-9E95-101EACB5C29E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E-4FAB-434A-AE97-DF3479627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axId val="200910176"/>
        <c:axId val="200896032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200896032"/>
        <c:scaling>
          <c:orientation val="minMax"/>
          <c:max val="0.60000000000000009"/>
        </c:scaling>
        <c:delete val="1"/>
        <c:axPos val="r"/>
        <c:numFmt formatCode="0.00%" sourceLinked="1"/>
        <c:majorTickMark val="out"/>
        <c:minorTickMark val="none"/>
        <c:tickLblPos val="nextTo"/>
        <c:crossAx val="200910176"/>
        <c:crosses val="max"/>
        <c:crossBetween val="between"/>
      </c:valAx>
      <c:catAx>
        <c:axId val="200910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896032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Sources of </a:t>
            </a:r>
            <a:r>
              <a:rPr lang="en-US" sz="1400" baseline="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SRH services (by PWD)</a:t>
            </a:r>
            <a:endParaRPr lang="en-US" sz="1400">
              <a:solidFill>
                <a:srgbClr val="E36F1E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3220967402838093"/>
          <c:y val="1.89382680486904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887505591199887E-2"/>
          <c:y val="0.12388513872670207"/>
          <c:w val="0.92059684941141551"/>
          <c:h val="0.639334774058731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Analysis_two!$AP$65</c:f>
              <c:strCache>
                <c:ptCount val="1"/>
                <c:pt idx="0">
                  <c:v>Disable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Analysis_two!$AO$66:$AO$74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Analysis_two!$AP$66:$AP$74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2.6548672566371681E-2</c:v>
                </c:pt>
                <c:pt idx="5">
                  <c:v>0</c:v>
                </c:pt>
                <c:pt idx="6">
                  <c:v>2.6548672566371681E-2</c:v>
                </c:pt>
                <c:pt idx="7">
                  <c:v>0</c:v>
                </c:pt>
                <c:pt idx="8">
                  <c:v>1.7699115044247787E-2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4-4D5B-9133-1309A3D90B85}"/>
            </c:ext>
          </c:extLst>
        </c:ser>
        <c:ser>
          <c:idx val="1"/>
          <c:order val="1"/>
          <c:tx>
            <c:strRef>
              <c:f>Analysis_two!$AQ$65</c:f>
              <c:strCache>
                <c:ptCount val="1"/>
                <c:pt idx="0">
                  <c:v>Non-disable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Analysis_two!$AO$66:$AO$74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Analysis_two!$AQ$66:$AQ$74</c:f>
              <c:numCache>
                <c:formatCode>0.00%</c:formatCode>
                <c:ptCount val="9"/>
                <c:pt idx="0">
                  <c:v>0.5663716814159292</c:v>
                </c:pt>
                <c:pt idx="1">
                  <c:v>3.5398230088495575E-2</c:v>
                </c:pt>
                <c:pt idx="2">
                  <c:v>0.46017699115044247</c:v>
                </c:pt>
                <c:pt idx="3">
                  <c:v>0.27433628318584069</c:v>
                </c:pt>
                <c:pt idx="4">
                  <c:v>0.83185840707964598</c:v>
                </c:pt>
                <c:pt idx="5">
                  <c:v>0.19469026548672566</c:v>
                </c:pt>
                <c:pt idx="6">
                  <c:v>0.32743362831858408</c:v>
                </c:pt>
                <c:pt idx="7">
                  <c:v>0.37168141592920356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94-4D5B-9133-1309A3D90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clustered"/>
        <c:varyColors val="0"/>
        <c:ser>
          <c:idx val="2"/>
          <c:order val="2"/>
          <c:tx>
            <c:strRef>
              <c:f>Analysis_two!$AR$65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EDA16D">
                    <a:alpha val="30000"/>
                  </a:srgbClr>
                </a:gs>
                <a:gs pos="93000">
                  <a:schemeClr val="bg1"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3757838581396015E-17"/>
                  <c:y val="-0.113012817090263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A94-4D5B-9133-1309A3D90B85}"/>
                </c:ext>
              </c:extLst>
            </c:dLbl>
            <c:dLbl>
              <c:idx val="1"/>
              <c:layout>
                <c:manualLayout>
                  <c:x val="0"/>
                  <c:y val="-0.115769227263197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A94-4D5B-9133-1309A3D90B85}"/>
                </c:ext>
              </c:extLst>
            </c:dLbl>
            <c:dLbl>
              <c:idx val="2"/>
              <c:layout>
                <c:manualLayout>
                  <c:x val="-1.5008724559768701E-3"/>
                  <c:y val="-7.7179484842131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A94-4D5B-9133-1309A3D90B85}"/>
                </c:ext>
              </c:extLst>
            </c:dLbl>
            <c:dLbl>
              <c:idx val="3"/>
              <c:layout>
                <c:manualLayout>
                  <c:x val="1.5009305654974947E-3"/>
                  <c:y val="-8.16932780252779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6461888180274856E-2"/>
                      <c:h val="3.027927426975749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2A94-4D5B-9133-1309A3D90B85}"/>
                </c:ext>
              </c:extLst>
            </c:dLbl>
            <c:dLbl>
              <c:idx val="4"/>
              <c:layout>
                <c:manualLayout>
                  <c:x val="1.2092630693724706E-3"/>
                  <c:y val="-6.24128718005290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A94-4D5B-9133-1309A3D90B85}"/>
                </c:ext>
              </c:extLst>
            </c:dLbl>
            <c:dLbl>
              <c:idx val="5"/>
              <c:layout>
                <c:manualLayout>
                  <c:x val="1.5008724559767599E-3"/>
                  <c:y val="-9.3717945879731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A94-4D5B-9133-1309A3D90B85}"/>
                </c:ext>
              </c:extLst>
            </c:dLbl>
            <c:dLbl>
              <c:idx val="6"/>
              <c:layout>
                <c:manualLayout>
                  <c:x val="-7.2555784162347346E-3"/>
                  <c:y val="-5.72273618553348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A94-4D5B-9133-1309A3D90B85}"/>
                </c:ext>
              </c:extLst>
            </c:dLbl>
            <c:dLbl>
              <c:idx val="7"/>
              <c:layout>
                <c:manualLayout>
                  <c:x val="-1.209263069372648E-3"/>
                  <c:y val="-6.99445533787425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A94-4D5B-9133-1309A3D90B85}"/>
                </c:ext>
              </c:extLst>
            </c:dLbl>
            <c:dLbl>
              <c:idx val="8"/>
              <c:layout>
                <c:manualLayout>
                  <c:x val="-7.2555784162350008E-3"/>
                  <c:y val="-7.41836172198784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A94-4D5B-9133-1309A3D90B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Analysis_two!$AO$66:$AO$74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Analysis_two!$AR$66:$AR$74</c:f>
              <c:numCache>
                <c:formatCode>0.00%</c:formatCode>
                <c:ptCount val="9"/>
                <c:pt idx="0">
                  <c:v>0.5663716814159292</c:v>
                </c:pt>
                <c:pt idx="1">
                  <c:v>3.5398230088495575E-2</c:v>
                </c:pt>
                <c:pt idx="2">
                  <c:v>0.46017699115044247</c:v>
                </c:pt>
                <c:pt idx="3">
                  <c:v>0.27433628318584069</c:v>
                </c:pt>
                <c:pt idx="4">
                  <c:v>0.8584070796460177</c:v>
                </c:pt>
                <c:pt idx="5">
                  <c:v>0.19469026548672566</c:v>
                </c:pt>
                <c:pt idx="6">
                  <c:v>0.35398230088495575</c:v>
                </c:pt>
                <c:pt idx="7">
                  <c:v>0.37168141592920356</c:v>
                </c:pt>
                <c:pt idx="8">
                  <c:v>1.7699115044247787E-2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A94-4D5B-9133-1309A3D90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axId val="200910176"/>
        <c:axId val="200896032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200896032"/>
        <c:scaling>
          <c:orientation val="minMax"/>
          <c:max val="0.60000000000000009"/>
        </c:scaling>
        <c:delete val="1"/>
        <c:axPos val="r"/>
        <c:numFmt formatCode="0.00%" sourceLinked="1"/>
        <c:majorTickMark val="out"/>
        <c:minorTickMark val="none"/>
        <c:tickLblPos val="nextTo"/>
        <c:crossAx val="200910176"/>
        <c:crosses val="max"/>
        <c:crossBetween val="between"/>
      </c:valAx>
      <c:catAx>
        <c:axId val="200910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896032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44112117158738345"/>
          <c:y val="0.95207170893853343"/>
          <c:w val="0.21449870237503074"/>
          <c:h val="3.733063145862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Where did you get the SRH services from? (by PWD)</a:t>
            </a:r>
          </a:p>
        </c:rich>
      </c:tx>
      <c:layout>
        <c:manualLayout>
          <c:xMode val="edge"/>
          <c:yMode val="edge"/>
          <c:x val="0.3220967402838093"/>
          <c:y val="1.89382680486904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887505591199887E-2"/>
          <c:y val="0.16405383546726487"/>
          <c:w val="0.92059684941141551"/>
          <c:h val="0.726760947015723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Analysis_two!$AX$53</c:f>
              <c:strCache>
                <c:ptCount val="1"/>
                <c:pt idx="0">
                  <c:v>Disable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Analysis_two!$AW$54:$AW$58</c:f>
              <c:strCache>
                <c:ptCount val="5"/>
                <c:pt idx="0">
                  <c:v>CARE’s Health Post </c:v>
                </c:pt>
                <c:pt idx="1">
                  <c:v>Outreach clinics </c:v>
                </c:pt>
                <c:pt idx="2">
                  <c:v>Court-yard meetings </c:v>
                </c:pt>
                <c:pt idx="3">
                  <c:v>Door-to-door visit </c:v>
                </c:pt>
                <c:pt idx="4">
                  <c:v>Women Girl Safe Space </c:v>
                </c:pt>
              </c:strCache>
            </c:strRef>
          </c:cat>
          <c:val>
            <c:numRef>
              <c:f>Analysis_two!$AX$54:$AX$58</c:f>
              <c:numCache>
                <c:formatCode>0.00%</c:formatCode>
                <c:ptCount val="5"/>
                <c:pt idx="0">
                  <c:v>3.5398230088495575E-2</c:v>
                </c:pt>
                <c:pt idx="1">
                  <c:v>0</c:v>
                </c:pt>
                <c:pt idx="2">
                  <c:v>0</c:v>
                </c:pt>
                <c:pt idx="3">
                  <c:v>1.7699115044247787E-2</c:v>
                </c:pt>
                <c:pt idx="4">
                  <c:v>2.6548672566371681E-2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B-4129-8615-5B81DA906B02}"/>
            </c:ext>
          </c:extLst>
        </c:ser>
        <c:ser>
          <c:idx val="1"/>
          <c:order val="1"/>
          <c:tx>
            <c:strRef>
              <c:f>Analysis_two!$AY$53</c:f>
              <c:strCache>
                <c:ptCount val="1"/>
                <c:pt idx="0">
                  <c:v>Non-disable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Analysis_two!$AW$54:$AW$58</c:f>
              <c:strCache>
                <c:ptCount val="5"/>
                <c:pt idx="0">
                  <c:v>CARE’s Health Post </c:v>
                </c:pt>
                <c:pt idx="1">
                  <c:v>Outreach clinics </c:v>
                </c:pt>
                <c:pt idx="2">
                  <c:v>Court-yard meetings </c:v>
                </c:pt>
                <c:pt idx="3">
                  <c:v>Door-to-door visit </c:v>
                </c:pt>
                <c:pt idx="4">
                  <c:v>Women Girl Safe Space </c:v>
                </c:pt>
              </c:strCache>
            </c:strRef>
          </c:cat>
          <c:val>
            <c:numRef>
              <c:f>Analysis_two!$AY$54:$AY$58</c:f>
              <c:numCache>
                <c:formatCode>0.00%</c:formatCode>
                <c:ptCount val="5"/>
                <c:pt idx="0">
                  <c:v>0.95575221238938057</c:v>
                </c:pt>
                <c:pt idx="1">
                  <c:v>0</c:v>
                </c:pt>
                <c:pt idx="2">
                  <c:v>4.4247787610619468E-2</c:v>
                </c:pt>
                <c:pt idx="3">
                  <c:v>0.37168141592920356</c:v>
                </c:pt>
                <c:pt idx="4">
                  <c:v>0.20353982300884957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5B-4129-8615-5B81DA906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clustered"/>
        <c:varyColors val="0"/>
        <c:ser>
          <c:idx val="2"/>
          <c:order val="2"/>
          <c:tx>
            <c:strRef>
              <c:f>Analysis_two!$AZ$53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EDA16D">
                    <a:alpha val="30000"/>
                  </a:srgbClr>
                </a:gs>
                <a:gs pos="93000">
                  <a:schemeClr val="bg1"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2173912876769423E-3"/>
                  <c:y val="-6.81183615231093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55B-4129-8615-5B81DA906B02}"/>
                </c:ext>
              </c:extLst>
            </c:dLbl>
            <c:dLbl>
              <c:idx val="1"/>
              <c:layout>
                <c:manualLayout>
                  <c:x val="0"/>
                  <c:y val="-0.115769227263197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55B-4129-8615-5B81DA906B02}"/>
                </c:ext>
              </c:extLst>
            </c:dLbl>
            <c:dLbl>
              <c:idx val="2"/>
              <c:layout>
                <c:manualLayout>
                  <c:x val="-1.5008724559768701E-3"/>
                  <c:y val="-7.7179484842131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55B-4129-8615-5B81DA906B02}"/>
                </c:ext>
              </c:extLst>
            </c:dLbl>
            <c:dLbl>
              <c:idx val="3"/>
              <c:layout>
                <c:manualLayout>
                  <c:x val="1.5009305654974947E-3"/>
                  <c:y val="-8.16932780252779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6461888180274856E-2"/>
                      <c:h val="3.027927426975749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155B-4129-8615-5B81DA906B02}"/>
                </c:ext>
              </c:extLst>
            </c:dLbl>
            <c:dLbl>
              <c:idx val="4"/>
              <c:layout>
                <c:manualLayout>
                  <c:x val="1.2092630693724706E-3"/>
                  <c:y val="-6.24128718005290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55B-4129-8615-5B81DA906B02}"/>
                </c:ext>
              </c:extLst>
            </c:dLbl>
            <c:dLbl>
              <c:idx val="5"/>
              <c:layout>
                <c:manualLayout>
                  <c:x val="1.5008724559767599E-3"/>
                  <c:y val="-9.3717945879731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55B-4129-8615-5B81DA906B02}"/>
                </c:ext>
              </c:extLst>
            </c:dLbl>
            <c:dLbl>
              <c:idx val="6"/>
              <c:layout>
                <c:manualLayout>
                  <c:x val="-7.2555784162347346E-3"/>
                  <c:y val="-5.72273618553348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55B-4129-8615-5B81DA906B02}"/>
                </c:ext>
              </c:extLst>
            </c:dLbl>
            <c:dLbl>
              <c:idx val="7"/>
              <c:layout>
                <c:manualLayout>
                  <c:x val="-1.209263069372648E-3"/>
                  <c:y val="-6.99445533787425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55B-4129-8615-5B81DA906B02}"/>
                </c:ext>
              </c:extLst>
            </c:dLbl>
            <c:dLbl>
              <c:idx val="8"/>
              <c:layout>
                <c:manualLayout>
                  <c:x val="-7.2555784162350008E-3"/>
                  <c:y val="-7.41836172198784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55B-4129-8615-5B81DA906B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Analysis_two!$AW$54:$AW$58</c:f>
              <c:strCache>
                <c:ptCount val="5"/>
                <c:pt idx="0">
                  <c:v>CARE’s Health Post </c:v>
                </c:pt>
                <c:pt idx="1">
                  <c:v>Outreach clinics </c:v>
                </c:pt>
                <c:pt idx="2">
                  <c:v>Court-yard meetings </c:v>
                </c:pt>
                <c:pt idx="3">
                  <c:v>Door-to-door visit </c:v>
                </c:pt>
                <c:pt idx="4">
                  <c:v>Women Girl Safe Space </c:v>
                </c:pt>
              </c:strCache>
            </c:strRef>
          </c:cat>
          <c:val>
            <c:numRef>
              <c:f>Analysis_two!$AZ$54:$AZ$58</c:f>
              <c:numCache>
                <c:formatCode>0.00%</c:formatCode>
                <c:ptCount val="5"/>
                <c:pt idx="0">
                  <c:v>0.99115044247787609</c:v>
                </c:pt>
                <c:pt idx="1">
                  <c:v>0</c:v>
                </c:pt>
                <c:pt idx="2">
                  <c:v>4.4247787610619468E-2</c:v>
                </c:pt>
                <c:pt idx="3">
                  <c:v>0.38938053097345132</c:v>
                </c:pt>
                <c:pt idx="4">
                  <c:v>0.23008849557522124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55B-4129-8615-5B81DA906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axId val="200910176"/>
        <c:axId val="200896032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200896032"/>
        <c:scaling>
          <c:orientation val="minMax"/>
          <c:max val="0.60000000000000009"/>
        </c:scaling>
        <c:delete val="1"/>
        <c:axPos val="r"/>
        <c:numFmt formatCode="0.00%" sourceLinked="1"/>
        <c:majorTickMark val="out"/>
        <c:minorTickMark val="none"/>
        <c:tickLblPos val="nextTo"/>
        <c:crossAx val="200910176"/>
        <c:crosses val="max"/>
        <c:crossBetween val="between"/>
      </c:valAx>
      <c:catAx>
        <c:axId val="200910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896032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44112117158738345"/>
          <c:y val="0.95207170893853343"/>
          <c:w val="0.21449870237503074"/>
          <c:h val="3.733063145862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Participation in cash-for-work activity</a:t>
            </a:r>
          </a:p>
        </c:rich>
      </c:tx>
      <c:layout>
        <c:manualLayout>
          <c:xMode val="edge"/>
          <c:yMode val="edge"/>
          <c:x val="0.13266219239373603"/>
          <c:y val="2.98361353479463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363733905110466E-2"/>
          <c:y val="0.13615273059965155"/>
          <c:w val="0.9081081837058379"/>
          <c:h val="0.693551819536071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Analysis_two!$CN$45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Analysis_two!$CO$44:$CP$44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Analysis_two!$CO$45:$CP$45</c:f>
              <c:numCache>
                <c:formatCode>0.00%</c:formatCode>
                <c:ptCount val="2"/>
                <c:pt idx="0">
                  <c:v>0.18115942028985507</c:v>
                </c:pt>
                <c:pt idx="1">
                  <c:v>7.246376811594203E-3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8C1-4F8B-B0EA-469F298A0C28}"/>
            </c:ext>
          </c:extLst>
        </c:ser>
        <c:ser>
          <c:idx val="1"/>
          <c:order val="1"/>
          <c:tx>
            <c:strRef>
              <c:f>Analysis_two!$CN$46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Analysis_two!$CO$44:$CP$44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Analysis_two!$CO$46:$CP$46</c:f>
              <c:numCache>
                <c:formatCode>0.00%</c:formatCode>
                <c:ptCount val="2"/>
                <c:pt idx="0">
                  <c:v>8.6956521739130432E-2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48C1-4F8B-B0EA-469F298A0C28}"/>
            </c:ext>
          </c:extLst>
        </c:ser>
        <c:ser>
          <c:idx val="2"/>
          <c:order val="2"/>
          <c:tx>
            <c:strRef>
              <c:f>Analysis_two!$CN$47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Analysis_two!$CO$44:$CP$44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Analysis_two!$CO$47:$CP$47</c:f>
              <c:numCache>
                <c:formatCode>0.00%</c:formatCode>
                <c:ptCount val="2"/>
                <c:pt idx="0">
                  <c:v>0.13043478260869565</c:v>
                </c:pt>
                <c:pt idx="1">
                  <c:v>0.15942028985507245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8C1-4F8B-B0EA-469F298A0C28}"/>
            </c:ext>
          </c:extLst>
        </c:ser>
        <c:ser>
          <c:idx val="3"/>
          <c:order val="3"/>
          <c:tx>
            <c:strRef>
              <c:f>Analysis_two!$CN$48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Analysis_two!$CO$44:$CP$44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Analysis_two!$CO$48:$CP$48</c:f>
              <c:numCache>
                <c:formatCode>0.00%</c:formatCode>
                <c:ptCount val="2"/>
                <c:pt idx="0">
                  <c:v>0.35507246376811596</c:v>
                </c:pt>
                <c:pt idx="1">
                  <c:v>7.9710144927536225E-2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8C1-4F8B-B0EA-469F298A0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stacked"/>
        <c:varyColors val="0"/>
        <c:ser>
          <c:idx val="4"/>
          <c:order val="4"/>
          <c:tx>
            <c:strRef>
              <c:f>Analysis_two!$CN$49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75000"/>
                    <a:alpha val="24000"/>
                  </a:schemeClr>
                </a:gs>
                <a:gs pos="97000">
                  <a:schemeClr val="accent1">
                    <a:lumMod val="30000"/>
                    <a:lumOff val="70000"/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0348708584654934E-3"/>
                  <c:y val="-0.1408520006607415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48C1-4F8B-B0EA-469F298A0C28}"/>
                </c:ext>
              </c:extLst>
            </c:dLbl>
            <c:dLbl>
              <c:idx val="1"/>
              <c:layout>
                <c:manualLayout>
                  <c:x val="1.5263949414157166E-2"/>
                  <c:y val="-0.2883349789206902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48C1-4F8B-B0EA-469F298A0C28}"/>
                </c:ext>
              </c:extLst>
            </c:dLbl>
            <c:dLbl>
              <c:idx val="2"/>
              <c:layout>
                <c:manualLayout>
                  <c:x val="-2.701568366995422E-3"/>
                  <c:y val="-0.135448059721830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48C1-4F8B-B0EA-469F298A0C28}"/>
                </c:ext>
              </c:extLst>
            </c:dLbl>
            <c:dLbl>
              <c:idx val="3"/>
              <c:layout>
                <c:manualLayout>
                  <c:x val="-8.3357557082950392E-4"/>
                  <c:y val="-0.1792353736994248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48C1-4F8B-B0EA-469F298A0C28}"/>
                </c:ext>
              </c:extLst>
            </c:dLbl>
            <c:dLbl>
              <c:idx val="4"/>
              <c:layout>
                <c:manualLayout>
                  <c:x val="-1.1056302610480105E-3"/>
                  <c:y val="-0.126080414237466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48C1-4F8B-B0EA-469F298A0C28}"/>
                </c:ext>
              </c:extLst>
            </c:dLbl>
            <c:dLbl>
              <c:idx val="5"/>
              <c:layout>
                <c:manualLayout>
                  <c:x val="0"/>
                  <c:y val="-0.105540450806664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48C1-4F8B-B0EA-469F298A0C28}"/>
                </c:ext>
              </c:extLst>
            </c:dLbl>
            <c:dLbl>
              <c:idx val="6"/>
              <c:layout>
                <c:manualLayout>
                  <c:x val="-1.0872448966052304E-3"/>
                  <c:y val="-0.1754497688121149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48C1-4F8B-B0EA-469F298A0C28}"/>
                </c:ext>
              </c:extLst>
            </c:dLbl>
            <c:dLbl>
              <c:idx val="7"/>
              <c:layout>
                <c:manualLayout>
                  <c:x val="-2.1744897932103012E-3"/>
                  <c:y val="-0.1791338155209951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48C1-4F8B-B0EA-469F298A0C28}"/>
                </c:ext>
              </c:extLst>
            </c:dLbl>
            <c:dLbl>
              <c:idx val="8"/>
              <c:layout>
                <c:manualLayout>
                  <c:x val="-1.0872448966051506E-3"/>
                  <c:y val="-9.674261940015811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48C1-4F8B-B0EA-469F298A0C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Analysis_two!$CO$44:$CP$44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Analysis_two!$CO$49:$CP$49</c:f>
              <c:numCache>
                <c:formatCode>0.00%</c:formatCode>
                <c:ptCount val="2"/>
                <c:pt idx="0">
                  <c:v>0.75362318840579712</c:v>
                </c:pt>
                <c:pt idx="1">
                  <c:v>0.24637681159420291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48C1-4F8B-B0EA-469F298A0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00"/>
        <c:axId val="809958336"/>
        <c:axId val="809979136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809979136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809958336"/>
        <c:crosses val="max"/>
        <c:crossBetween val="between"/>
      </c:valAx>
      <c:catAx>
        <c:axId val="809958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9979136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Age (by Sex, n=411))</a:t>
            </a:r>
          </a:p>
        </c:rich>
      </c:tx>
      <c:layout>
        <c:manualLayout>
          <c:xMode val="edge"/>
          <c:yMode val="edge"/>
          <c:x val="0.29253598996145586"/>
          <c:y val="3.66306824690142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22687090441481E-2"/>
          <c:y val="6.6114028174617326E-2"/>
          <c:w val="0.90095837483245145"/>
          <c:h val="0.74932893125207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Analysis_one!$B$31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2F27-4D5F-92DE-59A148C2F0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Analysis_one!$C$30:$E$30</c:f>
              <c:strCache>
                <c:ptCount val="3"/>
                <c:pt idx="0">
                  <c:v>10-19 years</c:v>
                </c:pt>
                <c:pt idx="1">
                  <c:v>20-49 years</c:v>
                </c:pt>
                <c:pt idx="2">
                  <c:v>50 and above</c:v>
                </c:pt>
              </c:strCache>
            </c:strRef>
          </c:cat>
          <c:val>
            <c:numRef>
              <c:f>Analysis_one!$C$31:$E$31</c:f>
              <c:numCache>
                <c:formatCode>0.00%</c:formatCode>
                <c:ptCount val="3"/>
                <c:pt idx="0">
                  <c:v>0.13868613138686131</c:v>
                </c:pt>
                <c:pt idx="1">
                  <c:v>0.32116788321167883</c:v>
                </c:pt>
                <c:pt idx="2">
                  <c:v>2.6763990267639901E-2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21-4494-A82A-C73343827082}"/>
            </c:ext>
          </c:extLst>
        </c:ser>
        <c:ser>
          <c:idx val="1"/>
          <c:order val="1"/>
          <c:tx>
            <c:strRef>
              <c:f>Analysis_one!$B$32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Analysis_one!$C$30:$E$30</c:f>
              <c:strCache>
                <c:ptCount val="3"/>
                <c:pt idx="0">
                  <c:v>10-19 years</c:v>
                </c:pt>
                <c:pt idx="1">
                  <c:v>20-49 years</c:v>
                </c:pt>
                <c:pt idx="2">
                  <c:v>50 and above</c:v>
                </c:pt>
              </c:strCache>
            </c:strRef>
          </c:cat>
          <c:val>
            <c:numRef>
              <c:f>Analysis_one!$C$32:$E$32</c:f>
              <c:numCache>
                <c:formatCode>0.00%</c:formatCode>
                <c:ptCount val="3"/>
                <c:pt idx="0">
                  <c:v>0.22871046228710462</c:v>
                </c:pt>
                <c:pt idx="1">
                  <c:v>0.20194647201946472</c:v>
                </c:pt>
                <c:pt idx="2">
                  <c:v>8.2725060827250604E-2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21-4494-A82A-C73343827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3"/>
        <c:overlap val="100"/>
        <c:axId val="697071536"/>
        <c:axId val="697061968"/>
      </c:barChart>
      <c:lineChart>
        <c:grouping val="standard"/>
        <c:varyColors val="0"/>
        <c:ser>
          <c:idx val="2"/>
          <c:order val="2"/>
          <c:tx>
            <c:strRef>
              <c:f>Analysis_one!$B$33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Analysis_one!$C$30:$E$30</c:f>
              <c:strCache>
                <c:ptCount val="3"/>
                <c:pt idx="0">
                  <c:v>10-19 years</c:v>
                </c:pt>
                <c:pt idx="1">
                  <c:v>20-49 years</c:v>
                </c:pt>
                <c:pt idx="2">
                  <c:v>50 and above</c:v>
                </c:pt>
              </c:strCache>
            </c:strRef>
          </c:cat>
          <c:val>
            <c:numRef>
              <c:f>Analysis_one!$C$33:$E$33</c:f>
              <c:numCache>
                <c:formatCode>0.00%</c:formatCode>
                <c:ptCount val="3"/>
                <c:pt idx="0">
                  <c:v>0.36739659367396593</c:v>
                </c:pt>
                <c:pt idx="1">
                  <c:v>0.52311435523114358</c:v>
                </c:pt>
                <c:pt idx="2">
                  <c:v>0.1094890510948905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221-4494-A82A-C73343827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071536"/>
        <c:axId val="697061968"/>
      </c:line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Service received by community (With and without disability, n=411)</a:t>
            </a:r>
          </a:p>
        </c:rich>
      </c:tx>
      <c:layout>
        <c:manualLayout>
          <c:xMode val="edge"/>
          <c:yMode val="edge"/>
          <c:x val="0.13536917343778693"/>
          <c:y val="2.931457267137529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667493460723309E-2"/>
          <c:y val="0.14329361064121915"/>
          <c:w val="0.90933250653927666"/>
          <c:h val="0.701454329726986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Analysis_one!$N$47</c:f>
              <c:strCache>
                <c:ptCount val="1"/>
                <c:pt idx="0">
                  <c:v>With disability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Analysis_one!$M$48:$M$51</c:f>
              <c:strCache>
                <c:ptCount val="4"/>
                <c:pt idx="0">
                  <c:v>GBV </c:v>
                </c:pt>
                <c:pt idx="1">
                  <c:v>DRR </c:v>
                </c:pt>
                <c:pt idx="2">
                  <c:v>SRH </c:v>
                </c:pt>
                <c:pt idx="3">
                  <c:v>WASH </c:v>
                </c:pt>
              </c:strCache>
            </c:strRef>
          </c:cat>
          <c:val>
            <c:numRef>
              <c:f>Analysis_one!$N$48:$N$51</c:f>
              <c:numCache>
                <c:formatCode>0.00%</c:formatCode>
                <c:ptCount val="4"/>
                <c:pt idx="0">
                  <c:v>1.4598540145985401E-2</c:v>
                </c:pt>
                <c:pt idx="1">
                  <c:v>1.7031630170316302E-2</c:v>
                </c:pt>
                <c:pt idx="2">
                  <c:v>1.2165450121654502E-2</c:v>
                </c:pt>
                <c:pt idx="3">
                  <c:v>1.9464720194647202E-2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2-4B2D-B27A-ED485A9AA427}"/>
            </c:ext>
          </c:extLst>
        </c:ser>
        <c:ser>
          <c:idx val="1"/>
          <c:order val="1"/>
          <c:tx>
            <c:strRef>
              <c:f>Analysis_one!$O$47</c:f>
              <c:strCache>
                <c:ptCount val="1"/>
                <c:pt idx="0">
                  <c:v>Without disability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Analysis_one!$M$48:$M$51</c:f>
              <c:strCache>
                <c:ptCount val="4"/>
                <c:pt idx="0">
                  <c:v>GBV </c:v>
                </c:pt>
                <c:pt idx="1">
                  <c:v>DRR </c:v>
                </c:pt>
                <c:pt idx="2">
                  <c:v>SRH </c:v>
                </c:pt>
                <c:pt idx="3">
                  <c:v>WASH </c:v>
                </c:pt>
              </c:strCache>
            </c:strRef>
          </c:cat>
          <c:val>
            <c:numRef>
              <c:f>Analysis_one!$O$48:$O$51</c:f>
              <c:numCache>
                <c:formatCode>0.00%</c:formatCode>
                <c:ptCount val="4"/>
                <c:pt idx="0">
                  <c:v>0.26520681265206814</c:v>
                </c:pt>
                <c:pt idx="1">
                  <c:v>0.31873479318734793</c:v>
                </c:pt>
                <c:pt idx="2">
                  <c:v>0.26277372262773724</c:v>
                </c:pt>
                <c:pt idx="3">
                  <c:v>0.29927007299270075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02-4B2D-B27A-ED485A9AA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clustered"/>
        <c:varyColors val="0"/>
        <c:ser>
          <c:idx val="2"/>
          <c:order val="2"/>
          <c:tx>
            <c:strRef>
              <c:f>Analysis_one!$P$47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EDA16D">
                    <a:alpha val="30000"/>
                  </a:srgbClr>
                </a:gs>
                <a:gs pos="93000">
                  <a:schemeClr val="bg1"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3757838581396015E-17"/>
                  <c:y val="-0.113012817090263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E02-4B2D-B27A-ED485A9AA427}"/>
                </c:ext>
              </c:extLst>
            </c:dLbl>
            <c:dLbl>
              <c:idx val="1"/>
              <c:layout>
                <c:manualLayout>
                  <c:x val="5.1334840592519937E-3"/>
                  <c:y val="-9.23253746352177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02-4B2D-B27A-ED485A9AA427}"/>
                </c:ext>
              </c:extLst>
            </c:dLbl>
            <c:dLbl>
              <c:idx val="2"/>
              <c:layout>
                <c:manualLayout>
                  <c:x val="-1.5008724559768701E-3"/>
                  <c:y val="-7.7179484842131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02-4B2D-B27A-ED485A9AA427}"/>
                </c:ext>
              </c:extLst>
            </c:dLbl>
            <c:dLbl>
              <c:idx val="3"/>
              <c:layout>
                <c:manualLayout>
                  <c:x val="1.5009315454435858E-3"/>
                  <c:y val="-8.958311358016014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6461888180274856E-2"/>
                      <c:h val="3.027927426975749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CE02-4B2D-B27A-ED485A9AA427}"/>
                </c:ext>
              </c:extLst>
            </c:dLbl>
            <c:dLbl>
              <c:idx val="4"/>
              <c:layout>
                <c:manualLayout>
                  <c:x val="0"/>
                  <c:y val="-0.121282047609063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E02-4B2D-B27A-ED485A9AA427}"/>
                </c:ext>
              </c:extLst>
            </c:dLbl>
            <c:dLbl>
              <c:idx val="5"/>
              <c:layout>
                <c:manualLayout>
                  <c:x val="-6.0034898239075905E-3"/>
                  <c:y val="-0.1226601441754448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5621399604927822E-2"/>
                      <c:h val="3.854850478855728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CE02-4B2D-B27A-ED485A9AA427}"/>
                </c:ext>
              </c:extLst>
            </c:dLbl>
            <c:dLbl>
              <c:idx val="6"/>
              <c:layout>
                <c:manualLayout>
                  <c:x val="1.5008724559767599E-3"/>
                  <c:y val="-9.3717945879731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E02-4B2D-B27A-ED485A9AA4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Analysis_one!$M$48:$M$51</c:f>
              <c:strCache>
                <c:ptCount val="4"/>
                <c:pt idx="0">
                  <c:v>GBV </c:v>
                </c:pt>
                <c:pt idx="1">
                  <c:v>DRR </c:v>
                </c:pt>
                <c:pt idx="2">
                  <c:v>SRH </c:v>
                </c:pt>
                <c:pt idx="3">
                  <c:v>WASH </c:v>
                </c:pt>
              </c:strCache>
            </c:strRef>
          </c:cat>
          <c:val>
            <c:numRef>
              <c:f>Analysis_one!$P$48:$P$51</c:f>
              <c:numCache>
                <c:formatCode>0.00%</c:formatCode>
                <c:ptCount val="4"/>
                <c:pt idx="0">
                  <c:v>0.27980535279805352</c:v>
                </c:pt>
                <c:pt idx="1">
                  <c:v>0.33576642335766421</c:v>
                </c:pt>
                <c:pt idx="2">
                  <c:v>0.27493917274939172</c:v>
                </c:pt>
                <c:pt idx="3">
                  <c:v>0.31873479318734793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E02-4B2D-B27A-ED485A9AA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axId val="200910176"/>
        <c:axId val="200896032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0.60000000000000009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200896032"/>
        <c:scaling>
          <c:orientation val="minMax"/>
          <c:max val="0.60000000000000009"/>
        </c:scaling>
        <c:delete val="1"/>
        <c:axPos val="r"/>
        <c:numFmt formatCode="0.00%" sourceLinked="1"/>
        <c:majorTickMark val="out"/>
        <c:minorTickMark val="none"/>
        <c:tickLblPos val="nextTo"/>
        <c:crossAx val="200910176"/>
        <c:crosses val="max"/>
        <c:crossBetween val="between"/>
      </c:valAx>
      <c:catAx>
        <c:axId val="200910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896032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Service received by community (n=411)</a:t>
            </a:r>
          </a:p>
        </c:rich>
      </c:tx>
      <c:layout>
        <c:manualLayout>
          <c:xMode val="edge"/>
          <c:yMode val="edge"/>
          <c:x val="0.26667338283752706"/>
          <c:y val="3.0467716778592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3415060110227762E-2"/>
          <c:y val="9.6570872803336136E-2"/>
          <c:w val="0.9265849398897722"/>
          <c:h val="0.760884485604283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Analysis_one!$T$40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Analysis_one!$S$41:$S$44</c:f>
              <c:strCache>
                <c:ptCount val="4"/>
                <c:pt idx="0">
                  <c:v>GBV </c:v>
                </c:pt>
                <c:pt idx="1">
                  <c:v>DRR </c:v>
                </c:pt>
                <c:pt idx="2">
                  <c:v>SRH </c:v>
                </c:pt>
                <c:pt idx="3">
                  <c:v>WASH </c:v>
                </c:pt>
              </c:strCache>
            </c:strRef>
          </c:cat>
          <c:val>
            <c:numRef>
              <c:f>Analysis_one!$T$41:$T$44</c:f>
              <c:numCache>
                <c:formatCode>0.00%</c:formatCode>
                <c:ptCount val="4"/>
                <c:pt idx="0">
                  <c:v>5.1094890510948905E-2</c:v>
                </c:pt>
                <c:pt idx="1">
                  <c:v>6.3260340632603412E-2</c:v>
                </c:pt>
                <c:pt idx="2">
                  <c:v>6.569343065693431E-2</c:v>
                </c:pt>
                <c:pt idx="3">
                  <c:v>6.3260340632603412E-2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E-4039-8098-7D5AC2B9DF50}"/>
            </c:ext>
          </c:extLst>
        </c:ser>
        <c:ser>
          <c:idx val="1"/>
          <c:order val="1"/>
          <c:tx>
            <c:strRef>
              <c:f>Analysis_one!$U$40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Analysis_one!$S$41:$S$44</c:f>
              <c:strCache>
                <c:ptCount val="4"/>
                <c:pt idx="0">
                  <c:v>GBV </c:v>
                </c:pt>
                <c:pt idx="1">
                  <c:v>DRR </c:v>
                </c:pt>
                <c:pt idx="2">
                  <c:v>SRH </c:v>
                </c:pt>
                <c:pt idx="3">
                  <c:v>WASH </c:v>
                </c:pt>
              </c:strCache>
            </c:strRef>
          </c:cat>
          <c:val>
            <c:numRef>
              <c:f>Analysis_one!$U$41:$U$44</c:f>
              <c:numCache>
                <c:formatCode>0.00%</c:formatCode>
                <c:ptCount val="4"/>
                <c:pt idx="0">
                  <c:v>1.9464720194647202E-2</c:v>
                </c:pt>
                <c:pt idx="1">
                  <c:v>2.9197080291970802E-2</c:v>
                </c:pt>
                <c:pt idx="2">
                  <c:v>6.0827250608272508E-2</c:v>
                </c:pt>
                <c:pt idx="3">
                  <c:v>4.8661800486618008E-2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5E-4039-8098-7D5AC2B9DF50}"/>
            </c:ext>
          </c:extLst>
        </c:ser>
        <c:ser>
          <c:idx val="2"/>
          <c:order val="2"/>
          <c:tx>
            <c:strRef>
              <c:f>Analysis_one!$V$40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Analysis_one!$S$41:$S$44</c:f>
              <c:strCache>
                <c:ptCount val="4"/>
                <c:pt idx="0">
                  <c:v>GBV </c:v>
                </c:pt>
                <c:pt idx="1">
                  <c:v>DRR </c:v>
                </c:pt>
                <c:pt idx="2">
                  <c:v>SRH </c:v>
                </c:pt>
                <c:pt idx="3">
                  <c:v>WASH </c:v>
                </c:pt>
              </c:strCache>
            </c:strRef>
          </c:cat>
          <c:val>
            <c:numRef>
              <c:f>Analysis_one!$V$41:$V$44</c:f>
              <c:numCache>
                <c:formatCode>0.00%</c:formatCode>
                <c:ptCount val="4"/>
                <c:pt idx="0">
                  <c:v>0.10218978102189781</c:v>
                </c:pt>
                <c:pt idx="1">
                  <c:v>9.7323600973236016E-2</c:v>
                </c:pt>
                <c:pt idx="2">
                  <c:v>6.0827250608272508E-2</c:v>
                </c:pt>
                <c:pt idx="3">
                  <c:v>3.6496350364963501E-2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5E-4039-8098-7D5AC2B9DF50}"/>
            </c:ext>
          </c:extLst>
        </c:ser>
        <c:ser>
          <c:idx val="3"/>
          <c:order val="3"/>
          <c:tx>
            <c:strRef>
              <c:f>Analysis_one!$W$40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Analysis_one!$S$41:$S$44</c:f>
              <c:strCache>
                <c:ptCount val="4"/>
                <c:pt idx="0">
                  <c:v>GBV </c:v>
                </c:pt>
                <c:pt idx="1">
                  <c:v>DRR </c:v>
                </c:pt>
                <c:pt idx="2">
                  <c:v>SRH </c:v>
                </c:pt>
                <c:pt idx="3">
                  <c:v>WASH </c:v>
                </c:pt>
              </c:strCache>
            </c:strRef>
          </c:cat>
          <c:val>
            <c:numRef>
              <c:f>Analysis_one!$W$41:$W$44</c:f>
              <c:numCache>
                <c:formatCode>0.00%</c:formatCode>
                <c:ptCount val="4"/>
                <c:pt idx="0">
                  <c:v>0.1070559610705596</c:v>
                </c:pt>
                <c:pt idx="1">
                  <c:v>0.145985401459854</c:v>
                </c:pt>
                <c:pt idx="2">
                  <c:v>8.7591240875912413E-2</c:v>
                </c:pt>
                <c:pt idx="3">
                  <c:v>0.170316301703163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5E-4039-8098-7D5AC2B9D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stacked"/>
        <c:varyColors val="0"/>
        <c:ser>
          <c:idx val="4"/>
          <c:order val="4"/>
          <c:tx>
            <c:strRef>
              <c:f>Analysis_one!$X$40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75000"/>
                    <a:alpha val="24000"/>
                  </a:schemeClr>
                </a:gs>
                <a:gs pos="97000">
                  <a:schemeClr val="accent1">
                    <a:lumMod val="30000"/>
                    <a:lumOff val="70000"/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4568200161420498E-3"/>
                  <c:y val="-0.3017930372916583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35E-4039-8098-7D5AC2B9DF50}"/>
                </c:ext>
              </c:extLst>
            </c:dLbl>
            <c:dLbl>
              <c:idx val="1"/>
              <c:layout>
                <c:manualLayout>
                  <c:x val="-8.0710683219976168E-3"/>
                  <c:y val="-0.2937927125320887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35E-4039-8098-7D5AC2B9DF50}"/>
                </c:ext>
              </c:extLst>
            </c:dLbl>
            <c:dLbl>
              <c:idx val="2"/>
              <c:layout>
                <c:manualLayout>
                  <c:x val="-1.504006914390057E-3"/>
                  <c:y val="-0.289802416829875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35E-4039-8098-7D5AC2B9DF50}"/>
                </c:ext>
              </c:extLst>
            </c:dLbl>
            <c:dLbl>
              <c:idx val="3"/>
              <c:layout>
                <c:manualLayout>
                  <c:x val="-6.2364238368509024E-3"/>
                  <c:y val="-0.3223256991353238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35E-4039-8098-7D5AC2B9DF50}"/>
                </c:ext>
              </c:extLst>
            </c:dLbl>
            <c:dLbl>
              <c:idx val="4"/>
              <c:layout>
                <c:manualLayout>
                  <c:x val="0"/>
                  <c:y val="-0.157546937227384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35E-4039-8098-7D5AC2B9DF50}"/>
                </c:ext>
              </c:extLst>
            </c:dLbl>
            <c:dLbl>
              <c:idx val="5"/>
              <c:layout>
                <c:manualLayout>
                  <c:x val="0"/>
                  <c:y val="-0.1257294927669912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35E-4039-8098-7D5AC2B9DF50}"/>
                </c:ext>
              </c:extLst>
            </c:dLbl>
            <c:dLbl>
              <c:idx val="6"/>
              <c:layout>
                <c:manualLayout>
                  <c:x val="0"/>
                  <c:y val="-0.105540450806664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35E-4039-8098-7D5AC2B9DF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Analysis_one!$S$41:$S$44</c:f>
              <c:strCache>
                <c:ptCount val="4"/>
                <c:pt idx="0">
                  <c:v>GBV </c:v>
                </c:pt>
                <c:pt idx="1">
                  <c:v>DRR </c:v>
                </c:pt>
                <c:pt idx="2">
                  <c:v>SRH </c:v>
                </c:pt>
                <c:pt idx="3">
                  <c:v>WASH </c:v>
                </c:pt>
              </c:strCache>
            </c:strRef>
          </c:cat>
          <c:val>
            <c:numRef>
              <c:f>Analysis_one!$X$41:$X$44</c:f>
              <c:numCache>
                <c:formatCode>0.00%</c:formatCode>
                <c:ptCount val="4"/>
                <c:pt idx="0">
                  <c:v>0.27980535279805352</c:v>
                </c:pt>
                <c:pt idx="1">
                  <c:v>0.33576642335766421</c:v>
                </c:pt>
                <c:pt idx="2">
                  <c:v>0.27493917274939172</c:v>
                </c:pt>
                <c:pt idx="3">
                  <c:v>0.31873479318734793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35E-4039-8098-7D5AC2B9D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00"/>
        <c:axId val="809958336"/>
        <c:axId val="809979136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0.5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809979136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809958336"/>
        <c:crosses val="max"/>
        <c:crossBetween val="between"/>
      </c:valAx>
      <c:catAx>
        <c:axId val="809958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9979136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FF0066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Training/activities received by community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(with</a:t>
            </a:r>
            <a:r>
              <a:rPr lang="en-US" sz="1400" baseline="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&amp; without disability, n=411</a:t>
            </a: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)</a:t>
            </a:r>
          </a:p>
        </c:rich>
      </c:tx>
      <c:layout>
        <c:manualLayout>
          <c:xMode val="edge"/>
          <c:yMode val="edge"/>
          <c:x val="0.2827320093487215"/>
          <c:y val="1.867393316008339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04697405217374E-2"/>
          <c:y val="8.5727540819832471E-2"/>
          <c:w val="0.91119234421106587"/>
          <c:h val="0.727359055879044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Analysis_one!$AB$55</c:f>
              <c:strCache>
                <c:ptCount val="1"/>
                <c:pt idx="0">
                  <c:v>With disability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Analysis_one!$AA$56:$AA$61</c:f>
              <c:strCache>
                <c:ptCount val="6"/>
                <c:pt idx="0">
                  <c:v>Life-skills activities </c:v>
                </c:pt>
                <c:pt idx="1">
                  <c:v>Shine activities </c:v>
                </c:pt>
                <c:pt idx="2">
                  <c:v>Life-skill and leadership training </c:v>
                </c:pt>
                <c:pt idx="3">
                  <c:v>Life skill training for youths </c:v>
                </c:pt>
                <c:pt idx="4">
                  <c:v>Others </c:v>
                </c:pt>
                <c:pt idx="5">
                  <c:v>None of the above </c:v>
                </c:pt>
              </c:strCache>
            </c:strRef>
          </c:cat>
          <c:val>
            <c:numRef>
              <c:f>Analysis_one!$AB$56:$AB$61</c:f>
              <c:numCache>
                <c:formatCode>0.00%</c:formatCode>
                <c:ptCount val="6"/>
                <c:pt idx="0">
                  <c:v>3.1630170316301706E-2</c:v>
                </c:pt>
                <c:pt idx="1">
                  <c:v>2.4330900243309003E-3</c:v>
                </c:pt>
                <c:pt idx="2">
                  <c:v>4.8661800486618006E-3</c:v>
                </c:pt>
                <c:pt idx="3">
                  <c:v>9.7323600973236012E-3</c:v>
                </c:pt>
                <c:pt idx="4">
                  <c:v>0</c:v>
                </c:pt>
                <c:pt idx="5">
                  <c:v>1.4598540145985401E-2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49-4C84-8DCA-B3A24E4896DA}"/>
            </c:ext>
          </c:extLst>
        </c:ser>
        <c:ser>
          <c:idx val="1"/>
          <c:order val="1"/>
          <c:tx>
            <c:strRef>
              <c:f>Analysis_one!$AC$55</c:f>
              <c:strCache>
                <c:ptCount val="1"/>
                <c:pt idx="0">
                  <c:v>Without disability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Analysis_one!$AA$56:$AA$61</c:f>
              <c:strCache>
                <c:ptCount val="6"/>
                <c:pt idx="0">
                  <c:v>Life-skills activities </c:v>
                </c:pt>
                <c:pt idx="1">
                  <c:v>Shine activities </c:v>
                </c:pt>
                <c:pt idx="2">
                  <c:v>Life-skill and leadership training </c:v>
                </c:pt>
                <c:pt idx="3">
                  <c:v>Life skill training for youths </c:v>
                </c:pt>
                <c:pt idx="4">
                  <c:v>Others </c:v>
                </c:pt>
                <c:pt idx="5">
                  <c:v>None of the above </c:v>
                </c:pt>
              </c:strCache>
            </c:strRef>
          </c:cat>
          <c:val>
            <c:numRef>
              <c:f>Analysis_one!$AC$56:$AC$61</c:f>
              <c:numCache>
                <c:formatCode>0.00%</c:formatCode>
                <c:ptCount val="6"/>
                <c:pt idx="0">
                  <c:v>0.64720194647201945</c:v>
                </c:pt>
                <c:pt idx="1">
                  <c:v>8.0291970802919707E-2</c:v>
                </c:pt>
                <c:pt idx="2">
                  <c:v>0.20681265206812652</c:v>
                </c:pt>
                <c:pt idx="3">
                  <c:v>8.5158150851581502E-2</c:v>
                </c:pt>
                <c:pt idx="4">
                  <c:v>4.8661800486618006E-3</c:v>
                </c:pt>
                <c:pt idx="5">
                  <c:v>0.24817518248175183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49-4C84-8DCA-B3A24E489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clustered"/>
        <c:varyColors val="0"/>
        <c:ser>
          <c:idx val="2"/>
          <c:order val="2"/>
          <c:tx>
            <c:strRef>
              <c:f>Analysis_one!$AD$55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EDA16D">
                    <a:alpha val="30000"/>
                  </a:srgbClr>
                </a:gs>
                <a:gs pos="93000">
                  <a:schemeClr val="bg1"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5990596018618593E-3"/>
                  <c:y val="-0.1072561439389200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C49-4C84-8DCA-B3A24E4896DA}"/>
                </c:ext>
              </c:extLst>
            </c:dLbl>
            <c:dLbl>
              <c:idx val="1"/>
              <c:layout>
                <c:manualLayout>
                  <c:x val="1.9353657590723339E-3"/>
                  <c:y val="-0.100960357327081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C49-4C84-8DCA-B3A24E4896DA}"/>
                </c:ext>
              </c:extLst>
            </c:dLbl>
            <c:dLbl>
              <c:idx val="2"/>
              <c:layout>
                <c:manualLayout>
                  <c:x val="9.8209959799331153E-5"/>
                  <c:y val="-0.108840799253725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C49-4C84-8DCA-B3A24E4896DA}"/>
                </c:ext>
              </c:extLst>
            </c:dLbl>
            <c:dLbl>
              <c:idx val="3"/>
              <c:layout>
                <c:manualLayout>
                  <c:x val="1.5009315454435858E-3"/>
                  <c:y val="-8.958311358016014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6461888180274856E-2"/>
                      <c:h val="3.027927426975749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BC49-4C84-8DCA-B3A24E4896DA}"/>
                </c:ext>
              </c:extLst>
            </c:dLbl>
            <c:dLbl>
              <c:idx val="4"/>
              <c:layout>
                <c:manualLayout>
                  <c:x val="0"/>
                  <c:y val="-0.121282047609063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C49-4C84-8DCA-B3A24E4896DA}"/>
                </c:ext>
              </c:extLst>
            </c:dLbl>
            <c:dLbl>
              <c:idx val="5"/>
              <c:layout>
                <c:manualLayout>
                  <c:x val="-6.0034898239075905E-3"/>
                  <c:y val="-0.1226601441754448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5621399604927822E-2"/>
                      <c:h val="3.854850478855728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BC49-4C84-8DCA-B3A24E4896DA}"/>
                </c:ext>
              </c:extLst>
            </c:dLbl>
            <c:dLbl>
              <c:idx val="6"/>
              <c:layout>
                <c:manualLayout>
                  <c:x val="1.5008724559767599E-3"/>
                  <c:y val="-9.3717945879731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C49-4C84-8DCA-B3A24E4896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Analysis_one!$AA$56:$AA$61</c:f>
              <c:strCache>
                <c:ptCount val="6"/>
                <c:pt idx="0">
                  <c:v>Life-skills activities </c:v>
                </c:pt>
                <c:pt idx="1">
                  <c:v>Shine activities </c:v>
                </c:pt>
                <c:pt idx="2">
                  <c:v>Life-skill and leadership training </c:v>
                </c:pt>
                <c:pt idx="3">
                  <c:v>Life skill training for youths </c:v>
                </c:pt>
                <c:pt idx="4">
                  <c:v>Others </c:v>
                </c:pt>
                <c:pt idx="5">
                  <c:v>None of the above </c:v>
                </c:pt>
              </c:strCache>
            </c:strRef>
          </c:cat>
          <c:val>
            <c:numRef>
              <c:f>Analysis_one!$AD$56:$AD$61</c:f>
              <c:numCache>
                <c:formatCode>0.00%</c:formatCode>
                <c:ptCount val="6"/>
                <c:pt idx="0">
                  <c:v>0.67883211678832112</c:v>
                </c:pt>
                <c:pt idx="1">
                  <c:v>8.2725060827250604E-2</c:v>
                </c:pt>
                <c:pt idx="2">
                  <c:v>0.21167883211678831</c:v>
                </c:pt>
                <c:pt idx="3">
                  <c:v>9.4890510948905105E-2</c:v>
                </c:pt>
                <c:pt idx="4">
                  <c:v>4.8661800486618006E-3</c:v>
                </c:pt>
                <c:pt idx="5">
                  <c:v>0.26277372262773724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C49-4C84-8DCA-B3A24E489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axId val="200910176"/>
        <c:axId val="200896032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200896032"/>
        <c:scaling>
          <c:orientation val="minMax"/>
          <c:max val="0.60000000000000009"/>
        </c:scaling>
        <c:delete val="1"/>
        <c:axPos val="r"/>
        <c:numFmt formatCode="0.00%" sourceLinked="1"/>
        <c:majorTickMark val="out"/>
        <c:minorTickMark val="none"/>
        <c:tickLblPos val="nextTo"/>
        <c:crossAx val="200910176"/>
        <c:crosses val="max"/>
        <c:crossBetween val="between"/>
      </c:valAx>
      <c:catAx>
        <c:axId val="200910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896032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Training/activities received by community</a:t>
            </a:r>
            <a:r>
              <a:rPr lang="en-US" sz="1400" baseline="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(by Gender)</a:t>
            </a:r>
          </a:p>
        </c:rich>
      </c:tx>
      <c:layout>
        <c:manualLayout>
          <c:xMode val="edge"/>
          <c:yMode val="edge"/>
          <c:x val="0.32954184508776485"/>
          <c:y val="3.31380828363025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87505591199887E-2"/>
          <c:y val="6.6114028174617326E-2"/>
          <c:w val="0.92059684941141551"/>
          <c:h val="0.749328931252074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Analysis_one!$AH$32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Analysis_one!$AG$33:$AG$38</c:f>
              <c:strCache>
                <c:ptCount val="6"/>
                <c:pt idx="0">
                  <c:v>Life-skills activities </c:v>
                </c:pt>
                <c:pt idx="1">
                  <c:v>Shine activities </c:v>
                </c:pt>
                <c:pt idx="2">
                  <c:v>Life-skill and leadership training </c:v>
                </c:pt>
                <c:pt idx="3">
                  <c:v>Life skill training for youths </c:v>
                </c:pt>
                <c:pt idx="4">
                  <c:v>Others </c:v>
                </c:pt>
                <c:pt idx="5">
                  <c:v>None of the above </c:v>
                </c:pt>
              </c:strCache>
            </c:strRef>
          </c:cat>
          <c:val>
            <c:numRef>
              <c:f>Analysis_one!$AH$33:$AH$38</c:f>
              <c:numCache>
                <c:formatCode>0.00%</c:formatCode>
                <c:ptCount val="6"/>
                <c:pt idx="0">
                  <c:v>0.14111922141119221</c:v>
                </c:pt>
                <c:pt idx="1">
                  <c:v>2.4330900243309003E-3</c:v>
                </c:pt>
                <c:pt idx="2">
                  <c:v>4.3795620437956206E-2</c:v>
                </c:pt>
                <c:pt idx="3">
                  <c:v>4.8661800486618008E-2</c:v>
                </c:pt>
                <c:pt idx="4">
                  <c:v>4.8661800486618006E-3</c:v>
                </c:pt>
                <c:pt idx="5">
                  <c:v>7.785888077858881E-2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8-45F3-83AE-A1F89C645B2B}"/>
            </c:ext>
          </c:extLst>
        </c:ser>
        <c:ser>
          <c:idx val="1"/>
          <c:order val="1"/>
          <c:tx>
            <c:strRef>
              <c:f>Analysis_one!$AI$32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Analysis_one!$AG$33:$AG$38</c:f>
              <c:strCache>
                <c:ptCount val="6"/>
                <c:pt idx="0">
                  <c:v>Life-skills activities </c:v>
                </c:pt>
                <c:pt idx="1">
                  <c:v>Shine activities </c:v>
                </c:pt>
                <c:pt idx="2">
                  <c:v>Life-skill and leadership training </c:v>
                </c:pt>
                <c:pt idx="3">
                  <c:v>Life skill training for youths </c:v>
                </c:pt>
                <c:pt idx="4">
                  <c:v>Others </c:v>
                </c:pt>
                <c:pt idx="5">
                  <c:v>None of the above </c:v>
                </c:pt>
              </c:strCache>
            </c:strRef>
          </c:cat>
          <c:val>
            <c:numRef>
              <c:f>Analysis_one!$AI$33:$AI$38</c:f>
              <c:numCache>
                <c:formatCode>0.00%</c:formatCode>
                <c:ptCount val="6"/>
                <c:pt idx="0">
                  <c:v>0.10462287104622871</c:v>
                </c:pt>
                <c:pt idx="1">
                  <c:v>2.6763990267639901E-2</c:v>
                </c:pt>
                <c:pt idx="2">
                  <c:v>7.2992700729927001E-2</c:v>
                </c:pt>
                <c:pt idx="3">
                  <c:v>1.7031630170316302E-2</c:v>
                </c:pt>
                <c:pt idx="4">
                  <c:v>0</c:v>
                </c:pt>
                <c:pt idx="5">
                  <c:v>2.6763990267639901E-2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08-45F3-83AE-A1F89C645B2B}"/>
            </c:ext>
          </c:extLst>
        </c:ser>
        <c:ser>
          <c:idx val="2"/>
          <c:order val="2"/>
          <c:tx>
            <c:strRef>
              <c:f>Analysis_one!$AJ$32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Analysis_one!$AG$33:$AG$38</c:f>
              <c:strCache>
                <c:ptCount val="6"/>
                <c:pt idx="0">
                  <c:v>Life-skills activities </c:v>
                </c:pt>
                <c:pt idx="1">
                  <c:v>Shine activities </c:v>
                </c:pt>
                <c:pt idx="2">
                  <c:v>Life-skill and leadership training </c:v>
                </c:pt>
                <c:pt idx="3">
                  <c:v>Life skill training for youths </c:v>
                </c:pt>
                <c:pt idx="4">
                  <c:v>Others </c:v>
                </c:pt>
                <c:pt idx="5">
                  <c:v>None of the above </c:v>
                </c:pt>
              </c:strCache>
            </c:strRef>
          </c:cat>
          <c:val>
            <c:numRef>
              <c:f>Analysis_one!$AJ$33:$AJ$38</c:f>
              <c:numCache>
                <c:formatCode>0.00%</c:formatCode>
                <c:ptCount val="6"/>
                <c:pt idx="0">
                  <c:v>0.17274939172749393</c:v>
                </c:pt>
                <c:pt idx="1">
                  <c:v>0</c:v>
                </c:pt>
                <c:pt idx="2">
                  <c:v>9.7323600973236012E-3</c:v>
                </c:pt>
                <c:pt idx="3">
                  <c:v>2.6763990267639901E-2</c:v>
                </c:pt>
                <c:pt idx="4">
                  <c:v>0</c:v>
                </c:pt>
                <c:pt idx="5">
                  <c:v>9.002433090024331E-2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08-45F3-83AE-A1F89C645B2B}"/>
            </c:ext>
          </c:extLst>
        </c:ser>
        <c:ser>
          <c:idx val="3"/>
          <c:order val="3"/>
          <c:tx>
            <c:strRef>
              <c:f>Analysis_one!$AK$32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Analysis_one!$AG$33:$AG$38</c:f>
              <c:strCache>
                <c:ptCount val="6"/>
                <c:pt idx="0">
                  <c:v>Life-skills activities </c:v>
                </c:pt>
                <c:pt idx="1">
                  <c:v>Shine activities </c:v>
                </c:pt>
                <c:pt idx="2">
                  <c:v>Life-skill and leadership training </c:v>
                </c:pt>
                <c:pt idx="3">
                  <c:v>Life skill training for youths </c:v>
                </c:pt>
                <c:pt idx="4">
                  <c:v>Others </c:v>
                </c:pt>
                <c:pt idx="5">
                  <c:v>None of the above </c:v>
                </c:pt>
              </c:strCache>
            </c:strRef>
          </c:cat>
          <c:val>
            <c:numRef>
              <c:f>Analysis_one!$AK$33:$AK$38</c:f>
              <c:numCache>
                <c:formatCode>0.00%</c:formatCode>
                <c:ptCount val="6"/>
                <c:pt idx="0">
                  <c:v>0.26034063260340634</c:v>
                </c:pt>
                <c:pt idx="1">
                  <c:v>5.3527980535279802E-2</c:v>
                </c:pt>
                <c:pt idx="2">
                  <c:v>8.5158150851581502E-2</c:v>
                </c:pt>
                <c:pt idx="3">
                  <c:v>2.4330900243309003E-3</c:v>
                </c:pt>
                <c:pt idx="4">
                  <c:v>0</c:v>
                </c:pt>
                <c:pt idx="5">
                  <c:v>6.8126520681265207E-2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08-45F3-83AE-A1F89C645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stacked"/>
        <c:varyColors val="0"/>
        <c:ser>
          <c:idx val="4"/>
          <c:order val="4"/>
          <c:tx>
            <c:strRef>
              <c:f>Analysis_one!$AL$32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75000"/>
                    <a:alpha val="24000"/>
                  </a:schemeClr>
                </a:gs>
                <a:gs pos="97000">
                  <a:schemeClr val="accent1">
                    <a:lumMod val="30000"/>
                    <a:lumOff val="70000"/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4965034965034965E-3"/>
                  <c:y val="-0.3452127205029603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708-45F3-83AE-A1F89C645B2B}"/>
                </c:ext>
              </c:extLst>
            </c:dLbl>
            <c:dLbl>
              <c:idx val="1"/>
              <c:layout>
                <c:manualLayout>
                  <c:x val="3.4965034965034965E-3"/>
                  <c:y val="-0.1207626372284859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708-45F3-83AE-A1F89C645B2B}"/>
                </c:ext>
              </c:extLst>
            </c:dLbl>
            <c:dLbl>
              <c:idx val="2"/>
              <c:layout>
                <c:manualLayout>
                  <c:x val="-1.5040471339683938E-3"/>
                  <c:y val="-0.172483497702322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708-45F3-83AE-A1F89C645B2B}"/>
                </c:ext>
              </c:extLst>
            </c:dLbl>
            <c:dLbl>
              <c:idx val="3"/>
              <c:layout>
                <c:manualLayout>
                  <c:x val="-4.1735036616926385E-3"/>
                  <c:y val="-0.1300506622718672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708-45F3-83AE-A1F89C645B2B}"/>
                </c:ext>
              </c:extLst>
            </c:dLbl>
            <c:dLbl>
              <c:idx val="4"/>
              <c:layout>
                <c:manualLayout>
                  <c:x val="0"/>
                  <c:y val="-0.157546937227384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708-45F3-83AE-A1F89C645B2B}"/>
                </c:ext>
              </c:extLst>
            </c:dLbl>
            <c:dLbl>
              <c:idx val="5"/>
              <c:layout>
                <c:manualLayout>
                  <c:x val="-1.165455279628508E-3"/>
                  <c:y val="-0.1678114072950184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6515151515151509E-2"/>
                      <c:h val="6.75526024363233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2708-45F3-83AE-A1F89C645B2B}"/>
                </c:ext>
              </c:extLst>
            </c:dLbl>
            <c:dLbl>
              <c:idx val="6"/>
              <c:layout>
                <c:manualLayout>
                  <c:x val="0"/>
                  <c:y val="-0.105540450806664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708-45F3-83AE-A1F89C645B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Analysis_one!$AG$33:$AG$38</c:f>
              <c:strCache>
                <c:ptCount val="6"/>
                <c:pt idx="0">
                  <c:v>Life-skills activities </c:v>
                </c:pt>
                <c:pt idx="1">
                  <c:v>Shine activities </c:v>
                </c:pt>
                <c:pt idx="2">
                  <c:v>Life-skill and leadership training </c:v>
                </c:pt>
                <c:pt idx="3">
                  <c:v>Life skill training for youths </c:v>
                </c:pt>
                <c:pt idx="4">
                  <c:v>Others </c:v>
                </c:pt>
                <c:pt idx="5">
                  <c:v>None of the above </c:v>
                </c:pt>
              </c:strCache>
            </c:strRef>
          </c:cat>
          <c:val>
            <c:numRef>
              <c:f>Analysis_one!$AL$33:$AL$38</c:f>
              <c:numCache>
                <c:formatCode>0.00%</c:formatCode>
                <c:ptCount val="6"/>
                <c:pt idx="0">
                  <c:v>0.67883211678832112</c:v>
                </c:pt>
                <c:pt idx="1">
                  <c:v>8.2725060827250604E-2</c:v>
                </c:pt>
                <c:pt idx="2">
                  <c:v>0.21167883211678831</c:v>
                </c:pt>
                <c:pt idx="3">
                  <c:v>9.4890510948905105E-2</c:v>
                </c:pt>
                <c:pt idx="4">
                  <c:v>4.8661800486618006E-3</c:v>
                </c:pt>
                <c:pt idx="5">
                  <c:v>0.26277372262773724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708-45F3-83AE-A1F89C645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00"/>
        <c:axId val="809958336"/>
        <c:axId val="809979136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DA16D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809979136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809958336"/>
        <c:crosses val="max"/>
        <c:crossBetween val="between"/>
      </c:valAx>
      <c:catAx>
        <c:axId val="809958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9979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FF0066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People with disability and without disability (n=411)</a:t>
            </a:r>
          </a:p>
        </c:rich>
      </c:tx>
      <c:layout>
        <c:manualLayout>
          <c:xMode val="edge"/>
          <c:yMode val="edge"/>
          <c:x val="0.14686360523364736"/>
          <c:y val="4.0219032978679042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A182C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E36F1E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AA182C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E36F1E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AA182C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E36F1E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994860878770586"/>
          <c:y val="0.211749997950017"/>
          <c:w val="0.46216621810226255"/>
          <c:h val="0.6573667319484868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AA182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9D3-43FD-B216-B76B26A5F62A}"/>
              </c:ext>
            </c:extLst>
          </c:dPt>
          <c:dPt>
            <c:idx val="1"/>
            <c:bubble3D val="0"/>
            <c:spPr>
              <a:solidFill>
                <a:srgbClr val="E36F1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9D3-43FD-B216-B76B26A5F6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Analysis_one!$I$22:$I$23</c:f>
              <c:strCache>
                <c:ptCount val="2"/>
                <c:pt idx="0">
                  <c:v>With disablility</c:v>
                </c:pt>
                <c:pt idx="1">
                  <c:v>Without disability</c:v>
                </c:pt>
              </c:strCache>
            </c:strRef>
          </c:cat>
          <c:val>
            <c:numRef>
              <c:f>Analysis_one!$J$22:$J$23</c:f>
              <c:numCache>
                <c:formatCode>0.00%</c:formatCode>
                <c:ptCount val="2"/>
                <c:pt idx="0">
                  <c:v>5.5961070559610707E-2</c:v>
                </c:pt>
                <c:pt idx="1">
                  <c:v>0.94403892944038925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9D3-43FD-B216-B76B26A5F6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77"/>
        <c:holeSize val="43"/>
      </c:doughnutChart>
    </c:plotArea>
    <c:legend>
      <c:legendPos val="b"/>
      <c:layout>
        <c:manualLayout>
          <c:xMode val="edge"/>
          <c:yMode val="edge"/>
          <c:x val="0.11393963254593176"/>
          <c:y val="0.88722805482648004"/>
          <c:w val="0.78878718285214333"/>
          <c:h val="0.112771945173519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Actions taken during GBV occurrence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E36F1E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Analysis_two!$AI$45</c:f>
              <c:strCache>
                <c:ptCount val="1"/>
                <c:pt idx="0">
                  <c:v>in %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3B22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E0D-49C9-8950-489C5591DBA0}"/>
              </c:ext>
            </c:extLst>
          </c:dPt>
          <c:dPt>
            <c:idx val="2"/>
            <c:invertIfNegative val="0"/>
            <c:bubble3D val="0"/>
            <c:spPr>
              <a:solidFill>
                <a:srgbClr val="E36F1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0D-49C9-8950-489C5591DB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Analysis_two!$AH$46:$AH$49</c15:sqref>
                  </c15:fullRef>
                </c:ext>
              </c:extLst>
              <c:f>Analysis_two!$AH$46:$AH$48</c:f>
              <c:strCache>
                <c:ptCount val="3"/>
                <c:pt idx="0">
                  <c:v>Applied the knowledge received from CARE’s sessions </c:v>
                </c:pt>
                <c:pt idx="1">
                  <c:v>Contacted with community leaders (imams, majhi) </c:v>
                </c:pt>
                <c:pt idx="2">
                  <c:v>Contacted to CARE outreach member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Analysis_two!$AI$46:$AI$49</c15:sqref>
                  </c15:fullRef>
                </c:ext>
              </c:extLst>
              <c:f>Analysis_two!$AI$46:$AI$48</c:f>
              <c:numCache>
                <c:formatCode>0.0%</c:formatCode>
                <c:ptCount val="3"/>
                <c:pt idx="0">
                  <c:v>0.15</c:v>
                </c:pt>
                <c:pt idx="1">
                  <c:v>0.8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0D-49C9-8950-489C5591DB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49209184"/>
        <c:axId val="949197536"/>
      </c:barChart>
      <c:catAx>
        <c:axId val="94920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49197536"/>
        <c:crosses val="autoZero"/>
        <c:auto val="1"/>
        <c:lblAlgn val="ctr"/>
        <c:lblOffset val="100"/>
        <c:noMultiLvlLbl val="0"/>
      </c:catAx>
      <c:valAx>
        <c:axId val="949197536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4920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Actions will be taken if GBV occurs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813396440592288"/>
          <c:y val="0.18891266962861794"/>
          <c:w val="0.84160329855957861"/>
          <c:h val="0.60084194922488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Analysis_two!$AI$75</c:f>
              <c:strCache>
                <c:ptCount val="1"/>
                <c:pt idx="0">
                  <c:v>in %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3B22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904F-4655-B495-0EA7273AF8F7}"/>
              </c:ext>
            </c:extLst>
          </c:dPt>
          <c:dPt>
            <c:idx val="2"/>
            <c:invertIfNegative val="0"/>
            <c:bubble3D val="0"/>
            <c:spPr>
              <a:solidFill>
                <a:srgbClr val="E36F1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904F-4655-B495-0EA7273AF8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Analysis_two!$AH$76:$AH$79</c15:sqref>
                  </c15:fullRef>
                </c:ext>
              </c:extLst>
              <c:f>Analysis_two!$AH$76:$AH$78</c:f>
              <c:strCache>
                <c:ptCount val="3"/>
                <c:pt idx="0">
                  <c:v>Apply the knowledge received from CARE’s sessions</c:v>
                </c:pt>
                <c:pt idx="1">
                  <c:v>Contact with community leaders (imams, majhi)</c:v>
                </c:pt>
                <c:pt idx="2">
                  <c:v>Contact to CARE outreach member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Analysis_two!$AI$76:$AI$79</c15:sqref>
                  </c15:fullRef>
                </c:ext>
              </c:extLst>
              <c:f>Analysis_two!$AI$76:$AI$78</c:f>
              <c:numCache>
                <c:formatCode>0.00%</c:formatCode>
                <c:ptCount val="3"/>
                <c:pt idx="0">
                  <c:v>0.34234234234234234</c:v>
                </c:pt>
                <c:pt idx="1">
                  <c:v>0.81081081081081086</c:v>
                </c:pt>
                <c:pt idx="2">
                  <c:v>0.16216216216216217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04F-4655-B495-0EA7273AF8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6"/>
        <c:overlap val="-27"/>
        <c:axId val="949209184"/>
        <c:axId val="949197536"/>
      </c:barChart>
      <c:catAx>
        <c:axId val="94920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49197536"/>
        <c:crosses val="autoZero"/>
        <c:auto val="1"/>
        <c:lblAlgn val="ctr"/>
        <c:lblOffset val="100"/>
        <c:noMultiLvlLbl val="0"/>
      </c:catAx>
      <c:valAx>
        <c:axId val="949197536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4920918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>
                <a:solidFill>
                  <a:srgbClr val="E36F1E"/>
                </a:solidFill>
              </a:rPr>
              <a:t>WASH facilities</a:t>
            </a:r>
            <a:r>
              <a:rPr lang="en-AU" baseline="0">
                <a:solidFill>
                  <a:srgbClr val="E36F1E"/>
                </a:solidFill>
              </a:rPr>
              <a:t> received from CARE</a:t>
            </a:r>
            <a:endParaRPr lang="en-AU">
              <a:solidFill>
                <a:srgbClr val="E36F1E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Analysis_two!$DI$52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Analysis_two!$DH$53:$DH$57</c:f>
              <c:strCache>
                <c:ptCount val="5"/>
                <c:pt idx="0">
                  <c:v>Good sanitation facility </c:v>
                </c:pt>
                <c:pt idx="1">
                  <c:v>Adequate safe drinking water </c:v>
                </c:pt>
                <c:pt idx="2">
                  <c:v>Gender-segregated latrines and bathing cubicles </c:v>
                </c:pt>
                <c:pt idx="3">
                  <c:v>All of the above </c:v>
                </c:pt>
                <c:pt idx="4">
                  <c:v>None of the above </c:v>
                </c:pt>
              </c:strCache>
            </c:strRef>
          </c:cat>
          <c:val>
            <c:numRef>
              <c:f>Analysis_two!$DI$53:$DI$57</c:f>
              <c:numCache>
                <c:formatCode>0.00%</c:formatCode>
                <c:ptCount val="5"/>
                <c:pt idx="0">
                  <c:v>0.47328244274809161</c:v>
                </c:pt>
                <c:pt idx="1">
                  <c:v>0.56488549618320616</c:v>
                </c:pt>
                <c:pt idx="2">
                  <c:v>0.29007633587786258</c:v>
                </c:pt>
                <c:pt idx="3">
                  <c:v>1.5267175572519083E-2</c:v>
                </c:pt>
                <c:pt idx="4">
                  <c:v>7.6335877862595417E-3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2-4235-AC1F-8DA0B209AB30}"/>
            </c:ext>
          </c:extLst>
        </c:ser>
        <c:ser>
          <c:idx val="1"/>
          <c:order val="1"/>
          <c:tx>
            <c:strRef>
              <c:f>Analysis_two!$DJ$52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86F-4C2C-84FB-C0F60CB1B4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Analysis_two!$DH$53:$DH$57</c:f>
              <c:strCache>
                <c:ptCount val="5"/>
                <c:pt idx="0">
                  <c:v>Good sanitation facility </c:v>
                </c:pt>
                <c:pt idx="1">
                  <c:v>Adequate safe drinking water </c:v>
                </c:pt>
                <c:pt idx="2">
                  <c:v>Gender-segregated latrines and bathing cubicles </c:v>
                </c:pt>
                <c:pt idx="3">
                  <c:v>All of the above </c:v>
                </c:pt>
                <c:pt idx="4">
                  <c:v>None of the above </c:v>
                </c:pt>
              </c:strCache>
            </c:strRef>
          </c:cat>
          <c:val>
            <c:numRef>
              <c:f>Analysis_two!$DJ$53:$DJ$57</c:f>
              <c:numCache>
                <c:formatCode>0.00%</c:formatCode>
                <c:ptCount val="5"/>
                <c:pt idx="0">
                  <c:v>0.24427480916030533</c:v>
                </c:pt>
                <c:pt idx="1">
                  <c:v>0.23664122137404581</c:v>
                </c:pt>
                <c:pt idx="2">
                  <c:v>8.3969465648854963E-2</c:v>
                </c:pt>
                <c:pt idx="3">
                  <c:v>3.8167938931297711E-2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D2-4235-AC1F-8DA0B209A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66714112"/>
        <c:axId val="1166713280"/>
      </c:barChart>
      <c:lineChart>
        <c:grouping val="standard"/>
        <c:varyColors val="0"/>
        <c:ser>
          <c:idx val="2"/>
          <c:order val="2"/>
          <c:tx>
            <c:strRef>
              <c:f>Analysis_two!$DK$52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Analysis_two!$DH$53:$DH$57</c:f>
              <c:strCache>
                <c:ptCount val="5"/>
                <c:pt idx="0">
                  <c:v>Good sanitation facility </c:v>
                </c:pt>
                <c:pt idx="1">
                  <c:v>Adequate safe drinking water </c:v>
                </c:pt>
                <c:pt idx="2">
                  <c:v>Gender-segregated latrines and bathing cubicles </c:v>
                </c:pt>
                <c:pt idx="3">
                  <c:v>All of the above </c:v>
                </c:pt>
                <c:pt idx="4">
                  <c:v>None of the above </c:v>
                </c:pt>
              </c:strCache>
            </c:strRef>
          </c:cat>
          <c:val>
            <c:numRef>
              <c:f>Analysis_two!$DK$53:$DK$57</c:f>
              <c:numCache>
                <c:formatCode>0.00%</c:formatCode>
                <c:ptCount val="5"/>
                <c:pt idx="0">
                  <c:v>0.71755725190839692</c:v>
                </c:pt>
                <c:pt idx="1">
                  <c:v>0.80152671755725191</c:v>
                </c:pt>
                <c:pt idx="2">
                  <c:v>0.37404580152671757</c:v>
                </c:pt>
                <c:pt idx="3">
                  <c:v>5.3435114503816793E-2</c:v>
                </c:pt>
                <c:pt idx="4">
                  <c:v>7.6335877862595417E-3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D2-4235-AC1F-8DA0B209A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6714112"/>
        <c:axId val="1166713280"/>
      </c:lineChart>
      <c:catAx>
        <c:axId val="116671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66713280"/>
        <c:crosses val="autoZero"/>
        <c:auto val="1"/>
        <c:lblAlgn val="ctr"/>
        <c:lblOffset val="100"/>
        <c:noMultiLvlLbl val="0"/>
      </c:catAx>
      <c:valAx>
        <c:axId val="11667132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6671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1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WASH facilities access for people with disability</a:t>
            </a:r>
          </a:p>
        </c:rich>
      </c:tx>
      <c:layout>
        <c:manualLayout>
          <c:xMode val="edge"/>
          <c:yMode val="edge"/>
          <c:x val="0.31178576149549009"/>
          <c:y val="4.429308038617149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82507422296287"/>
          <c:y val="0.18371258081362404"/>
          <c:w val="0.46216621810226255"/>
          <c:h val="0.65736673194848683"/>
        </c:manualLayout>
      </c:layout>
      <c:doughnutChart>
        <c:varyColors val="1"/>
        <c:ser>
          <c:idx val="0"/>
          <c:order val="0"/>
          <c:tx>
            <c:strRef>
              <c:f>Analysis_two!$DU$33</c:f>
              <c:strCache>
                <c:ptCount val="1"/>
                <c:pt idx="0">
                  <c:v>in %</c:v>
                </c:pt>
              </c:strCache>
            </c:strRef>
          </c:tx>
          <c:dPt>
            <c:idx val="0"/>
            <c:bubble3D val="0"/>
            <c:spPr>
              <a:solidFill>
                <a:srgbClr val="AA182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9C0-40C3-B4F4-282337B40968}"/>
              </c:ext>
            </c:extLst>
          </c:dPt>
          <c:dPt>
            <c:idx val="1"/>
            <c:bubble3D val="0"/>
            <c:spPr>
              <a:solidFill>
                <a:srgbClr val="E36F1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9C0-40C3-B4F4-282337B40968}"/>
              </c:ext>
            </c:extLst>
          </c:dPt>
          <c:dPt>
            <c:idx val="2"/>
            <c:bubble3D val="0"/>
            <c:spPr>
              <a:solidFill>
                <a:srgbClr val="EDA16D"/>
              </a:solidFill>
            </c:spPr>
            <c:extLst>
              <c:ext xmlns:c16="http://schemas.microsoft.com/office/drawing/2014/chart" uri="{C3380CC4-5D6E-409C-BE32-E72D297353CC}">
                <c16:uniqueId val="{0000000E-29C0-40C3-B4F4-282337B409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Analysis_two!$DT$34:$DT$36</c:f>
              <c:strCache>
                <c:ptCount val="3"/>
                <c:pt idx="0">
                  <c:v>No facility</c:v>
                </c:pt>
                <c:pt idx="1">
                  <c:v>Separate facility</c:v>
                </c:pt>
                <c:pt idx="2">
                  <c:v>Common facility</c:v>
                </c:pt>
              </c:strCache>
            </c:strRef>
          </c:cat>
          <c:val>
            <c:numRef>
              <c:f>Analysis_two!$DU$34:$DU$36</c:f>
              <c:numCache>
                <c:formatCode>0.00%</c:formatCode>
                <c:ptCount val="3"/>
                <c:pt idx="0">
                  <c:v>0.25384615384615383</c:v>
                </c:pt>
                <c:pt idx="1">
                  <c:v>0.47692307692307695</c:v>
                </c:pt>
                <c:pt idx="2">
                  <c:v>0.26923076923076922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9C0-40C3-B4F4-282337B4096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77"/>
        <c:holeSize val="43"/>
      </c:doughnutChart>
    </c:plotArea>
    <c:legend>
      <c:legendPos val="b"/>
      <c:layout>
        <c:manualLayout>
          <c:xMode val="edge"/>
          <c:yMode val="edge"/>
          <c:x val="0.20233903191459415"/>
          <c:y val="0.90276559823572478"/>
          <c:w val="0.5926929522282921"/>
          <c:h val="8.81277468387345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Training/activities received by community (n=411)</a:t>
            </a:r>
          </a:p>
        </c:rich>
      </c:tx>
      <c:layout>
        <c:manualLayout>
          <c:xMode val="edge"/>
          <c:yMode val="edge"/>
          <c:x val="0.14988019169329073"/>
          <c:y val="2.44632400780741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87505591199887E-2"/>
          <c:y val="6.6114028174617326E-2"/>
          <c:w val="0.92059684941141551"/>
          <c:h val="0.705954436241988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Analysis_one!$AH$32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Analysis_one!$AG$33:$AG$38</c:f>
              <c:strCache>
                <c:ptCount val="6"/>
                <c:pt idx="0">
                  <c:v>Life-skills activities </c:v>
                </c:pt>
                <c:pt idx="1">
                  <c:v>Shine activities </c:v>
                </c:pt>
                <c:pt idx="2">
                  <c:v>Life-skill and leadership training </c:v>
                </c:pt>
                <c:pt idx="3">
                  <c:v>Life skill training for youths </c:v>
                </c:pt>
                <c:pt idx="4">
                  <c:v>Others </c:v>
                </c:pt>
                <c:pt idx="5">
                  <c:v>None of the above </c:v>
                </c:pt>
              </c:strCache>
            </c:strRef>
          </c:cat>
          <c:val>
            <c:numRef>
              <c:f>Analysis_one!$AH$33:$AH$38</c:f>
              <c:numCache>
                <c:formatCode>0.00%</c:formatCode>
                <c:ptCount val="6"/>
                <c:pt idx="0">
                  <c:v>0.14111922141119221</c:v>
                </c:pt>
                <c:pt idx="1">
                  <c:v>2.4330900243309003E-3</c:v>
                </c:pt>
                <c:pt idx="2">
                  <c:v>4.3795620437956206E-2</c:v>
                </c:pt>
                <c:pt idx="3">
                  <c:v>4.8661800486618008E-2</c:v>
                </c:pt>
                <c:pt idx="4">
                  <c:v>4.8661800486618006E-3</c:v>
                </c:pt>
                <c:pt idx="5">
                  <c:v>7.785888077858881E-2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D-4499-A702-1777D2623C8B}"/>
            </c:ext>
          </c:extLst>
        </c:ser>
        <c:ser>
          <c:idx val="1"/>
          <c:order val="1"/>
          <c:tx>
            <c:strRef>
              <c:f>Analysis_one!$AI$32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Analysis_one!$AG$33:$AG$38</c:f>
              <c:strCache>
                <c:ptCount val="6"/>
                <c:pt idx="0">
                  <c:v>Life-skills activities </c:v>
                </c:pt>
                <c:pt idx="1">
                  <c:v>Shine activities </c:v>
                </c:pt>
                <c:pt idx="2">
                  <c:v>Life-skill and leadership training </c:v>
                </c:pt>
                <c:pt idx="3">
                  <c:v>Life skill training for youths </c:v>
                </c:pt>
                <c:pt idx="4">
                  <c:v>Others </c:v>
                </c:pt>
                <c:pt idx="5">
                  <c:v>None of the above </c:v>
                </c:pt>
              </c:strCache>
            </c:strRef>
          </c:cat>
          <c:val>
            <c:numRef>
              <c:f>Analysis_one!$AI$33:$AI$38</c:f>
              <c:numCache>
                <c:formatCode>0.00%</c:formatCode>
                <c:ptCount val="6"/>
                <c:pt idx="0">
                  <c:v>0.10462287104622871</c:v>
                </c:pt>
                <c:pt idx="1">
                  <c:v>2.6763990267639901E-2</c:v>
                </c:pt>
                <c:pt idx="2">
                  <c:v>7.2992700729927001E-2</c:v>
                </c:pt>
                <c:pt idx="3">
                  <c:v>1.7031630170316302E-2</c:v>
                </c:pt>
                <c:pt idx="4">
                  <c:v>0</c:v>
                </c:pt>
                <c:pt idx="5">
                  <c:v>2.6763990267639901E-2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FD-4499-A702-1777D2623C8B}"/>
            </c:ext>
          </c:extLst>
        </c:ser>
        <c:ser>
          <c:idx val="2"/>
          <c:order val="2"/>
          <c:tx>
            <c:strRef>
              <c:f>Analysis_one!$AJ$32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Analysis_one!$AG$33:$AG$38</c:f>
              <c:strCache>
                <c:ptCount val="6"/>
                <c:pt idx="0">
                  <c:v>Life-skills activities </c:v>
                </c:pt>
                <c:pt idx="1">
                  <c:v>Shine activities </c:v>
                </c:pt>
                <c:pt idx="2">
                  <c:v>Life-skill and leadership training </c:v>
                </c:pt>
                <c:pt idx="3">
                  <c:v>Life skill training for youths </c:v>
                </c:pt>
                <c:pt idx="4">
                  <c:v>Others </c:v>
                </c:pt>
                <c:pt idx="5">
                  <c:v>None of the above </c:v>
                </c:pt>
              </c:strCache>
            </c:strRef>
          </c:cat>
          <c:val>
            <c:numRef>
              <c:f>Analysis_one!$AJ$33:$AJ$38</c:f>
              <c:numCache>
                <c:formatCode>0.00%</c:formatCode>
                <c:ptCount val="6"/>
                <c:pt idx="0">
                  <c:v>0.17274939172749393</c:v>
                </c:pt>
                <c:pt idx="1">
                  <c:v>0</c:v>
                </c:pt>
                <c:pt idx="2">
                  <c:v>9.7323600973236012E-3</c:v>
                </c:pt>
                <c:pt idx="3">
                  <c:v>2.6763990267639901E-2</c:v>
                </c:pt>
                <c:pt idx="4">
                  <c:v>0</c:v>
                </c:pt>
                <c:pt idx="5">
                  <c:v>9.002433090024331E-2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FD-4499-A702-1777D2623C8B}"/>
            </c:ext>
          </c:extLst>
        </c:ser>
        <c:ser>
          <c:idx val="3"/>
          <c:order val="3"/>
          <c:tx>
            <c:strRef>
              <c:f>Analysis_one!$AK$32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Analysis_one!$AG$33:$AG$38</c:f>
              <c:strCache>
                <c:ptCount val="6"/>
                <c:pt idx="0">
                  <c:v>Life-skills activities </c:v>
                </c:pt>
                <c:pt idx="1">
                  <c:v>Shine activities </c:v>
                </c:pt>
                <c:pt idx="2">
                  <c:v>Life-skill and leadership training </c:v>
                </c:pt>
                <c:pt idx="3">
                  <c:v>Life skill training for youths </c:v>
                </c:pt>
                <c:pt idx="4">
                  <c:v>Others </c:v>
                </c:pt>
                <c:pt idx="5">
                  <c:v>None of the above </c:v>
                </c:pt>
              </c:strCache>
            </c:strRef>
          </c:cat>
          <c:val>
            <c:numRef>
              <c:f>Analysis_one!$AK$33:$AK$38</c:f>
              <c:numCache>
                <c:formatCode>0.00%</c:formatCode>
                <c:ptCount val="6"/>
                <c:pt idx="0">
                  <c:v>0.26034063260340634</c:v>
                </c:pt>
                <c:pt idx="1">
                  <c:v>5.3527980535279802E-2</c:v>
                </c:pt>
                <c:pt idx="2">
                  <c:v>8.5158150851581502E-2</c:v>
                </c:pt>
                <c:pt idx="3">
                  <c:v>2.4330900243309003E-3</c:v>
                </c:pt>
                <c:pt idx="4">
                  <c:v>0</c:v>
                </c:pt>
                <c:pt idx="5">
                  <c:v>6.8126520681265207E-2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FD-4499-A702-1777D2623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stacked"/>
        <c:varyColors val="0"/>
        <c:ser>
          <c:idx val="4"/>
          <c:order val="4"/>
          <c:tx>
            <c:strRef>
              <c:f>Analysis_one!$AL$32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75000"/>
                    <a:alpha val="24000"/>
                  </a:schemeClr>
                </a:gs>
                <a:gs pos="97000">
                  <a:schemeClr val="accent1">
                    <a:lumMod val="30000"/>
                    <a:lumOff val="70000"/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4965034965034965E-3"/>
                  <c:y val="-0.3452127205029603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0FD-4499-A702-1777D2623C8B}"/>
                </c:ext>
              </c:extLst>
            </c:dLbl>
            <c:dLbl>
              <c:idx val="1"/>
              <c:layout>
                <c:manualLayout>
                  <c:x val="3.4965034965034965E-3"/>
                  <c:y val="-0.1207626372284859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0FD-4499-A702-1777D2623C8B}"/>
                </c:ext>
              </c:extLst>
            </c:dLbl>
            <c:dLbl>
              <c:idx val="2"/>
              <c:layout>
                <c:manualLayout>
                  <c:x val="-1.5040471339683938E-3"/>
                  <c:y val="-0.172483497702322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0FD-4499-A702-1777D2623C8B}"/>
                </c:ext>
              </c:extLst>
            </c:dLbl>
            <c:dLbl>
              <c:idx val="3"/>
              <c:layout>
                <c:manualLayout>
                  <c:x val="-4.1735036616926385E-3"/>
                  <c:y val="-0.1300506622718672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0FD-4499-A702-1777D2623C8B}"/>
                </c:ext>
              </c:extLst>
            </c:dLbl>
            <c:dLbl>
              <c:idx val="4"/>
              <c:layout>
                <c:manualLayout>
                  <c:x val="0"/>
                  <c:y val="-0.157546937227384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0FD-4499-A702-1777D2623C8B}"/>
                </c:ext>
              </c:extLst>
            </c:dLbl>
            <c:dLbl>
              <c:idx val="5"/>
              <c:layout>
                <c:manualLayout>
                  <c:x val="-4.0511559457625168E-3"/>
                  <c:y val="-0.1786549452951432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324406933158914"/>
                      <c:h val="5.45402384233525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E0FD-4499-A702-1777D2623C8B}"/>
                </c:ext>
              </c:extLst>
            </c:dLbl>
            <c:dLbl>
              <c:idx val="6"/>
              <c:layout>
                <c:manualLayout>
                  <c:x val="0"/>
                  <c:y val="-0.105540450806664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0FD-4499-A702-1777D2623C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Analysis_one!$AG$33:$AG$38</c:f>
              <c:strCache>
                <c:ptCount val="6"/>
                <c:pt idx="0">
                  <c:v>Life-skills activities </c:v>
                </c:pt>
                <c:pt idx="1">
                  <c:v>Shine activities </c:v>
                </c:pt>
                <c:pt idx="2">
                  <c:v>Life-skill and leadership training </c:v>
                </c:pt>
                <c:pt idx="3">
                  <c:v>Life skill training for youths </c:v>
                </c:pt>
                <c:pt idx="4">
                  <c:v>Others </c:v>
                </c:pt>
                <c:pt idx="5">
                  <c:v>None of the above </c:v>
                </c:pt>
              </c:strCache>
            </c:strRef>
          </c:cat>
          <c:val>
            <c:numRef>
              <c:f>Analysis_one!$AL$33:$AL$38</c:f>
              <c:numCache>
                <c:formatCode>0.00%</c:formatCode>
                <c:ptCount val="6"/>
                <c:pt idx="0">
                  <c:v>0.67883211678832112</c:v>
                </c:pt>
                <c:pt idx="1">
                  <c:v>8.2725060827250604E-2</c:v>
                </c:pt>
                <c:pt idx="2">
                  <c:v>0.21167883211678831</c:v>
                </c:pt>
                <c:pt idx="3">
                  <c:v>9.4890510948905105E-2</c:v>
                </c:pt>
                <c:pt idx="4">
                  <c:v>4.8661800486618006E-3</c:v>
                </c:pt>
                <c:pt idx="5">
                  <c:v>0.26277372262773724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0FD-4499-A702-1777D2623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00"/>
        <c:axId val="809958336"/>
        <c:axId val="809979136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1" i="0" u="none" strike="noStrike" kern="1200" baseline="0">
                <a:solidFill>
                  <a:srgbClr val="EDA16D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809979136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809958336"/>
        <c:crosses val="max"/>
        <c:crossBetween val="between"/>
      </c:valAx>
      <c:catAx>
        <c:axId val="809958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9979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rgbClr val="FF0066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Understanding about different forms of GBV (With</a:t>
            </a:r>
            <a:r>
              <a:rPr lang="en-US" sz="800" baseline="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and without disability, n=115</a:t>
            </a:r>
            <a:r>
              <a:rPr lang="en-US" sz="8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)</a:t>
            </a:r>
          </a:p>
        </c:rich>
      </c:tx>
      <c:layout>
        <c:manualLayout>
          <c:xMode val="edge"/>
          <c:yMode val="edge"/>
          <c:x val="0.19002235013111729"/>
          <c:y val="3.058699580530892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2291957068209715E-2"/>
          <c:y val="0.14329361064121915"/>
          <c:w val="0.90717992932347868"/>
          <c:h val="0.67214953546892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Analysis_two!$C$67</c:f>
              <c:strCache>
                <c:ptCount val="1"/>
                <c:pt idx="0">
                  <c:v>With disability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Analysis_two!$B$68:$B$74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Analysis_two!$C$68:$C$74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2.6086956521739129E-2</c:v>
                </c:pt>
                <c:pt idx="3">
                  <c:v>1.7391304347826087E-2</c:v>
                </c:pt>
                <c:pt idx="4">
                  <c:v>0</c:v>
                </c:pt>
                <c:pt idx="5">
                  <c:v>0</c:v>
                </c:pt>
                <c:pt idx="6">
                  <c:v>8.6956521739130436E-3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3-463C-A98A-D8646F6702F2}"/>
            </c:ext>
          </c:extLst>
        </c:ser>
        <c:ser>
          <c:idx val="1"/>
          <c:order val="1"/>
          <c:tx>
            <c:strRef>
              <c:f>Analysis_two!$D$67</c:f>
              <c:strCache>
                <c:ptCount val="1"/>
                <c:pt idx="0">
                  <c:v>Without disability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Analysis_two!$B$68:$B$74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Analysis_two!$D$68:$D$74</c:f>
              <c:numCache>
                <c:formatCode>0.00%</c:formatCode>
                <c:ptCount val="7"/>
                <c:pt idx="0">
                  <c:v>1.7391304347826087E-2</c:v>
                </c:pt>
                <c:pt idx="1">
                  <c:v>0.18260869565217391</c:v>
                </c:pt>
                <c:pt idx="2">
                  <c:v>0.46086956521739131</c:v>
                </c:pt>
                <c:pt idx="3">
                  <c:v>0.19130434782608696</c:v>
                </c:pt>
                <c:pt idx="4">
                  <c:v>3.4782608695652174E-2</c:v>
                </c:pt>
                <c:pt idx="5">
                  <c:v>8.6956521739130436E-3</c:v>
                </c:pt>
                <c:pt idx="6">
                  <c:v>5.2173913043478258E-2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3-463C-A98A-D8646F670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clustered"/>
        <c:varyColors val="0"/>
        <c:ser>
          <c:idx val="2"/>
          <c:order val="2"/>
          <c:tx>
            <c:strRef>
              <c:f>Analysis_two!$E$67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EDA16D">
                    <a:alpha val="30000"/>
                  </a:srgbClr>
                </a:gs>
                <a:gs pos="93000">
                  <a:schemeClr val="bg1"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3757838581396015E-17"/>
                  <c:y val="-0.113012817090263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5D3-463C-A98A-D8646F6702F2}"/>
                </c:ext>
              </c:extLst>
            </c:dLbl>
            <c:dLbl>
              <c:idx val="1"/>
              <c:layout>
                <c:manualLayout>
                  <c:x val="0"/>
                  <c:y val="-0.115769227263197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5D3-463C-A98A-D8646F6702F2}"/>
                </c:ext>
              </c:extLst>
            </c:dLbl>
            <c:dLbl>
              <c:idx val="2"/>
              <c:layout>
                <c:manualLayout>
                  <c:x val="-1.5008724559768701E-3"/>
                  <c:y val="-7.7179484842131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5D3-463C-A98A-D8646F6702F2}"/>
                </c:ext>
              </c:extLst>
            </c:dLbl>
            <c:dLbl>
              <c:idx val="3"/>
              <c:layout>
                <c:manualLayout>
                  <c:x val="6.3565615842083832E-3"/>
                  <c:y val="-9.372541408711657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357282269796395"/>
                      <c:h val="3.027940687198689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45D3-463C-A98A-D8646F6702F2}"/>
                </c:ext>
              </c:extLst>
            </c:dLbl>
            <c:dLbl>
              <c:idx val="4"/>
              <c:layout>
                <c:manualLayout>
                  <c:x val="0"/>
                  <c:y val="-0.121282047609063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5D3-463C-A98A-D8646F6702F2}"/>
                </c:ext>
              </c:extLst>
            </c:dLbl>
            <c:dLbl>
              <c:idx val="5"/>
              <c:layout>
                <c:manualLayout>
                  <c:x val="-6.0034829950698096E-3"/>
                  <c:y val="-0.1226603017829067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244356381890717"/>
                      <c:h val="3.854842813248177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45D3-463C-A98A-D8646F6702F2}"/>
                </c:ext>
              </c:extLst>
            </c:dLbl>
            <c:dLbl>
              <c:idx val="6"/>
              <c:layout>
                <c:manualLayout>
                  <c:x val="1.5008724559767599E-3"/>
                  <c:y val="-9.3717945879731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5D3-463C-A98A-D8646F6702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Analysis_two!$B$68:$B$74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Analysis_two!$E$68:$E$74</c:f>
              <c:numCache>
                <c:formatCode>0.00%</c:formatCode>
                <c:ptCount val="7"/>
                <c:pt idx="0">
                  <c:v>1.7391304347826087E-2</c:v>
                </c:pt>
                <c:pt idx="1">
                  <c:v>0.18260869565217391</c:v>
                </c:pt>
                <c:pt idx="2">
                  <c:v>0.48695652173913045</c:v>
                </c:pt>
                <c:pt idx="3">
                  <c:v>0.20869565217391303</c:v>
                </c:pt>
                <c:pt idx="4">
                  <c:v>3.4782608695652174E-2</c:v>
                </c:pt>
                <c:pt idx="5">
                  <c:v>8.6956521739130436E-3</c:v>
                </c:pt>
                <c:pt idx="6">
                  <c:v>6.0869565217391307E-2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D3-463C-A98A-D8646F670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axId val="200910176"/>
        <c:axId val="200896032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200896032"/>
        <c:scaling>
          <c:orientation val="minMax"/>
          <c:max val="0.60000000000000009"/>
        </c:scaling>
        <c:delete val="1"/>
        <c:axPos val="r"/>
        <c:numFmt formatCode="0.00%" sourceLinked="1"/>
        <c:majorTickMark val="out"/>
        <c:minorTickMark val="none"/>
        <c:tickLblPos val="nextTo"/>
        <c:crossAx val="200910176"/>
        <c:crosses val="max"/>
        <c:crossBetween val="between"/>
      </c:valAx>
      <c:catAx>
        <c:axId val="200910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896032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Actions taken during GBV occurrence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rgbClr val="E36F1E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13396440592288"/>
          <c:y val="0.18891266962861794"/>
          <c:w val="0.84160329855957861"/>
          <c:h val="0.60084194922488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Analysis_two!$AI$45</c:f>
              <c:strCache>
                <c:ptCount val="1"/>
                <c:pt idx="0">
                  <c:v>in %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3B22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9C8-47AC-B894-C9F407D40E67}"/>
              </c:ext>
            </c:extLst>
          </c:dPt>
          <c:dPt>
            <c:idx val="2"/>
            <c:invertIfNegative val="0"/>
            <c:bubble3D val="0"/>
            <c:spPr>
              <a:solidFill>
                <a:srgbClr val="E36F1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9C8-47AC-B894-C9F407D40E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Analysis_two!$AH$46:$AH$48</c:f>
              <c:strCache>
                <c:ptCount val="3"/>
                <c:pt idx="0">
                  <c:v>Applied the knowledge received from CARE’s sessions </c:v>
                </c:pt>
                <c:pt idx="1">
                  <c:v>Contacted with community leaders (imams, majhi) </c:v>
                </c:pt>
                <c:pt idx="2">
                  <c:v>Contacted to CARE outreach member </c:v>
                </c:pt>
              </c:strCache>
              <c:extLst/>
            </c:strRef>
          </c:cat>
          <c:val>
            <c:numRef>
              <c:f>Analysis_two!$AI$46:$AI$48</c:f>
              <c:numCache>
                <c:formatCode>0.0%</c:formatCode>
                <c:ptCount val="3"/>
                <c:pt idx="0">
                  <c:v>0.15</c:v>
                </c:pt>
                <c:pt idx="1">
                  <c:v>0.8</c:v>
                </c:pt>
                <c:pt idx="2">
                  <c:v>0.3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19C8-47AC-B894-C9F407D40E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6"/>
        <c:overlap val="-27"/>
        <c:axId val="949209184"/>
        <c:axId val="949197536"/>
      </c:barChart>
      <c:catAx>
        <c:axId val="94920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49197536"/>
        <c:crosses val="autoZero"/>
        <c:auto val="1"/>
        <c:lblAlgn val="ctr"/>
        <c:lblOffset val="100"/>
        <c:noMultiLvlLbl val="0"/>
      </c:catAx>
      <c:valAx>
        <c:axId val="949197536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4920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Understanding of disaster response</a:t>
            </a:r>
          </a:p>
        </c:rich>
      </c:tx>
      <c:layout>
        <c:manualLayout>
          <c:xMode val="edge"/>
          <c:yMode val="edge"/>
          <c:x val="0.13266219239373603"/>
          <c:y val="2.98361353479463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363733905110466E-2"/>
          <c:y val="0.13615273059965155"/>
          <c:w val="0.9081081837058379"/>
          <c:h val="0.693551819536071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Analysis_two!$CG$18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Analysis_two!$CF$19:$CF$20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Analysis_two!$CG$19:$CG$20</c:f>
              <c:numCache>
                <c:formatCode>0.00%</c:formatCode>
                <c:ptCount val="2"/>
                <c:pt idx="0">
                  <c:v>1.4492753623188406E-2</c:v>
                </c:pt>
                <c:pt idx="1">
                  <c:v>0.17391304347826086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8D-493B-B2B6-3E2CCF83D64B}"/>
            </c:ext>
          </c:extLst>
        </c:ser>
        <c:ser>
          <c:idx val="1"/>
          <c:order val="1"/>
          <c:tx>
            <c:strRef>
              <c:f>Analysis_two!$CH$18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Analysis_two!$CF$19:$CF$20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Analysis_two!$CH$19:$CH$20</c:f>
              <c:numCache>
                <c:formatCode>0.00%</c:formatCode>
                <c:ptCount val="2"/>
                <c:pt idx="0">
                  <c:v>0</c:v>
                </c:pt>
                <c:pt idx="1">
                  <c:v>8.6956521739130432E-2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8D-493B-B2B6-3E2CCF83D64B}"/>
            </c:ext>
          </c:extLst>
        </c:ser>
        <c:ser>
          <c:idx val="2"/>
          <c:order val="2"/>
          <c:tx>
            <c:strRef>
              <c:f>Analysis_two!$CI$18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Analysis_two!$CF$19:$CF$20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Analysis_two!$CI$19:$CI$20</c:f>
              <c:numCache>
                <c:formatCode>0.00%</c:formatCode>
                <c:ptCount val="2"/>
                <c:pt idx="0">
                  <c:v>2.1739130434782608E-2</c:v>
                </c:pt>
                <c:pt idx="1">
                  <c:v>0.26811594202898553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8D-493B-B2B6-3E2CCF83D64B}"/>
            </c:ext>
          </c:extLst>
        </c:ser>
        <c:ser>
          <c:idx val="3"/>
          <c:order val="3"/>
          <c:tx>
            <c:strRef>
              <c:f>Analysis_two!$CJ$18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Analysis_two!$CF$19:$CF$20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Analysis_two!$CJ$19:$CJ$20</c:f>
              <c:numCache>
                <c:formatCode>0.00%</c:formatCode>
                <c:ptCount val="2"/>
                <c:pt idx="0">
                  <c:v>7.246376811594203E-3</c:v>
                </c:pt>
                <c:pt idx="1">
                  <c:v>0.42753623188405798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8D-493B-B2B6-3E2CCF83D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stacked"/>
        <c:varyColors val="0"/>
        <c:ser>
          <c:idx val="4"/>
          <c:order val="4"/>
          <c:tx>
            <c:strRef>
              <c:f>Analysis_two!$CK$18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75000"/>
                    <a:alpha val="24000"/>
                  </a:schemeClr>
                </a:gs>
                <a:gs pos="97000">
                  <a:schemeClr val="accent1">
                    <a:lumMod val="30000"/>
                    <a:lumOff val="70000"/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0348708584654934E-3"/>
                  <c:y val="-0.1408520006607415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18D-493B-B2B6-3E2CCF83D64B}"/>
                </c:ext>
              </c:extLst>
            </c:dLbl>
            <c:dLbl>
              <c:idx val="1"/>
              <c:layout>
                <c:manualLayout>
                  <c:x val="1.5263949414157166E-2"/>
                  <c:y val="-0.2883349789206902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18D-493B-B2B6-3E2CCF83D64B}"/>
                </c:ext>
              </c:extLst>
            </c:dLbl>
            <c:dLbl>
              <c:idx val="2"/>
              <c:layout>
                <c:manualLayout>
                  <c:x val="-2.701568366995422E-3"/>
                  <c:y val="-0.135448059721830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18D-493B-B2B6-3E2CCF83D64B}"/>
                </c:ext>
              </c:extLst>
            </c:dLbl>
            <c:dLbl>
              <c:idx val="3"/>
              <c:layout>
                <c:manualLayout>
                  <c:x val="-8.3357557082950392E-4"/>
                  <c:y val="-0.1792353736994248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18D-493B-B2B6-3E2CCF83D64B}"/>
                </c:ext>
              </c:extLst>
            </c:dLbl>
            <c:dLbl>
              <c:idx val="4"/>
              <c:layout>
                <c:manualLayout>
                  <c:x val="-1.1056302610480105E-3"/>
                  <c:y val="-0.126080414237466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18D-493B-B2B6-3E2CCF83D64B}"/>
                </c:ext>
              </c:extLst>
            </c:dLbl>
            <c:dLbl>
              <c:idx val="5"/>
              <c:layout>
                <c:manualLayout>
                  <c:x val="0"/>
                  <c:y val="-0.105540450806664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18D-493B-B2B6-3E2CCF83D64B}"/>
                </c:ext>
              </c:extLst>
            </c:dLbl>
            <c:dLbl>
              <c:idx val="6"/>
              <c:layout>
                <c:manualLayout>
                  <c:x val="-1.0872448966052304E-3"/>
                  <c:y val="-0.1754497688121149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18D-493B-B2B6-3E2CCF83D64B}"/>
                </c:ext>
              </c:extLst>
            </c:dLbl>
            <c:dLbl>
              <c:idx val="7"/>
              <c:layout>
                <c:manualLayout>
                  <c:x val="-2.1744897932103012E-3"/>
                  <c:y val="-0.1791338155209951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18D-493B-B2B6-3E2CCF83D64B}"/>
                </c:ext>
              </c:extLst>
            </c:dLbl>
            <c:dLbl>
              <c:idx val="8"/>
              <c:layout>
                <c:manualLayout>
                  <c:x val="-1.0872448966051506E-3"/>
                  <c:y val="-9.674261940015811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18D-493B-B2B6-3E2CCF83D6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Analysis_two!$CF$19:$CF$20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Analysis_two!$CK$19:$CK$20</c:f>
              <c:numCache>
                <c:formatCode>0.00%</c:formatCode>
                <c:ptCount val="2"/>
                <c:pt idx="0">
                  <c:v>4.3478260869565216E-2</c:v>
                </c:pt>
                <c:pt idx="1">
                  <c:v>0.95652173913043481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18D-493B-B2B6-3E2CCF83D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00"/>
        <c:axId val="809958336"/>
        <c:axId val="809979136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809979136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809958336"/>
        <c:crosses val="max"/>
        <c:crossBetween val="between"/>
      </c:valAx>
      <c:catAx>
        <c:axId val="809958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9979136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SRH services received</a:t>
            </a:r>
            <a:r>
              <a:rPr lang="en-US" sz="1000" baseline="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from CARE (Female with and without disability, n=61)</a:t>
            </a:r>
            <a:endParaRPr lang="en-US" sz="1000">
              <a:solidFill>
                <a:srgbClr val="E36F1E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2978113207547171"/>
          <c:y val="1.332427425318950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8309077403060468E-2"/>
          <c:y val="8.4586950592501861E-2"/>
          <c:w val="0.93116291784281691"/>
          <c:h val="0.751615582619827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Analysis_two!$AP$112</c:f>
              <c:strCache>
                <c:ptCount val="1"/>
                <c:pt idx="0">
                  <c:v>With disability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Analysis_two!$AO$113:$AO$121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Analysis_two!$AP$113:$AP$121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4.9180327868852458E-2</c:v>
                </c:pt>
                <c:pt idx="5">
                  <c:v>0</c:v>
                </c:pt>
                <c:pt idx="6">
                  <c:v>4.9180327868852458E-2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412-4365-A560-FCD7405FB877}"/>
            </c:ext>
          </c:extLst>
        </c:ser>
        <c:ser>
          <c:idx val="1"/>
          <c:order val="1"/>
          <c:tx>
            <c:strRef>
              <c:f>Analysis_two!$AQ$112</c:f>
              <c:strCache>
                <c:ptCount val="1"/>
                <c:pt idx="0">
                  <c:v>Without disability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Analysis_two!$AO$113:$AO$121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Analysis_two!$AQ$113:$AQ$121</c:f>
              <c:numCache>
                <c:formatCode>0.00%</c:formatCode>
                <c:ptCount val="9"/>
                <c:pt idx="0">
                  <c:v>0.27868852459016391</c:v>
                </c:pt>
                <c:pt idx="1">
                  <c:v>0</c:v>
                </c:pt>
                <c:pt idx="2">
                  <c:v>0.34426229508196721</c:v>
                </c:pt>
                <c:pt idx="3">
                  <c:v>0.11475409836065574</c:v>
                </c:pt>
                <c:pt idx="4">
                  <c:v>0.70491803278688525</c:v>
                </c:pt>
                <c:pt idx="5">
                  <c:v>0</c:v>
                </c:pt>
                <c:pt idx="6">
                  <c:v>0.52459016393442626</c:v>
                </c:pt>
                <c:pt idx="7">
                  <c:v>0.16393442622950818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412-4365-A560-FCD7405FB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clustered"/>
        <c:varyColors val="0"/>
        <c:ser>
          <c:idx val="2"/>
          <c:order val="2"/>
          <c:tx>
            <c:strRef>
              <c:f>Analysis_two!$AR$112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EDA16D">
                    <a:alpha val="30000"/>
                  </a:srgbClr>
                </a:gs>
                <a:gs pos="93000">
                  <a:schemeClr val="bg1"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3757838581396015E-17"/>
                  <c:y val="-0.113012817090263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412-4365-A560-FCD7405FB877}"/>
                </c:ext>
              </c:extLst>
            </c:dLbl>
            <c:dLbl>
              <c:idx val="1"/>
              <c:layout>
                <c:manualLayout>
                  <c:x val="0"/>
                  <c:y val="-0.115769227263197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412-4365-A560-FCD7405FB877}"/>
                </c:ext>
              </c:extLst>
            </c:dLbl>
            <c:dLbl>
              <c:idx val="2"/>
              <c:layout>
                <c:manualLayout>
                  <c:x val="-1.5008724559768701E-3"/>
                  <c:y val="-7.7179484842131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412-4365-A560-FCD7405FB877}"/>
                </c:ext>
              </c:extLst>
            </c:dLbl>
            <c:dLbl>
              <c:idx val="3"/>
              <c:layout>
                <c:manualLayout>
                  <c:x val="1.5009305654974947E-3"/>
                  <c:y val="-8.16932780252779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6461888180274856E-2"/>
                      <c:h val="3.027927426975749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F412-4365-A560-FCD7405FB877}"/>
                </c:ext>
              </c:extLst>
            </c:dLbl>
            <c:dLbl>
              <c:idx val="4"/>
              <c:layout>
                <c:manualLayout>
                  <c:x val="1.2092630693724706E-3"/>
                  <c:y val="-6.24128718005290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412-4365-A560-FCD7405FB877}"/>
                </c:ext>
              </c:extLst>
            </c:dLbl>
            <c:dLbl>
              <c:idx val="5"/>
              <c:layout>
                <c:manualLayout>
                  <c:x val="1.5008724559767599E-3"/>
                  <c:y val="-9.3717945879731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412-4365-A560-FCD7405FB877}"/>
                </c:ext>
              </c:extLst>
            </c:dLbl>
            <c:dLbl>
              <c:idx val="6"/>
              <c:layout>
                <c:manualLayout>
                  <c:x val="-7.2555784162347346E-3"/>
                  <c:y val="-5.72273618553348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412-4365-A560-FCD7405FB877}"/>
                </c:ext>
              </c:extLst>
            </c:dLbl>
            <c:dLbl>
              <c:idx val="7"/>
              <c:layout>
                <c:manualLayout>
                  <c:x val="-1.209263069372648E-3"/>
                  <c:y val="-6.99445533787425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412-4365-A560-FCD7405FB877}"/>
                </c:ext>
              </c:extLst>
            </c:dLbl>
            <c:dLbl>
              <c:idx val="8"/>
              <c:layout>
                <c:manualLayout>
                  <c:x val="-7.2555784162350008E-3"/>
                  <c:y val="-7.41836172198784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412-4365-A560-FCD7405FB8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Analysis_two!$AO$113:$AO$121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Analysis_two!$AR$113:$AR$121</c:f>
              <c:numCache>
                <c:formatCode>0.00%</c:formatCode>
                <c:ptCount val="9"/>
                <c:pt idx="0">
                  <c:v>0.27868852459016391</c:v>
                </c:pt>
                <c:pt idx="1">
                  <c:v>0</c:v>
                </c:pt>
                <c:pt idx="2">
                  <c:v>0.34426229508196721</c:v>
                </c:pt>
                <c:pt idx="3">
                  <c:v>0.11475409836065574</c:v>
                </c:pt>
                <c:pt idx="4">
                  <c:v>0.75409836065573765</c:v>
                </c:pt>
                <c:pt idx="5">
                  <c:v>0</c:v>
                </c:pt>
                <c:pt idx="6">
                  <c:v>0.57377049180327866</c:v>
                </c:pt>
                <c:pt idx="7">
                  <c:v>0.16393442622950818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412-4365-A560-FCD7405FB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axId val="200910176"/>
        <c:axId val="200896032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200896032"/>
        <c:scaling>
          <c:orientation val="minMax"/>
          <c:max val="0.60000000000000009"/>
        </c:scaling>
        <c:delete val="1"/>
        <c:axPos val="r"/>
        <c:numFmt formatCode="0.00%" sourceLinked="1"/>
        <c:majorTickMark val="out"/>
        <c:minorTickMark val="none"/>
        <c:tickLblPos val="nextTo"/>
        <c:crossAx val="200910176"/>
        <c:crosses val="max"/>
        <c:crossBetween val="between"/>
      </c:valAx>
      <c:catAx>
        <c:axId val="200910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896032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2901777447630367"/>
          <c:y val="0.9520716015077445"/>
          <c:w val="0.37751751597088101"/>
          <c:h val="3.733063145862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SRH services received from CARE (Girl and women, n=61)</a:t>
            </a:r>
          </a:p>
        </c:rich>
      </c:tx>
      <c:layout>
        <c:manualLayout>
          <c:xMode val="edge"/>
          <c:yMode val="edge"/>
          <c:x val="0.29300694559356166"/>
          <c:y val="1.332418447694038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8309077403060468E-2"/>
          <c:y val="8.4586950592501861E-2"/>
          <c:w val="0.93116291784281691"/>
          <c:h val="0.751615582619827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Analysis_two!$AV$125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Analysis_two!$AU$126:$AU$134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Analysis_two!$AV$126:$AV$134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4.9180327868852458E-2</c:v>
                </c:pt>
                <c:pt idx="3">
                  <c:v>0</c:v>
                </c:pt>
                <c:pt idx="4">
                  <c:v>0.21311475409836064</c:v>
                </c:pt>
                <c:pt idx="5">
                  <c:v>0</c:v>
                </c:pt>
                <c:pt idx="6">
                  <c:v>0.4098360655737705</c:v>
                </c:pt>
                <c:pt idx="7">
                  <c:v>1.6393442622950821E-2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283-4BB6-8E04-2849CA4E2645}"/>
            </c:ext>
          </c:extLst>
        </c:ser>
        <c:ser>
          <c:idx val="1"/>
          <c:order val="1"/>
          <c:tx>
            <c:strRef>
              <c:f>Analysis_two!$AW$125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Analysis_two!$AU$126:$AU$134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Analysis_two!$AW$126:$AW$134</c:f>
              <c:numCache>
                <c:formatCode>0.00%</c:formatCode>
                <c:ptCount val="9"/>
                <c:pt idx="0">
                  <c:v>0.27868852459016391</c:v>
                </c:pt>
                <c:pt idx="1">
                  <c:v>0</c:v>
                </c:pt>
                <c:pt idx="2">
                  <c:v>0.29508196721311475</c:v>
                </c:pt>
                <c:pt idx="3">
                  <c:v>0.11475409836065574</c:v>
                </c:pt>
                <c:pt idx="4">
                  <c:v>0.54098360655737709</c:v>
                </c:pt>
                <c:pt idx="5">
                  <c:v>0</c:v>
                </c:pt>
                <c:pt idx="6">
                  <c:v>0.16393442622950818</c:v>
                </c:pt>
                <c:pt idx="7">
                  <c:v>0.14754098360655737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283-4BB6-8E04-2849CA4E2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clustered"/>
        <c:varyColors val="0"/>
        <c:ser>
          <c:idx val="2"/>
          <c:order val="2"/>
          <c:tx>
            <c:strRef>
              <c:f>Analysis_two!$AX$125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EDA16D">
                    <a:alpha val="30000"/>
                  </a:srgbClr>
                </a:gs>
                <a:gs pos="93000">
                  <a:schemeClr val="bg1"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3757838581396015E-17"/>
                  <c:y val="-0.113012817090263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283-4BB6-8E04-2849CA4E2645}"/>
                </c:ext>
              </c:extLst>
            </c:dLbl>
            <c:dLbl>
              <c:idx val="1"/>
              <c:layout>
                <c:manualLayout>
                  <c:x val="0"/>
                  <c:y val="-0.115769227263197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283-4BB6-8E04-2849CA4E2645}"/>
                </c:ext>
              </c:extLst>
            </c:dLbl>
            <c:dLbl>
              <c:idx val="2"/>
              <c:layout>
                <c:manualLayout>
                  <c:x val="-1.5008724559768701E-3"/>
                  <c:y val="-7.7179484842131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283-4BB6-8E04-2849CA4E2645}"/>
                </c:ext>
              </c:extLst>
            </c:dLbl>
            <c:dLbl>
              <c:idx val="3"/>
              <c:layout>
                <c:manualLayout>
                  <c:x val="1.5009305654974947E-3"/>
                  <c:y val="-8.16932780252779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6461888180274856E-2"/>
                      <c:h val="3.027927426975749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C283-4BB6-8E04-2849CA4E2645}"/>
                </c:ext>
              </c:extLst>
            </c:dLbl>
            <c:dLbl>
              <c:idx val="4"/>
              <c:layout>
                <c:manualLayout>
                  <c:x val="1.2092630693724706E-3"/>
                  <c:y val="-6.24128718005290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283-4BB6-8E04-2849CA4E2645}"/>
                </c:ext>
              </c:extLst>
            </c:dLbl>
            <c:dLbl>
              <c:idx val="5"/>
              <c:layout>
                <c:manualLayout>
                  <c:x val="1.5008724559767599E-3"/>
                  <c:y val="-9.3717945879731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283-4BB6-8E04-2849CA4E2645}"/>
                </c:ext>
              </c:extLst>
            </c:dLbl>
            <c:dLbl>
              <c:idx val="6"/>
              <c:layout>
                <c:manualLayout>
                  <c:x val="-7.2555784162347346E-3"/>
                  <c:y val="-5.72273618553348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283-4BB6-8E04-2849CA4E2645}"/>
                </c:ext>
              </c:extLst>
            </c:dLbl>
            <c:dLbl>
              <c:idx val="7"/>
              <c:layout>
                <c:manualLayout>
                  <c:x val="-1.209263069372648E-3"/>
                  <c:y val="-6.99445533787425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283-4BB6-8E04-2849CA4E2645}"/>
                </c:ext>
              </c:extLst>
            </c:dLbl>
            <c:dLbl>
              <c:idx val="8"/>
              <c:layout>
                <c:manualLayout>
                  <c:x val="-7.2555784162350008E-3"/>
                  <c:y val="-7.41836172198784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283-4BB6-8E04-2849CA4E26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Analysis_two!$AU$126:$AU$134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Analysis_two!$AX$126:$AX$134</c:f>
              <c:numCache>
                <c:formatCode>0.00%</c:formatCode>
                <c:ptCount val="9"/>
                <c:pt idx="0">
                  <c:v>0.27868852459016391</c:v>
                </c:pt>
                <c:pt idx="1">
                  <c:v>0</c:v>
                </c:pt>
                <c:pt idx="2">
                  <c:v>0.34426229508196721</c:v>
                </c:pt>
                <c:pt idx="3">
                  <c:v>0.11475409836065574</c:v>
                </c:pt>
                <c:pt idx="4">
                  <c:v>0.75409836065573765</c:v>
                </c:pt>
                <c:pt idx="5">
                  <c:v>0</c:v>
                </c:pt>
                <c:pt idx="6">
                  <c:v>0.57377049180327866</c:v>
                </c:pt>
                <c:pt idx="7">
                  <c:v>0.16393442622950818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283-4BB6-8E04-2849CA4E2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axId val="200910176"/>
        <c:axId val="200896032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200896032"/>
        <c:scaling>
          <c:orientation val="minMax"/>
          <c:max val="0.60000000000000009"/>
        </c:scaling>
        <c:delete val="1"/>
        <c:axPos val="r"/>
        <c:numFmt formatCode="0.00%" sourceLinked="1"/>
        <c:majorTickMark val="out"/>
        <c:minorTickMark val="none"/>
        <c:tickLblPos val="nextTo"/>
        <c:crossAx val="200910176"/>
        <c:crosses val="max"/>
        <c:crossBetween val="between"/>
      </c:valAx>
      <c:catAx>
        <c:axId val="200910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896032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2901777447630367"/>
          <c:y val="0.9520716015077445"/>
          <c:w val="0.37751751597088101"/>
          <c:h val="3.733063145862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AU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WASH related change practices notice in the community (n=131)</a:t>
            </a:r>
          </a:p>
        </c:rich>
      </c:tx>
      <c:layout>
        <c:manualLayout>
          <c:xMode val="edge"/>
          <c:yMode val="edge"/>
          <c:x val="0.17043751477293648"/>
          <c:y val="4.47486445483518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476020931623423"/>
          <c:y val="0.18103359580052494"/>
          <c:w val="0.70408339259045605"/>
          <c:h val="0.7217272965879265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Analysis_two!$DZ$21</c:f>
              <c:strCache>
                <c:ptCount val="1"/>
                <c:pt idx="0">
                  <c:v>in %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549716282711319E-4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E36F1E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7CD-41B8-9C0C-7D82D348D15A}"/>
                </c:ext>
              </c:extLst>
            </c:dLbl>
            <c:dLbl>
              <c:idx val="1"/>
              <c:layout>
                <c:manualLayout>
                  <c:x val="3.4478077775567453E-3"/>
                  <c:y val="-6.666666666666667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E36F1E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7CD-41B8-9C0C-7D82D348D1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Analysis_two!$DY$22:$DY$27</c15:sqref>
                  </c15:fullRef>
                </c:ext>
              </c:extLst>
              <c:f>Analysis_two!$DY$24:$DY$27</c:f>
              <c:strCache>
                <c:ptCount val="4"/>
                <c:pt idx="0">
                  <c:v>All of the above </c:v>
                </c:pt>
                <c:pt idx="1">
                  <c:v>People maintain personal hygiene </c:v>
                </c:pt>
                <c:pt idx="2">
                  <c:v>Availability of safe drinking water </c:v>
                </c:pt>
                <c:pt idx="3">
                  <c:v>People use latrines regularly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Analysis_two!$DZ$22:$DZ$27</c15:sqref>
                  </c15:fullRef>
                </c:ext>
              </c:extLst>
              <c:f>Analysis_two!$DZ$24:$DZ$27</c:f>
              <c:numCache>
                <c:formatCode>0.00%</c:formatCode>
                <c:ptCount val="4"/>
                <c:pt idx="0">
                  <c:v>2.2900763358778626E-2</c:v>
                </c:pt>
                <c:pt idx="1">
                  <c:v>0.70992366412213737</c:v>
                </c:pt>
                <c:pt idx="2">
                  <c:v>0.81679389312977102</c:v>
                </c:pt>
                <c:pt idx="3">
                  <c:v>0.90839694656488545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7CD-41B8-9C0C-7D82D348D15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1"/>
          <c:min val="0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Which</a:t>
            </a:r>
            <a:r>
              <a:rPr lang="en-US" sz="1400" baseline="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are the following forms of GBV (by Sex and Age, n=115)</a:t>
            </a:r>
            <a:endParaRPr lang="en-US" sz="1400">
              <a:solidFill>
                <a:srgbClr val="E36F1E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0004082686265143"/>
          <c:y val="3.5858650988449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87505591199887E-2"/>
          <c:y val="6.6114028174617326E-2"/>
          <c:w val="0.92059684941141551"/>
          <c:h val="0.749328931252074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Analysis_two!$C$24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Analysis_two!$B$25:$B$31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Analysis_two!$C$25:$C$31</c:f>
              <c:numCache>
                <c:formatCode>0.00%</c:formatCode>
                <c:ptCount val="7"/>
                <c:pt idx="0">
                  <c:v>8.6956521739130436E-3</c:v>
                </c:pt>
                <c:pt idx="1">
                  <c:v>0</c:v>
                </c:pt>
                <c:pt idx="2">
                  <c:v>0.1391304347826087</c:v>
                </c:pt>
                <c:pt idx="3">
                  <c:v>2.6086956521739129E-2</c:v>
                </c:pt>
                <c:pt idx="4">
                  <c:v>0</c:v>
                </c:pt>
                <c:pt idx="5">
                  <c:v>0</c:v>
                </c:pt>
                <c:pt idx="6">
                  <c:v>8.6956521739130436E-3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1-4C78-B74A-B5003A2CA5D3}"/>
            </c:ext>
          </c:extLst>
        </c:ser>
        <c:ser>
          <c:idx val="1"/>
          <c:order val="1"/>
          <c:tx>
            <c:strRef>
              <c:f>Analysis_two!$D$24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Analysis_two!$B$25:$B$31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Analysis_two!$D$25:$D$31</c:f>
              <c:numCache>
                <c:formatCode>0.00%</c:formatCode>
                <c:ptCount val="7"/>
                <c:pt idx="0">
                  <c:v>0</c:v>
                </c:pt>
                <c:pt idx="1">
                  <c:v>4.3478260869565216E-2</c:v>
                </c:pt>
                <c:pt idx="2">
                  <c:v>0</c:v>
                </c:pt>
                <c:pt idx="3">
                  <c:v>0</c:v>
                </c:pt>
                <c:pt idx="4">
                  <c:v>8.6956521739130436E-3</c:v>
                </c:pt>
                <c:pt idx="5">
                  <c:v>0</c:v>
                </c:pt>
                <c:pt idx="6">
                  <c:v>1.7391304347826087E-2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81-4C78-B74A-B5003A2CA5D3}"/>
            </c:ext>
          </c:extLst>
        </c:ser>
        <c:ser>
          <c:idx val="2"/>
          <c:order val="2"/>
          <c:tx>
            <c:strRef>
              <c:f>Analysis_two!$E$24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Analysis_two!$B$25:$B$31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Analysis_two!$E$25:$E$31</c:f>
              <c:numCache>
                <c:formatCode>0.00%</c:formatCode>
                <c:ptCount val="7"/>
                <c:pt idx="0">
                  <c:v>8.6956521739130436E-3</c:v>
                </c:pt>
                <c:pt idx="1">
                  <c:v>1.7391304347826087E-2</c:v>
                </c:pt>
                <c:pt idx="2">
                  <c:v>0.22608695652173913</c:v>
                </c:pt>
                <c:pt idx="3">
                  <c:v>7.8260869565217397E-2</c:v>
                </c:pt>
                <c:pt idx="4">
                  <c:v>0</c:v>
                </c:pt>
                <c:pt idx="5">
                  <c:v>8.6956521739130436E-3</c:v>
                </c:pt>
                <c:pt idx="6">
                  <c:v>2.6086956521739129E-2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81-4C78-B74A-B5003A2CA5D3}"/>
            </c:ext>
          </c:extLst>
        </c:ser>
        <c:ser>
          <c:idx val="3"/>
          <c:order val="3"/>
          <c:tx>
            <c:strRef>
              <c:f>Analysis_two!$F$24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Analysis_two!$B$25:$B$31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Analysis_two!$F$25:$F$31</c:f>
              <c:numCache>
                <c:formatCode>0.00%</c:formatCode>
                <c:ptCount val="7"/>
                <c:pt idx="0">
                  <c:v>0</c:v>
                </c:pt>
                <c:pt idx="1">
                  <c:v>0.12173913043478261</c:v>
                </c:pt>
                <c:pt idx="2">
                  <c:v>0.12173913043478261</c:v>
                </c:pt>
                <c:pt idx="3">
                  <c:v>0.10434782608695652</c:v>
                </c:pt>
                <c:pt idx="4">
                  <c:v>2.6086956521739129E-2</c:v>
                </c:pt>
                <c:pt idx="5">
                  <c:v>0</c:v>
                </c:pt>
                <c:pt idx="6">
                  <c:v>8.6956521739130436E-3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81-4C78-B74A-B5003A2CA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stacked"/>
        <c:varyColors val="0"/>
        <c:ser>
          <c:idx val="4"/>
          <c:order val="4"/>
          <c:tx>
            <c:strRef>
              <c:f>Analysis_two!$G$24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75000"/>
                    <a:alpha val="24000"/>
                  </a:schemeClr>
                </a:gs>
                <a:gs pos="97000">
                  <a:schemeClr val="accent1">
                    <a:lumMod val="30000"/>
                    <a:lumOff val="70000"/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3786631383567481E-17"/>
                  <c:y val="-0.1325881850938745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D81-4C78-B74A-B5003A2CA5D3}"/>
                </c:ext>
              </c:extLst>
            </c:dLbl>
            <c:dLbl>
              <c:idx val="1"/>
              <c:layout>
                <c:manualLayout>
                  <c:x val="0"/>
                  <c:y val="-0.1694891428029584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D81-4C78-B74A-B5003A2CA5D3}"/>
                </c:ext>
              </c:extLst>
            </c:dLbl>
            <c:dLbl>
              <c:idx val="2"/>
              <c:layout>
                <c:manualLayout>
                  <c:x val="-1.5040135252265109E-3"/>
                  <c:y val="-0.3541002848965780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D81-4C78-B74A-B5003A2CA5D3}"/>
                </c:ext>
              </c:extLst>
            </c:dLbl>
            <c:dLbl>
              <c:idx val="3"/>
              <c:layout>
                <c:manualLayout>
                  <c:x val="-3.0080270504529668E-3"/>
                  <c:y val="-0.1632732789683292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D81-4C78-B74A-B5003A2CA5D3}"/>
                </c:ext>
              </c:extLst>
            </c:dLbl>
            <c:dLbl>
              <c:idx val="4"/>
              <c:layout>
                <c:manualLayout>
                  <c:x val="0"/>
                  <c:y val="-0.157546937227384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D81-4C78-B74A-B5003A2CA5D3}"/>
                </c:ext>
              </c:extLst>
            </c:dLbl>
            <c:dLbl>
              <c:idx val="5"/>
              <c:layout>
                <c:manualLayout>
                  <c:x val="0"/>
                  <c:y val="-0.1257294927669912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D81-4C78-B74A-B5003A2CA5D3}"/>
                </c:ext>
              </c:extLst>
            </c:dLbl>
            <c:dLbl>
              <c:idx val="6"/>
              <c:layout>
                <c:manualLayout>
                  <c:x val="0"/>
                  <c:y val="-0.105540450806664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D81-4C78-B74A-B5003A2CA5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Analysis_two!$B$25:$B$31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Analysis_two!$G$25:$G$31</c:f>
              <c:numCache>
                <c:formatCode>0.00%</c:formatCode>
                <c:ptCount val="7"/>
                <c:pt idx="0">
                  <c:v>1.7391304347826087E-2</c:v>
                </c:pt>
                <c:pt idx="1">
                  <c:v>0.18260869565217391</c:v>
                </c:pt>
                <c:pt idx="2">
                  <c:v>0.48695652173913045</c:v>
                </c:pt>
                <c:pt idx="3">
                  <c:v>0.20869565217391303</c:v>
                </c:pt>
                <c:pt idx="4">
                  <c:v>3.4782608695652174E-2</c:v>
                </c:pt>
                <c:pt idx="5">
                  <c:v>8.6956521739130436E-3</c:v>
                </c:pt>
                <c:pt idx="6">
                  <c:v>6.0869565217391307E-2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D81-4C78-B74A-B5003A2CA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00"/>
        <c:axId val="809958336"/>
        <c:axId val="809979136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DA16D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809979136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809958336"/>
        <c:crosses val="max"/>
        <c:crossBetween val="between"/>
      </c:valAx>
      <c:catAx>
        <c:axId val="809958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9979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FF0066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Which</a:t>
            </a:r>
            <a:r>
              <a:rPr lang="en-US" sz="1600" baseline="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are the following forms of GBV</a:t>
            </a:r>
            <a:endParaRPr lang="en-US" sz="1600">
              <a:solidFill>
                <a:srgbClr val="E36F1E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87505591199887E-2"/>
          <c:y val="0.19517111577408847"/>
          <c:w val="0.92059684941141551"/>
          <c:h val="0.625763634614282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Analysis_two!$C$24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Analysis_two!$B$25:$B$31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Analysis_two!$C$25:$C$31</c:f>
              <c:numCache>
                <c:formatCode>0.00%</c:formatCode>
                <c:ptCount val="7"/>
                <c:pt idx="0">
                  <c:v>8.6956521739130436E-3</c:v>
                </c:pt>
                <c:pt idx="1">
                  <c:v>0</c:v>
                </c:pt>
                <c:pt idx="2">
                  <c:v>0.1391304347826087</c:v>
                </c:pt>
                <c:pt idx="3">
                  <c:v>2.6086956521739129E-2</c:v>
                </c:pt>
                <c:pt idx="4">
                  <c:v>0</c:v>
                </c:pt>
                <c:pt idx="5">
                  <c:v>0</c:v>
                </c:pt>
                <c:pt idx="6">
                  <c:v>8.6956521739130436E-3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0-4EE7-86F1-D75A9E0575FE}"/>
            </c:ext>
          </c:extLst>
        </c:ser>
        <c:ser>
          <c:idx val="1"/>
          <c:order val="1"/>
          <c:tx>
            <c:strRef>
              <c:f>Analysis_two!$D$24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Analysis_two!$B$25:$B$31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Analysis_two!$D$25:$D$31</c:f>
              <c:numCache>
                <c:formatCode>0.00%</c:formatCode>
                <c:ptCount val="7"/>
                <c:pt idx="0">
                  <c:v>0</c:v>
                </c:pt>
                <c:pt idx="1">
                  <c:v>4.3478260869565216E-2</c:v>
                </c:pt>
                <c:pt idx="2">
                  <c:v>0</c:v>
                </c:pt>
                <c:pt idx="3">
                  <c:v>0</c:v>
                </c:pt>
                <c:pt idx="4">
                  <c:v>8.6956521739130436E-3</c:v>
                </c:pt>
                <c:pt idx="5">
                  <c:v>0</c:v>
                </c:pt>
                <c:pt idx="6">
                  <c:v>1.7391304347826087E-2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D0-4EE7-86F1-D75A9E0575FE}"/>
            </c:ext>
          </c:extLst>
        </c:ser>
        <c:ser>
          <c:idx val="2"/>
          <c:order val="2"/>
          <c:tx>
            <c:strRef>
              <c:f>Analysis_two!$E$24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Analysis_two!$B$25:$B$31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Analysis_two!$E$25:$E$31</c:f>
              <c:numCache>
                <c:formatCode>0.00%</c:formatCode>
                <c:ptCount val="7"/>
                <c:pt idx="0">
                  <c:v>8.6956521739130436E-3</c:v>
                </c:pt>
                <c:pt idx="1">
                  <c:v>1.7391304347826087E-2</c:v>
                </c:pt>
                <c:pt idx="2">
                  <c:v>0.22608695652173913</c:v>
                </c:pt>
                <c:pt idx="3">
                  <c:v>7.8260869565217397E-2</c:v>
                </c:pt>
                <c:pt idx="4">
                  <c:v>0</c:v>
                </c:pt>
                <c:pt idx="5">
                  <c:v>8.6956521739130436E-3</c:v>
                </c:pt>
                <c:pt idx="6">
                  <c:v>2.6086956521739129E-2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D0-4EE7-86F1-D75A9E0575FE}"/>
            </c:ext>
          </c:extLst>
        </c:ser>
        <c:ser>
          <c:idx val="3"/>
          <c:order val="3"/>
          <c:tx>
            <c:strRef>
              <c:f>Analysis_two!$F$24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Analysis_two!$B$25:$B$31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Analysis_two!$F$25:$F$31</c:f>
              <c:numCache>
                <c:formatCode>0.00%</c:formatCode>
                <c:ptCount val="7"/>
                <c:pt idx="0">
                  <c:v>0</c:v>
                </c:pt>
                <c:pt idx="1">
                  <c:v>0.12173913043478261</c:v>
                </c:pt>
                <c:pt idx="2">
                  <c:v>0.12173913043478261</c:v>
                </c:pt>
                <c:pt idx="3">
                  <c:v>0.10434782608695652</c:v>
                </c:pt>
                <c:pt idx="4">
                  <c:v>2.6086956521739129E-2</c:v>
                </c:pt>
                <c:pt idx="5">
                  <c:v>0</c:v>
                </c:pt>
                <c:pt idx="6">
                  <c:v>8.6956521739130436E-3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D0-4EE7-86F1-D75A9E057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DA16D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What type</a:t>
            </a:r>
            <a:r>
              <a:rPr lang="en-US" sz="1400" baseline="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of services did you receive from CARE (by Sex &amp; Age, n = 115)</a:t>
            </a:r>
            <a:endParaRPr lang="en-US" sz="1400">
              <a:solidFill>
                <a:srgbClr val="E36F1E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887505591199887E-2"/>
          <c:y val="6.6114028174617326E-2"/>
          <c:w val="0.92059684941141551"/>
          <c:h val="0.749328931252074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Analysis_two!$K$20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Analysis_two!$J$21:$J$26</c15:sqref>
                  </c15:fullRef>
                </c:ext>
              </c:extLst>
              <c:f>Analysis_two!$J$21:$J$25</c:f>
              <c:strCache>
                <c:ptCount val="5"/>
                <c:pt idx="0">
                  <c:v>Psychosocial support &amp; counselling </c:v>
                </c:pt>
                <c:pt idx="1">
                  <c:v>Training on EMAP tools </c:v>
                </c:pt>
                <c:pt idx="2">
                  <c:v>Training on Gender Based Violence Pocket Guide (GBVPG) </c:v>
                </c:pt>
                <c:pt idx="3">
                  <c:v>Training on GBV prevention &amp; protection </c:v>
                </c:pt>
                <c:pt idx="4">
                  <c:v>Information about GBV prevention &amp; mitigation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Analysis_two!$K$21:$K$26</c15:sqref>
                  </c15:fullRef>
                </c:ext>
              </c:extLst>
              <c:f>Analysis_two!$K$21:$K$25</c:f>
              <c:numCache>
                <c:formatCode>0.00%</c:formatCode>
                <c:ptCount val="5"/>
                <c:pt idx="0">
                  <c:v>1.7391304347826087E-2</c:v>
                </c:pt>
                <c:pt idx="1">
                  <c:v>0.18260869565217391</c:v>
                </c:pt>
                <c:pt idx="2">
                  <c:v>0</c:v>
                </c:pt>
                <c:pt idx="3">
                  <c:v>3.4782608695652174E-2</c:v>
                </c:pt>
                <c:pt idx="4">
                  <c:v>1.7391304347826087E-2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BA6-4104-8A23-617FFD0303B4}"/>
            </c:ext>
          </c:extLst>
        </c:ser>
        <c:ser>
          <c:idx val="1"/>
          <c:order val="1"/>
          <c:tx>
            <c:strRef>
              <c:f>Analysis_two!$L$20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Analysis_two!$J$21:$J$26</c15:sqref>
                  </c15:fullRef>
                </c:ext>
              </c:extLst>
              <c:f>Analysis_two!$J$21:$J$25</c:f>
              <c:strCache>
                <c:ptCount val="5"/>
                <c:pt idx="0">
                  <c:v>Psychosocial support &amp; counselling </c:v>
                </c:pt>
                <c:pt idx="1">
                  <c:v>Training on EMAP tools </c:v>
                </c:pt>
                <c:pt idx="2">
                  <c:v>Training on Gender Based Violence Pocket Guide (GBVPG) </c:v>
                </c:pt>
                <c:pt idx="3">
                  <c:v>Training on GBV prevention &amp; protection </c:v>
                </c:pt>
                <c:pt idx="4">
                  <c:v>Information about GBV prevention &amp; mitigation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Analysis_two!$L$21:$L$26</c15:sqref>
                  </c15:fullRef>
                </c:ext>
              </c:extLst>
              <c:f>Analysis_two!$L$21:$L$25</c:f>
              <c:numCache>
                <c:formatCode>0.00%</c:formatCode>
                <c:ptCount val="5"/>
                <c:pt idx="0">
                  <c:v>8.6956521739130436E-3</c:v>
                </c:pt>
                <c:pt idx="1">
                  <c:v>8.6956521739130436E-3</c:v>
                </c:pt>
                <c:pt idx="2">
                  <c:v>0</c:v>
                </c:pt>
                <c:pt idx="3">
                  <c:v>6.9565217391304349E-2</c:v>
                </c:pt>
                <c:pt idx="4">
                  <c:v>1.7391304347826087E-2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BA6-4104-8A23-617FFD0303B4}"/>
            </c:ext>
          </c:extLst>
        </c:ser>
        <c:ser>
          <c:idx val="2"/>
          <c:order val="2"/>
          <c:tx>
            <c:strRef>
              <c:f>Analysis_two!$M$20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Analysis_two!$J$21:$J$26</c15:sqref>
                  </c15:fullRef>
                </c:ext>
              </c:extLst>
              <c:f>Analysis_two!$J$21:$J$25</c:f>
              <c:strCache>
                <c:ptCount val="5"/>
                <c:pt idx="0">
                  <c:v>Psychosocial support &amp; counselling </c:v>
                </c:pt>
                <c:pt idx="1">
                  <c:v>Training on EMAP tools </c:v>
                </c:pt>
                <c:pt idx="2">
                  <c:v>Training on Gender Based Violence Pocket Guide (GBVPG) </c:v>
                </c:pt>
                <c:pt idx="3">
                  <c:v>Training on GBV prevention &amp; protection </c:v>
                </c:pt>
                <c:pt idx="4">
                  <c:v>Information about GBV prevention &amp; mitigation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Analysis_two!$M$21:$M$26</c15:sqref>
                  </c15:fullRef>
                </c:ext>
              </c:extLst>
              <c:f>Analysis_two!$M$21:$M$25</c:f>
              <c:numCache>
                <c:formatCode>0.00%</c:formatCode>
                <c:ptCount val="5"/>
                <c:pt idx="0">
                  <c:v>6.9565217391304349E-2</c:v>
                </c:pt>
                <c:pt idx="1">
                  <c:v>6.9565217391304349E-2</c:v>
                </c:pt>
                <c:pt idx="2">
                  <c:v>1.7391304347826087E-2</c:v>
                </c:pt>
                <c:pt idx="3">
                  <c:v>0.30434782608695654</c:v>
                </c:pt>
                <c:pt idx="4">
                  <c:v>0.24347826086956523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BA6-4104-8A23-617FFD0303B4}"/>
            </c:ext>
          </c:extLst>
        </c:ser>
        <c:ser>
          <c:idx val="3"/>
          <c:order val="3"/>
          <c:tx>
            <c:strRef>
              <c:f>Analysis_two!$N$20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Analysis_two!$J$21:$J$26</c15:sqref>
                  </c15:fullRef>
                </c:ext>
              </c:extLst>
              <c:f>Analysis_two!$J$21:$J$25</c:f>
              <c:strCache>
                <c:ptCount val="5"/>
                <c:pt idx="0">
                  <c:v>Psychosocial support &amp; counselling </c:v>
                </c:pt>
                <c:pt idx="1">
                  <c:v>Training on EMAP tools </c:v>
                </c:pt>
                <c:pt idx="2">
                  <c:v>Training on Gender Based Violence Pocket Guide (GBVPG) </c:v>
                </c:pt>
                <c:pt idx="3">
                  <c:v>Training on GBV prevention &amp; protection </c:v>
                </c:pt>
                <c:pt idx="4">
                  <c:v>Information about GBV prevention &amp; mitigation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Analysis_two!$N$21:$N$26</c15:sqref>
                  </c15:fullRef>
                </c:ext>
              </c:extLst>
              <c:f>Analysis_two!$N$21:$N$25</c:f>
              <c:numCache>
                <c:formatCode>0.00%</c:formatCode>
                <c:ptCount val="5"/>
                <c:pt idx="0">
                  <c:v>0.15652173913043479</c:v>
                </c:pt>
                <c:pt idx="1">
                  <c:v>2.6086956521739129E-2</c:v>
                </c:pt>
                <c:pt idx="2">
                  <c:v>3.4782608695652174E-2</c:v>
                </c:pt>
                <c:pt idx="3">
                  <c:v>0.33913043478260868</c:v>
                </c:pt>
                <c:pt idx="4">
                  <c:v>0.18260869565217391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BA6-4104-8A23-617FFD030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stacked"/>
        <c:varyColors val="0"/>
        <c:ser>
          <c:idx val="4"/>
          <c:order val="4"/>
          <c:tx>
            <c:strRef>
              <c:f>Analysis_two!$O$20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75000"/>
                    <a:alpha val="24000"/>
                  </a:schemeClr>
                </a:gs>
                <a:gs pos="97000">
                  <a:schemeClr val="accent1">
                    <a:lumMod val="30000"/>
                    <a:lumOff val="70000"/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0.1658619618727731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BA6-4104-8A23-617FFD0303B4}"/>
                </c:ext>
              </c:extLst>
            </c:dLbl>
            <c:dLbl>
              <c:idx val="1"/>
              <c:layout>
                <c:manualLayout>
                  <c:x val="0"/>
                  <c:y val="-0.1694891428029584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BA6-4104-8A23-617FFD0303B4}"/>
                </c:ext>
              </c:extLst>
            </c:dLbl>
            <c:dLbl>
              <c:idx val="2"/>
              <c:layout>
                <c:manualLayout>
                  <c:x val="-1.5039809766730517E-3"/>
                  <c:y val="-0.1288621345902273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BA6-4104-8A23-617FFD0303B4}"/>
                </c:ext>
              </c:extLst>
            </c:dLbl>
            <c:dLbl>
              <c:idx val="3"/>
              <c:layout>
                <c:manualLayout>
                  <c:x val="-3.00805782158786E-3"/>
                  <c:y val="-0.3142851039156477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BA6-4104-8A23-617FFD0303B4}"/>
                </c:ext>
              </c:extLst>
            </c:dLbl>
            <c:dLbl>
              <c:idx val="4"/>
              <c:layout>
                <c:manualLayout>
                  <c:x val="-8.928425773634935E-17"/>
                  <c:y val="-0.249689783732353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BA6-4104-8A23-617FFD0303B4}"/>
                </c:ext>
              </c:extLst>
            </c:dLbl>
            <c:dLbl>
              <c:idx val="5"/>
              <c:layout>
                <c:manualLayout>
                  <c:x val="0"/>
                  <c:y val="-0.105540450806664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BA6-4104-8A23-617FFD0303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Analysis_two!$J$21:$J$26</c15:sqref>
                  </c15:fullRef>
                </c:ext>
              </c:extLst>
              <c:f>Analysis_two!$J$21:$J$25</c:f>
              <c:strCache>
                <c:ptCount val="5"/>
                <c:pt idx="0">
                  <c:v>Psychosocial support &amp; counselling </c:v>
                </c:pt>
                <c:pt idx="1">
                  <c:v>Training on EMAP tools </c:v>
                </c:pt>
                <c:pt idx="2">
                  <c:v>Training on Gender Based Violence Pocket Guide (GBVPG) </c:v>
                </c:pt>
                <c:pt idx="3">
                  <c:v>Training on GBV prevention &amp; protection </c:v>
                </c:pt>
                <c:pt idx="4">
                  <c:v>Information about GBV prevention &amp; mitigation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Analysis_two!$O$21:$O$26</c15:sqref>
                  </c15:fullRef>
                </c:ext>
              </c:extLst>
              <c:f>Analysis_two!$O$21:$O$25</c:f>
              <c:numCache>
                <c:formatCode>0.00%</c:formatCode>
                <c:ptCount val="5"/>
                <c:pt idx="0">
                  <c:v>0.25217391304347825</c:v>
                </c:pt>
                <c:pt idx="1">
                  <c:v>0.28695652173913044</c:v>
                </c:pt>
                <c:pt idx="2">
                  <c:v>5.2173913043478258E-2</c:v>
                </c:pt>
                <c:pt idx="3">
                  <c:v>0.74782608695652175</c:v>
                </c:pt>
                <c:pt idx="4">
                  <c:v>0.46086956521739131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Analysis_two!$O$26</c15:sqref>
                  <c15:dLbl>
                    <c:idx val="4"/>
                    <c:layout>
                      <c:manualLayout>
                        <c:x val="0"/>
                        <c:y val="-0.12572949276699122"/>
                      </c:manualLayout>
                    </c:layout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6AA7-4CE0-94B3-E81826D6363C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6-6BA6-4104-8A23-617FFD030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00"/>
        <c:axId val="809958336"/>
        <c:axId val="809979136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809979136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809958336"/>
        <c:crosses val="max"/>
        <c:crossBetween val="between"/>
      </c:valAx>
      <c:catAx>
        <c:axId val="809958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9979136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1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Did you received services from WGSS (by female &amp; PWD, n=52)</a:t>
            </a:r>
          </a:p>
        </c:rich>
      </c:tx>
      <c:layout>
        <c:manualLayout>
          <c:xMode val="edge"/>
          <c:yMode val="edge"/>
          <c:x val="0.13159787202902531"/>
          <c:y val="4.42930500808248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100" b="0" i="0" u="none" strike="noStrike" kern="1200" spc="0" baseline="0">
              <a:solidFill>
                <a:srgbClr val="E36F1E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2507422296287"/>
          <c:y val="0.18371258081362404"/>
          <c:w val="0.46216621810226255"/>
          <c:h val="0.65736673194848683"/>
        </c:manualLayout>
      </c:layout>
      <c:doughnutChart>
        <c:varyColors val="1"/>
        <c:ser>
          <c:idx val="0"/>
          <c:order val="0"/>
          <c:tx>
            <c:strRef>
              <c:f>Analysis_two!$S$17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rgbClr val="AA182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D6-4128-8FFA-96B8D846E042}"/>
              </c:ext>
            </c:extLst>
          </c:dPt>
          <c:dPt>
            <c:idx val="1"/>
            <c:bubble3D val="0"/>
            <c:spPr>
              <a:solidFill>
                <a:srgbClr val="E36F1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D6-4128-8FFA-96B8D846E04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Analysis_two!$R$18:$R$19</c:f>
              <c:strCache>
                <c:ptCount val="2"/>
                <c:pt idx="0">
                  <c:v>With disability</c:v>
                </c:pt>
                <c:pt idx="1">
                  <c:v>Without disability</c:v>
                </c:pt>
              </c:strCache>
            </c:strRef>
          </c:cat>
          <c:val>
            <c:numRef>
              <c:f>Analysis_two!$S$18:$S$19</c:f>
              <c:numCache>
                <c:formatCode>0.00%</c:formatCode>
                <c:ptCount val="2"/>
                <c:pt idx="0">
                  <c:v>7.6923076923076927E-2</c:v>
                </c:pt>
                <c:pt idx="1">
                  <c:v>0.92307692307692313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D6-4128-8FFA-96B8D846E04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77"/>
        <c:holeSize val="43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171741032370951"/>
          <c:y val="0.89185763618705782"/>
          <c:w val="0.41656496062992127"/>
          <c:h val="8.81277468387345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4104620958707752"/>
          <c:y val="3.1141765269503723E-2"/>
          <c:w val="0.49458215394420096"/>
          <c:h val="0.6887231390374222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Analysis_two!$W$30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Analysis_two!$V$31:$V$32</c:f>
              <c:strCache>
                <c:ptCount val="2"/>
                <c:pt idx="0">
                  <c:v>Getting consent from Husband/Family Members to receive WGSS Services (among female)</c:v>
                </c:pt>
                <c:pt idx="1">
                  <c:v>Giving consent to Wife/Female Members to receive WGSS Services (among male)</c:v>
                </c:pt>
              </c:strCache>
            </c:strRef>
          </c:cat>
          <c:val>
            <c:numRef>
              <c:f>Analysis_two!$W$31:$W$32</c:f>
              <c:numCache>
                <c:formatCode>0.0%</c:formatCode>
                <c:ptCount val="2"/>
                <c:pt idx="0">
                  <c:v>0.51923076923076927</c:v>
                </c:pt>
                <c:pt idx="1">
                  <c:v>0.98412698412698407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9-462C-841D-F5E899BE0E54}"/>
            </c:ext>
          </c:extLst>
        </c:ser>
        <c:ser>
          <c:idx val="1"/>
          <c:order val="1"/>
          <c:tx>
            <c:strRef>
              <c:f>Analysis_two!$X$30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3.4584090569469941E-2"/>
                  <c:y val="-2.8012073883173939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E49-462C-841D-F5E899BE0E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Analysis_two!$V$31:$V$32</c:f>
              <c:strCache>
                <c:ptCount val="2"/>
                <c:pt idx="0">
                  <c:v>Getting consent from Husband/Family Members to receive WGSS Services (among female)</c:v>
                </c:pt>
                <c:pt idx="1">
                  <c:v>Giving consent to Wife/Female Members to receive WGSS Services (among male)</c:v>
                </c:pt>
              </c:strCache>
            </c:strRef>
          </c:cat>
          <c:val>
            <c:numRef>
              <c:f>Analysis_two!$X$31:$X$32</c:f>
              <c:numCache>
                <c:formatCode>0.0%</c:formatCode>
                <c:ptCount val="2"/>
                <c:pt idx="0">
                  <c:v>0.48076923076923078</c:v>
                </c:pt>
                <c:pt idx="1">
                  <c:v>1.6E-2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49-462C-841D-F5E899BE0E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100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460520524602531"/>
          <c:y val="0.89686272377233511"/>
          <c:w val="0.14255667498981386"/>
          <c:h val="9.41405206023302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1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Did any community groups have been created and trained up for GBV prevention? </a:t>
            </a:r>
            <a:r>
              <a:rPr lang="en-US" sz="1100" b="0" i="0" u="none" strike="noStrike" kern="1200" spc="0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n = 115</a:t>
            </a:r>
          </a:p>
        </c:rich>
      </c:tx>
      <c:layout>
        <c:manualLayout>
          <c:xMode val="edge"/>
          <c:yMode val="edge"/>
          <c:x val="0.13159787202902531"/>
          <c:y val="4.4293050080824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8871031145779924"/>
          <c:y val="0.23586371963922925"/>
          <c:w val="0.4496865585661311"/>
          <c:h val="0.6115736864132616"/>
        </c:manualLayout>
      </c:layout>
      <c:doughnutChart>
        <c:varyColors val="1"/>
        <c:ser>
          <c:idx val="0"/>
          <c:order val="0"/>
          <c:tx>
            <c:strRef>
              <c:f>Analysis_two!$AE$19</c:f>
              <c:strCache>
                <c:ptCount val="1"/>
                <c:pt idx="0">
                  <c:v>Did any community groups have been created and trained up for GBV prevention?</c:v>
                </c:pt>
              </c:strCache>
            </c:strRef>
          </c:tx>
          <c:dPt>
            <c:idx val="0"/>
            <c:bubble3D val="0"/>
            <c:spPr>
              <a:solidFill>
                <a:srgbClr val="AA182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F02-400D-B2AC-CFC21BF8051A}"/>
              </c:ext>
            </c:extLst>
          </c:dPt>
          <c:dPt>
            <c:idx val="1"/>
            <c:bubble3D val="0"/>
            <c:spPr>
              <a:solidFill>
                <a:srgbClr val="E36F1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F02-400D-B2AC-CFC21BF805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Analysis_two!$AD$20:$AD$21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Analysis_two!$AE$20:$AE$21</c:f>
              <c:numCache>
                <c:formatCode>0.00%</c:formatCode>
                <c:ptCount val="2"/>
                <c:pt idx="0">
                  <c:v>0.10810810810810811</c:v>
                </c:pt>
                <c:pt idx="1">
                  <c:v>0.89189189189189189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F02-400D-B2AC-CFC21BF8051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77"/>
        <c:holeSize val="43"/>
      </c:doughnutChart>
    </c:plotArea>
    <c:legend>
      <c:legendPos val="b"/>
      <c:layout>
        <c:manualLayout>
          <c:xMode val="edge"/>
          <c:yMode val="edge"/>
          <c:x val="0.29171741032370951"/>
          <c:y val="0.89185763618705782"/>
          <c:w val="0.41656496062992127"/>
          <c:h val="8.81277468387345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4104620958707752"/>
          <c:y val="0.10521580635753862"/>
          <c:w val="0.49458215394420096"/>
          <c:h val="0.507241425438195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Analysis_two!$AI$21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Analysis_two!$AH$22</c:f>
              <c:strCache>
                <c:ptCount val="1"/>
                <c:pt idx="0">
                  <c:v>GBV occurrences in last three years</c:v>
                </c:pt>
              </c:strCache>
            </c:strRef>
          </c:cat>
          <c:val>
            <c:numRef>
              <c:f>Analysis_two!$AI$22</c:f>
              <c:numCache>
                <c:formatCode>0.00%</c:formatCode>
                <c:ptCount val="1"/>
                <c:pt idx="0">
                  <c:v>0.63963963963963966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80-47F5-848F-EF61A30D3124}"/>
            </c:ext>
          </c:extLst>
        </c:ser>
        <c:ser>
          <c:idx val="1"/>
          <c:order val="1"/>
          <c:tx>
            <c:strRef>
              <c:f>Analysis_two!$AJ$21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3.4584090569469941E-2"/>
                  <c:y val="-2.8012073883173939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180-47F5-848F-EF61A30D31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Analysis_two!$AH$22</c:f>
              <c:strCache>
                <c:ptCount val="1"/>
                <c:pt idx="0">
                  <c:v>GBV occurrences in last three years</c:v>
                </c:pt>
              </c:strCache>
            </c:strRef>
          </c:cat>
          <c:val>
            <c:numRef>
              <c:f>Analysis_two!$AJ$22</c:f>
              <c:numCache>
                <c:formatCode>0.00%</c:formatCode>
                <c:ptCount val="1"/>
                <c:pt idx="0">
                  <c:v>0.36036036036036034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80-47F5-848F-EF61A30D312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3"/>
        <c:overlap val="100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3861878618842753"/>
          <c:y val="0.82297411872492399"/>
          <c:w val="0.14255667498981386"/>
          <c:h val="6.1733012540099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AU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What actions did you take to settle down the situation </a:t>
            </a:r>
            <a:r>
              <a:rPr lang="en-AU" sz="1400" b="1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VS. </a:t>
            </a:r>
            <a:r>
              <a:rPr lang="en-AU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what will you do if you experience GBV or see other experiencing GBV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44104621109629744"/>
          <c:y val="0.18513056478723827"/>
          <c:w val="0.5143442645326205"/>
          <c:h val="0.638587374892918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Analysis_two!$AI$90</c:f>
              <c:strCache>
                <c:ptCount val="1"/>
                <c:pt idx="0">
                  <c:v>Past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Analysis_two!$AH$91:$AH$94</c15:sqref>
                  </c15:fullRef>
                </c:ext>
              </c:extLst>
              <c:f>Analysis_two!$AH$91:$AH$93</c:f>
              <c:strCache>
                <c:ptCount val="3"/>
                <c:pt idx="0">
                  <c:v>Apply the knowledge received from CARE’s sessions </c:v>
                </c:pt>
                <c:pt idx="1">
                  <c:v>Contact with community leaders (imams, majhi) </c:v>
                </c:pt>
                <c:pt idx="2">
                  <c:v>Contact to CARE outreach member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Analysis_two!$AI$91:$AI$94</c15:sqref>
                  </c15:fullRef>
                </c:ext>
              </c:extLst>
              <c:f>Analysis_two!$AI$91:$AI$93</c:f>
              <c:numCache>
                <c:formatCode>0.00%</c:formatCode>
                <c:ptCount val="3"/>
                <c:pt idx="0">
                  <c:v>0.15</c:v>
                </c:pt>
                <c:pt idx="1">
                  <c:v>0.8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56-44B6-9C61-01018CB29C5B}"/>
            </c:ext>
          </c:extLst>
        </c:ser>
        <c:ser>
          <c:idx val="1"/>
          <c:order val="1"/>
          <c:tx>
            <c:strRef>
              <c:f>Analysis_two!$AJ$90</c:f>
              <c:strCache>
                <c:ptCount val="1"/>
                <c:pt idx="0">
                  <c:v>Future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rgbClr val="AA182C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50C493B5-77B3-4699-9140-DDA7556BCA0D}" type="VALUE">
                      <a:rPr lang="en-US">
                        <a:solidFill>
                          <a:schemeClr val="bg1"/>
                        </a:solidFill>
                      </a:rPr>
                      <a:pPr>
                        <a:defRPr sz="1000" b="1" i="0" u="none" strike="noStrike" kern="1200" baseline="0">
                          <a:solidFill>
                            <a:srgbClr val="AA182C"/>
                          </a:solidFill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defRPr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4656-44B6-9C61-01018CB29C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Analysis_two!$AH$91:$AH$94</c15:sqref>
                  </c15:fullRef>
                </c:ext>
              </c:extLst>
              <c:f>Analysis_two!$AH$91:$AH$93</c:f>
              <c:strCache>
                <c:ptCount val="3"/>
                <c:pt idx="0">
                  <c:v>Apply the knowledge received from CARE’s sessions </c:v>
                </c:pt>
                <c:pt idx="1">
                  <c:v>Contact with community leaders (imams, majhi) </c:v>
                </c:pt>
                <c:pt idx="2">
                  <c:v>Contact to CARE outreach member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Analysis_two!$AJ$91:$AJ$94</c15:sqref>
                  </c15:fullRef>
                </c:ext>
              </c:extLst>
              <c:f>Analysis_two!$AJ$91:$AJ$93</c:f>
              <c:numCache>
                <c:formatCode>0.00%</c:formatCode>
                <c:ptCount val="3"/>
                <c:pt idx="0">
                  <c:v>0.34234234234234234</c:v>
                </c:pt>
                <c:pt idx="1">
                  <c:v>0.81081081081081086</c:v>
                </c:pt>
                <c:pt idx="2">
                  <c:v>0.16216216216216217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656-44B6-9C61-01018CB29C5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0.8500000000000000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4460518399378041"/>
          <c:y val="0.92551183438126172"/>
          <c:w val="0.15534016670345693"/>
          <c:h val="6.44282593617575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Which of the SRH services have you received? (by Sex &amp;</a:t>
            </a:r>
            <a:r>
              <a:rPr lang="en-US" sz="1600" baseline="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Age, n = 111)</a:t>
            </a:r>
            <a:endParaRPr lang="en-US" sz="1600">
              <a:solidFill>
                <a:srgbClr val="E36F1E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887505591199887E-2"/>
          <c:y val="7.4285424747921158E-2"/>
          <c:w val="0.92059684941141551"/>
          <c:h val="0.649229306693711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Analysis_two!$AP$23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Analysis_two!$AO$24:$AO$32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Analysis_two!$AP$24:$AP$32</c:f>
              <c:numCache>
                <c:formatCode>0.00%</c:formatCode>
                <c:ptCount val="9"/>
                <c:pt idx="0">
                  <c:v>0.23893805309734514</c:v>
                </c:pt>
                <c:pt idx="1">
                  <c:v>1.7699115044247787E-2</c:v>
                </c:pt>
                <c:pt idx="2">
                  <c:v>0.20353982300884957</c:v>
                </c:pt>
                <c:pt idx="3">
                  <c:v>0.21238938053097345</c:v>
                </c:pt>
                <c:pt idx="4">
                  <c:v>0.23893805309734514</c:v>
                </c:pt>
                <c:pt idx="5">
                  <c:v>0.18584070796460178</c:v>
                </c:pt>
                <c:pt idx="6">
                  <c:v>8.8495575221238937E-3</c:v>
                </c:pt>
                <c:pt idx="7">
                  <c:v>0.18584070796460178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F67-4225-9352-BCBBC941AFA2}"/>
            </c:ext>
          </c:extLst>
        </c:ser>
        <c:ser>
          <c:idx val="1"/>
          <c:order val="1"/>
          <c:tx>
            <c:strRef>
              <c:f>Analysis_two!$AQ$23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Analysis_two!$AO$24:$AO$32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Analysis_two!$AQ$24:$AQ$32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2.6548672566371681E-2</c:v>
                </c:pt>
                <c:pt idx="3">
                  <c:v>0</c:v>
                </c:pt>
                <c:pt idx="4">
                  <c:v>0.11504424778761062</c:v>
                </c:pt>
                <c:pt idx="5">
                  <c:v>0</c:v>
                </c:pt>
                <c:pt idx="6">
                  <c:v>0.22123893805309736</c:v>
                </c:pt>
                <c:pt idx="7">
                  <c:v>8.8495575221238937E-3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F67-4225-9352-BCBBC941AFA2}"/>
            </c:ext>
          </c:extLst>
        </c:ser>
        <c:ser>
          <c:idx val="2"/>
          <c:order val="2"/>
          <c:tx>
            <c:strRef>
              <c:f>Analysis_two!$AR$23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Analysis_two!$AO$24:$AO$32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Analysis_two!$AR$24:$AR$32</c:f>
              <c:numCache>
                <c:formatCode>0.00%</c:formatCode>
                <c:ptCount val="9"/>
                <c:pt idx="0">
                  <c:v>0.16814159292035399</c:v>
                </c:pt>
                <c:pt idx="1">
                  <c:v>1.7699115044247787E-2</c:v>
                </c:pt>
                <c:pt idx="2">
                  <c:v>7.0796460176991149E-2</c:v>
                </c:pt>
                <c:pt idx="3">
                  <c:v>0</c:v>
                </c:pt>
                <c:pt idx="4">
                  <c:v>0.20353982300884957</c:v>
                </c:pt>
                <c:pt idx="5">
                  <c:v>8.8495575221238937E-3</c:v>
                </c:pt>
                <c:pt idx="6">
                  <c:v>3.5398230088495575E-2</c:v>
                </c:pt>
                <c:pt idx="7">
                  <c:v>8.8495575221238937E-2</c:v>
                </c:pt>
                <c:pt idx="8">
                  <c:v>1.7699115044247787E-2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F67-4225-9352-BCBBC941AFA2}"/>
            </c:ext>
          </c:extLst>
        </c:ser>
        <c:ser>
          <c:idx val="3"/>
          <c:order val="3"/>
          <c:tx>
            <c:strRef>
              <c:f>Analysis_two!$AS$23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Analysis_two!$AO$24:$AO$32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Analysis_two!$AS$24:$AS$32</c:f>
              <c:numCache>
                <c:formatCode>0.00%</c:formatCode>
                <c:ptCount val="9"/>
                <c:pt idx="0">
                  <c:v>0.15044247787610621</c:v>
                </c:pt>
                <c:pt idx="1">
                  <c:v>0</c:v>
                </c:pt>
                <c:pt idx="2">
                  <c:v>0.15929203539823009</c:v>
                </c:pt>
                <c:pt idx="3">
                  <c:v>6.1946902654867256E-2</c:v>
                </c:pt>
                <c:pt idx="4">
                  <c:v>0.29203539823008851</c:v>
                </c:pt>
                <c:pt idx="5">
                  <c:v>0</c:v>
                </c:pt>
                <c:pt idx="6">
                  <c:v>8.8495575221238937E-2</c:v>
                </c:pt>
                <c:pt idx="7">
                  <c:v>7.9646017699115043E-2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F67-4225-9352-BCBBC941A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stacked"/>
        <c:varyColors val="0"/>
        <c:ser>
          <c:idx val="4"/>
          <c:order val="4"/>
          <c:tx>
            <c:strRef>
              <c:f>Analysis_two!$AT$23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75000"/>
                    <a:alpha val="24000"/>
                  </a:schemeClr>
                </a:gs>
                <a:gs pos="97000">
                  <a:schemeClr val="accent1">
                    <a:lumMod val="30000"/>
                    <a:lumOff val="70000"/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0.2516615850103067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F67-4225-9352-BCBBC941AFA2}"/>
                </c:ext>
              </c:extLst>
            </c:dLbl>
            <c:dLbl>
              <c:idx val="1"/>
              <c:layout>
                <c:manualLayout>
                  <c:x val="-3.9865185682828686E-17"/>
                  <c:y val="-0.1143322011869441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F67-4225-9352-BCBBC941AFA2}"/>
                </c:ext>
              </c:extLst>
            </c:dLbl>
            <c:dLbl>
              <c:idx val="2"/>
              <c:layout>
                <c:manualLayout>
                  <c:x val="3.9322309126667539E-3"/>
                  <c:y val="-0.2269189720443217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F67-4225-9352-BCBBC941AFA2}"/>
                </c:ext>
              </c:extLst>
            </c:dLbl>
            <c:dLbl>
              <c:idx val="3"/>
              <c:layout>
                <c:manualLayout>
                  <c:x val="-8.3358295734207489E-4"/>
                  <c:y val="-0.1569856220357562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F67-4225-9352-BCBBC941AFA2}"/>
                </c:ext>
              </c:extLst>
            </c:dLbl>
            <c:dLbl>
              <c:idx val="4"/>
              <c:layout>
                <c:manualLayout>
                  <c:x val="-8.928425773634935E-17"/>
                  <c:y val="-0.249689783732353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F67-4225-9352-BCBBC941AFA2}"/>
                </c:ext>
              </c:extLst>
            </c:dLbl>
            <c:dLbl>
              <c:idx val="5"/>
              <c:layout>
                <c:manualLayout>
                  <c:x val="0"/>
                  <c:y val="-0.105540450806664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F67-4225-9352-BCBBC941AFA2}"/>
                </c:ext>
              </c:extLst>
            </c:dLbl>
            <c:dLbl>
              <c:idx val="6"/>
              <c:layout>
                <c:manualLayout>
                  <c:x val="-1.0872448966052304E-3"/>
                  <c:y val="-0.1754497688121149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F67-4225-9352-BCBBC941AFA2}"/>
                </c:ext>
              </c:extLst>
            </c:dLbl>
            <c:dLbl>
              <c:idx val="7"/>
              <c:layout>
                <c:manualLayout>
                  <c:x val="-2.1744897932103012E-3"/>
                  <c:y val="-0.1791338155209951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F67-4225-9352-BCBBC941AFA2}"/>
                </c:ext>
              </c:extLst>
            </c:dLbl>
            <c:dLbl>
              <c:idx val="8"/>
              <c:layout>
                <c:manualLayout>
                  <c:x val="-1.0872448966051506E-3"/>
                  <c:y val="-9.674261940015811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F67-4225-9352-BCBBC941AF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Analysis_two!$AO$24:$AO$32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Analysis_two!$AT$24:$AT$32</c:f>
              <c:numCache>
                <c:formatCode>0.00%</c:formatCode>
                <c:ptCount val="9"/>
                <c:pt idx="0">
                  <c:v>0.55752212389380529</c:v>
                </c:pt>
                <c:pt idx="1">
                  <c:v>3.5398230088495575E-2</c:v>
                </c:pt>
                <c:pt idx="2">
                  <c:v>0.46017699115044247</c:v>
                </c:pt>
                <c:pt idx="3">
                  <c:v>0.27433628318584069</c:v>
                </c:pt>
                <c:pt idx="4">
                  <c:v>0.84955752212389379</c:v>
                </c:pt>
                <c:pt idx="5">
                  <c:v>0.19469026548672566</c:v>
                </c:pt>
                <c:pt idx="6">
                  <c:v>0.35398230088495575</c:v>
                </c:pt>
                <c:pt idx="7">
                  <c:v>0.36283185840707965</c:v>
                </c:pt>
                <c:pt idx="8">
                  <c:v>1.7699115044247787E-2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F67-4225-9352-BCBBC941A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00"/>
        <c:axId val="809958336"/>
        <c:axId val="809979136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809979136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809958336"/>
        <c:crosses val="max"/>
        <c:crossBetween val="between"/>
      </c:valAx>
      <c:catAx>
        <c:axId val="809958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9979136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Where did you get the SRH services from? (by Sex &amp; Age) </a:t>
            </a:r>
          </a:p>
        </c:rich>
      </c:tx>
      <c:layout>
        <c:manualLayout>
          <c:xMode val="edge"/>
          <c:yMode val="edge"/>
          <c:x val="0.27335343923254046"/>
          <c:y val="3.226370467950061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887505591199887E-2"/>
          <c:y val="0.13615273059965155"/>
          <c:w val="0.92059684941141551"/>
          <c:h val="0.711569839307787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Analysis_two!$AX$19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Analysis_two!$AW$20:$AW$24</c:f>
              <c:strCache>
                <c:ptCount val="5"/>
                <c:pt idx="0">
                  <c:v>CARE’s Health Post </c:v>
                </c:pt>
                <c:pt idx="1">
                  <c:v>Outreach clinics </c:v>
                </c:pt>
                <c:pt idx="2">
                  <c:v>Court-yard meetings </c:v>
                </c:pt>
                <c:pt idx="3">
                  <c:v>Door-to-door visit </c:v>
                </c:pt>
                <c:pt idx="4">
                  <c:v>Women Girl Safe Space </c:v>
                </c:pt>
              </c:strCache>
            </c:strRef>
          </c:cat>
          <c:val>
            <c:numRef>
              <c:f>Analysis_two!$AX$20:$AX$24</c:f>
              <c:numCache>
                <c:formatCode>0.00%</c:formatCode>
                <c:ptCount val="5"/>
                <c:pt idx="0">
                  <c:v>0.23893805309734514</c:v>
                </c:pt>
                <c:pt idx="1">
                  <c:v>0</c:v>
                </c:pt>
                <c:pt idx="2">
                  <c:v>0</c:v>
                </c:pt>
                <c:pt idx="3">
                  <c:v>0.19469026548672566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C27-45DD-B149-709773657126}"/>
            </c:ext>
          </c:extLst>
        </c:ser>
        <c:ser>
          <c:idx val="1"/>
          <c:order val="1"/>
          <c:tx>
            <c:strRef>
              <c:f>Analysis_two!$AY$19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Analysis_two!$AW$20:$AW$24</c:f>
              <c:strCache>
                <c:ptCount val="5"/>
                <c:pt idx="0">
                  <c:v>CARE’s Health Post </c:v>
                </c:pt>
                <c:pt idx="1">
                  <c:v>Outreach clinics </c:v>
                </c:pt>
                <c:pt idx="2">
                  <c:v>Court-yard meetings </c:v>
                </c:pt>
                <c:pt idx="3">
                  <c:v>Door-to-door visit </c:v>
                </c:pt>
                <c:pt idx="4">
                  <c:v>Women Girl Safe Space </c:v>
                </c:pt>
              </c:strCache>
            </c:strRef>
          </c:cat>
          <c:val>
            <c:numRef>
              <c:f>Analysis_two!$AY$20:$AY$24</c:f>
              <c:numCache>
                <c:formatCode>0.00%</c:formatCode>
                <c:ptCount val="5"/>
                <c:pt idx="0">
                  <c:v>0.22123893805309736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0.11504424778761062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C27-45DD-B149-709773657126}"/>
            </c:ext>
          </c:extLst>
        </c:ser>
        <c:ser>
          <c:idx val="2"/>
          <c:order val="2"/>
          <c:tx>
            <c:strRef>
              <c:f>Analysis_two!$AZ$19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Analysis_two!$AW$20:$AW$24</c:f>
              <c:strCache>
                <c:ptCount val="5"/>
                <c:pt idx="0">
                  <c:v>CARE’s Health Post </c:v>
                </c:pt>
                <c:pt idx="1">
                  <c:v>Outreach clinics </c:v>
                </c:pt>
                <c:pt idx="2">
                  <c:v>Court-yard meetings </c:v>
                </c:pt>
                <c:pt idx="3">
                  <c:v>Door-to-door visit </c:v>
                </c:pt>
                <c:pt idx="4">
                  <c:v>Women Girl Safe Space </c:v>
                </c:pt>
              </c:strCache>
            </c:strRef>
          </c:cat>
          <c:val>
            <c:numRef>
              <c:f>Analysis_two!$AZ$20:$AZ$24</c:f>
              <c:numCache>
                <c:formatCode>0.00%</c:formatCode>
                <c:ptCount val="5"/>
                <c:pt idx="0">
                  <c:v>0.21238938053097345</c:v>
                </c:pt>
                <c:pt idx="1">
                  <c:v>0</c:v>
                </c:pt>
                <c:pt idx="2">
                  <c:v>4.4247787610619468E-2</c:v>
                </c:pt>
                <c:pt idx="3">
                  <c:v>0.19469026548672566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C27-45DD-B149-709773657126}"/>
            </c:ext>
          </c:extLst>
        </c:ser>
        <c:ser>
          <c:idx val="3"/>
          <c:order val="3"/>
          <c:tx>
            <c:strRef>
              <c:f>Analysis_two!$BA$19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Analysis_two!$AW$20:$AW$24</c:f>
              <c:strCache>
                <c:ptCount val="5"/>
                <c:pt idx="0">
                  <c:v>CARE’s Health Post </c:v>
                </c:pt>
                <c:pt idx="1">
                  <c:v>Outreach clinics </c:v>
                </c:pt>
                <c:pt idx="2">
                  <c:v>Court-yard meetings </c:v>
                </c:pt>
                <c:pt idx="3">
                  <c:v>Door-to-door visit </c:v>
                </c:pt>
                <c:pt idx="4">
                  <c:v>Women Girl Safe Space </c:v>
                </c:pt>
              </c:strCache>
            </c:strRef>
          </c:cat>
          <c:val>
            <c:numRef>
              <c:f>Analysis_two!$BA$20:$BA$24</c:f>
              <c:numCache>
                <c:formatCode>0.00%</c:formatCode>
                <c:ptCount val="5"/>
                <c:pt idx="0">
                  <c:v>0.31858407079646017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0.11504424778761062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C27-45DD-B149-709773657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stacked"/>
        <c:varyColors val="0"/>
        <c:ser>
          <c:idx val="4"/>
          <c:order val="4"/>
          <c:tx>
            <c:strRef>
              <c:f>Analysis_two!$BB$19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75000"/>
                    <a:alpha val="24000"/>
                  </a:schemeClr>
                </a:gs>
                <a:gs pos="97000">
                  <a:schemeClr val="accent1">
                    <a:lumMod val="30000"/>
                    <a:lumOff val="70000"/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4.4225210441920619E-3"/>
                  <c:y val="-0.3159384094293528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C27-45DD-B149-709773657126}"/>
                </c:ext>
              </c:extLst>
            </c:dLbl>
            <c:dLbl>
              <c:idx val="1"/>
              <c:layout>
                <c:manualLayout>
                  <c:x val="-4.0539307924882545E-17"/>
                  <c:y val="-0.1291653932628012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C27-45DD-B149-709773657126}"/>
                </c:ext>
              </c:extLst>
            </c:dLbl>
            <c:dLbl>
              <c:idx val="2"/>
              <c:layout>
                <c:manualLayout>
                  <c:x val="-2.701568366995422E-3"/>
                  <c:y val="-0.135448059721830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C27-45DD-B149-709773657126}"/>
                </c:ext>
              </c:extLst>
            </c:dLbl>
            <c:dLbl>
              <c:idx val="3"/>
              <c:layout>
                <c:manualLayout>
                  <c:x val="-8.3357557082950392E-4"/>
                  <c:y val="-0.1792353736994248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C27-45DD-B149-709773657126}"/>
                </c:ext>
              </c:extLst>
            </c:dLbl>
            <c:dLbl>
              <c:idx val="4"/>
              <c:layout>
                <c:manualLayout>
                  <c:x val="-1.1056302610480105E-3"/>
                  <c:y val="-0.126080414237466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C27-45DD-B149-709773657126}"/>
                </c:ext>
              </c:extLst>
            </c:dLbl>
            <c:dLbl>
              <c:idx val="5"/>
              <c:layout>
                <c:manualLayout>
                  <c:x val="0"/>
                  <c:y val="-0.105540450806664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C27-45DD-B149-709773657126}"/>
                </c:ext>
              </c:extLst>
            </c:dLbl>
            <c:dLbl>
              <c:idx val="6"/>
              <c:layout>
                <c:manualLayout>
                  <c:x val="-1.0872448966052304E-3"/>
                  <c:y val="-0.1754497688121149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7C27-45DD-B149-709773657126}"/>
                </c:ext>
              </c:extLst>
            </c:dLbl>
            <c:dLbl>
              <c:idx val="7"/>
              <c:layout>
                <c:manualLayout>
                  <c:x val="-2.1744897932103012E-3"/>
                  <c:y val="-0.1791338155209951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7C27-45DD-B149-709773657126}"/>
                </c:ext>
              </c:extLst>
            </c:dLbl>
            <c:dLbl>
              <c:idx val="8"/>
              <c:layout>
                <c:manualLayout>
                  <c:x val="-1.0872448966051506E-3"/>
                  <c:y val="-9.674261940015811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7C27-45DD-B149-7097736571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Analysis_two!$AW$20:$AW$24</c:f>
              <c:strCache>
                <c:ptCount val="5"/>
                <c:pt idx="0">
                  <c:v>CARE’s Health Post </c:v>
                </c:pt>
                <c:pt idx="1">
                  <c:v>Outreach clinics </c:v>
                </c:pt>
                <c:pt idx="2">
                  <c:v>Court-yard meetings </c:v>
                </c:pt>
                <c:pt idx="3">
                  <c:v>Door-to-door visit </c:v>
                </c:pt>
                <c:pt idx="4">
                  <c:v>Women Girl Safe Space </c:v>
                </c:pt>
              </c:strCache>
            </c:strRef>
          </c:cat>
          <c:val>
            <c:numRef>
              <c:f>Analysis_two!$BB$20:$BB$24</c:f>
              <c:numCache>
                <c:formatCode>0.00%</c:formatCode>
                <c:ptCount val="5"/>
                <c:pt idx="0">
                  <c:v>0.99115044247787609</c:v>
                </c:pt>
                <c:pt idx="1">
                  <c:v>0</c:v>
                </c:pt>
                <c:pt idx="2">
                  <c:v>4.4247787610619468E-2</c:v>
                </c:pt>
                <c:pt idx="3">
                  <c:v>0.38938053097345132</c:v>
                </c:pt>
                <c:pt idx="4">
                  <c:v>0.23008849557522124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C27-45DD-B149-709773657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00"/>
        <c:axId val="809958336"/>
        <c:axId val="809979136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809979136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809958336"/>
        <c:crosses val="max"/>
        <c:crossBetween val="between"/>
      </c:valAx>
      <c:catAx>
        <c:axId val="809958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9979136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4104620958707752"/>
          <c:y val="0.10521580635753862"/>
          <c:w val="0.49458215394420096"/>
          <c:h val="0.507241425438195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Analysis_two!$BF$18</c:f>
              <c:strCache>
                <c:ptCount val="1"/>
                <c:pt idx="0">
                  <c:v>I need permission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Analysis_two!$BE$19</c:f>
              <c:strCache>
                <c:ptCount val="1"/>
                <c:pt idx="0">
                  <c:v>Decision making on SRH service seeking</c:v>
                </c:pt>
              </c:strCache>
            </c:strRef>
          </c:cat>
          <c:val>
            <c:numRef>
              <c:f>Analysis_two!$BF$19</c:f>
              <c:numCache>
                <c:formatCode>0.0%</c:formatCode>
                <c:ptCount val="1"/>
                <c:pt idx="0">
                  <c:v>0.91803278688524592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C3-4DA2-9FDF-D30B1AB0A275}"/>
            </c:ext>
          </c:extLst>
        </c:ser>
        <c:ser>
          <c:idx val="1"/>
          <c:order val="1"/>
          <c:tx>
            <c:strRef>
              <c:f>Analysis_two!$BG$18</c:f>
              <c:strCache>
                <c:ptCount val="1"/>
                <c:pt idx="0">
                  <c:v>I take my decisions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3.4584090569469941E-2"/>
                  <c:y val="-2.8012073883173939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AC3-4DA2-9FDF-D30B1AB0A2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Analysis_two!$BE$19</c:f>
              <c:strCache>
                <c:ptCount val="1"/>
                <c:pt idx="0">
                  <c:v>Decision making on SRH service seeking</c:v>
                </c:pt>
              </c:strCache>
            </c:strRef>
          </c:cat>
          <c:val>
            <c:numRef>
              <c:f>Analysis_two!$BG$19</c:f>
              <c:numCache>
                <c:formatCode>0.0%</c:formatCode>
                <c:ptCount val="1"/>
                <c:pt idx="0">
                  <c:v>8.1967213114754092E-2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AC3-4DA2-9FDF-D30B1AB0A27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3"/>
        <c:overlap val="100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3861878618842753"/>
          <c:y val="0.82297411872492399"/>
          <c:w val="0.42948735726386528"/>
          <c:h val="6.1733012540099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AU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From whom you take permission?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7166153169057051E-2"/>
          <c:y val="0.13476551346343796"/>
          <c:w val="0.85822428302501674"/>
          <c:h val="0.74220334645377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Analysis_two!$BF$36</c:f>
              <c:strCache>
                <c:ptCount val="1"/>
                <c:pt idx="0">
                  <c:v>in %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-2.4797843876290518E-3"/>
                  <c:y val="-2.2651539026097772E-2"/>
                </c:manualLayout>
              </c:layout>
              <c:tx>
                <c:rich>
                  <a:bodyPr/>
                  <a:lstStyle/>
                  <a:p>
                    <a:fld id="{6F088C8E-89EB-47DF-B7A6-5A071F0DD523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469D-4523-B3E2-40962F9705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Analysis_two!$BE$37:$BE$40</c:f>
              <c:strCache>
                <c:ptCount val="4"/>
                <c:pt idx="0">
                  <c:v>From my husband </c:v>
                </c:pt>
                <c:pt idx="1">
                  <c:v>From my mother/mother-in-law</c:v>
                </c:pt>
                <c:pt idx="2">
                  <c:v>From mother-in-law </c:v>
                </c:pt>
                <c:pt idx="3">
                  <c:v>Other family members </c:v>
                </c:pt>
              </c:strCache>
            </c:strRef>
          </c:cat>
          <c:val>
            <c:numRef>
              <c:f>Analysis_two!$BF$37:$BF$40</c:f>
              <c:numCache>
                <c:formatCode>0.00%</c:formatCode>
                <c:ptCount val="4"/>
                <c:pt idx="0">
                  <c:v>0.5535714285714286</c:v>
                </c:pt>
                <c:pt idx="1">
                  <c:v>0.44642857142857145</c:v>
                </c:pt>
                <c:pt idx="2">
                  <c:v>0</c:v>
                </c:pt>
                <c:pt idx="3">
                  <c:v>1.7857142857142856E-2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9D-4523-B3E2-40962F97058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axId val="699773103"/>
        <c:axId val="699777679"/>
      </c:barChart>
      <c:catAx>
        <c:axId val="69977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AU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Which of the SRH services require permission?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7166153169057051E-2"/>
          <c:y val="8.7826704986450579E-2"/>
          <c:w val="0.85822428302501674"/>
          <c:h val="0.451048397946225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Analysis_two!$BJ$21</c:f>
              <c:strCache>
                <c:ptCount val="1"/>
                <c:pt idx="0">
                  <c:v>in %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1.2994347970221457E-3"/>
                  <c:y val="-4.9954687446870476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00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A9E-4F5B-B6E7-3BF0297B24EC}"/>
                </c:ext>
              </c:extLst>
            </c:dLbl>
            <c:dLbl>
              <c:idx val="3"/>
              <c:layout>
                <c:manualLayout>
                  <c:x val="-2.4797843876290518E-3"/>
                  <c:y val="-2.2651539026097772E-2"/>
                </c:manualLayout>
              </c:layout>
              <c:tx>
                <c:rich>
                  <a:bodyPr/>
                  <a:lstStyle/>
                  <a:p>
                    <a:fld id="{6F088C8E-89EB-47DF-B7A6-5A071F0DD523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A9E-4F5B-B6E7-3BF0297B24E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00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1A9E-4F5B-B6E7-3BF0297B24EC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1A9E-4F5B-B6E7-3BF0297B2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Analysis_two!$BI$22:$BI$29</c:f>
              <c:strCache>
                <c:ptCount val="8"/>
                <c:pt idx="0">
                  <c:v>ANC </c:v>
                </c:pt>
                <c:pt idx="1">
                  <c:v>PNC </c:v>
                </c:pt>
                <c:pt idx="2">
                  <c:v>Family Planning method </c:v>
                </c:pt>
                <c:pt idx="3">
                  <c:v>Referral services for Safe delivery </c:v>
                </c:pt>
                <c:pt idx="4">
                  <c:v>STI/RTI </c:v>
                </c:pt>
                <c:pt idx="5">
                  <c:v>Menstrual hygiene </c:v>
                </c:pt>
                <c:pt idx="6">
                  <c:v>Awareness session/information on reproductive health </c:v>
                </c:pt>
                <c:pt idx="7">
                  <c:v>Couple counselling </c:v>
                </c:pt>
              </c:strCache>
            </c:strRef>
          </c:cat>
          <c:val>
            <c:numRef>
              <c:f>Analysis_two!$BJ$22:$BJ$29</c:f>
              <c:numCache>
                <c:formatCode>0.00%</c:formatCode>
                <c:ptCount val="8"/>
                <c:pt idx="0">
                  <c:v>0.125</c:v>
                </c:pt>
                <c:pt idx="1">
                  <c:v>1.7857142857142856E-2</c:v>
                </c:pt>
                <c:pt idx="2">
                  <c:v>0.7857142857142857</c:v>
                </c:pt>
                <c:pt idx="3">
                  <c:v>7.1428571428571425E-2</c:v>
                </c:pt>
                <c:pt idx="4">
                  <c:v>0</c:v>
                </c:pt>
                <c:pt idx="5">
                  <c:v>0.5357142857142857</c:v>
                </c:pt>
                <c:pt idx="6">
                  <c:v>0.26785714285714285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9E-4F5B-B6E7-3BF0297B24E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axId val="699773103"/>
        <c:axId val="699777679"/>
      </c:barChart>
      <c:catAx>
        <c:axId val="69977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AU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Current vs Past contraceptive methods use for the family planning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0763601472209889"/>
          <c:y val="9.5616969822272968E-2"/>
          <c:w val="0.74775445028427401"/>
          <c:h val="0.7604252323200998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Analysis_two!$BN$34</c:f>
              <c:strCache>
                <c:ptCount val="1"/>
                <c:pt idx="0">
                  <c:v>Past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Analysis_two!$BM$35:$BM$39</c:f>
              <c:strCache>
                <c:ptCount val="5"/>
                <c:pt idx="0">
                  <c:v>Birth Control Pills</c:v>
                </c:pt>
                <c:pt idx="1">
                  <c:v>Condom</c:v>
                </c:pt>
                <c:pt idx="2">
                  <c:v>Depo Injection</c:v>
                </c:pt>
                <c:pt idx="3">
                  <c:v>Do not /Didn’t use any method currently/in the past</c:v>
                </c:pt>
                <c:pt idx="4">
                  <c:v>Implant</c:v>
                </c:pt>
              </c:strCache>
            </c:strRef>
          </c:cat>
          <c:val>
            <c:numRef>
              <c:f>Analysis_two!$BN$35:$BN$39</c:f>
              <c:numCache>
                <c:formatCode>0.00%</c:formatCode>
                <c:ptCount val="5"/>
                <c:pt idx="0">
                  <c:v>0.16666666666666666</c:v>
                </c:pt>
                <c:pt idx="2">
                  <c:v>0.5</c:v>
                </c:pt>
                <c:pt idx="3">
                  <c:v>0.28333333333333333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F5-45D5-BFB3-E7B475447DB7}"/>
            </c:ext>
          </c:extLst>
        </c:ser>
        <c:ser>
          <c:idx val="1"/>
          <c:order val="1"/>
          <c:tx>
            <c:strRef>
              <c:f>Analysis_two!$BO$34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1.9637819181691895E-3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rgbClr val="AA182C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50C493B5-77B3-4699-9140-DDA7556BCA0D}" type="VALUE">
                      <a:rPr lang="en-US">
                        <a:solidFill>
                          <a:srgbClr val="AA182C"/>
                        </a:solidFill>
                      </a:rPr>
                      <a:pPr>
                        <a:defRPr sz="1000" b="1" i="0" u="none" strike="noStrike" kern="1200" baseline="0">
                          <a:solidFill>
                            <a:srgbClr val="AA182C"/>
                          </a:solidFill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defRPr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3CF5-45D5-BFB3-E7B475447D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Analysis_two!$BM$35:$BM$39</c:f>
              <c:strCache>
                <c:ptCount val="5"/>
                <c:pt idx="0">
                  <c:v>Birth Control Pills</c:v>
                </c:pt>
                <c:pt idx="1">
                  <c:v>Condom</c:v>
                </c:pt>
                <c:pt idx="2">
                  <c:v>Depo Injection</c:v>
                </c:pt>
                <c:pt idx="3">
                  <c:v>Do not /Didn’t use any method currently/in the past</c:v>
                </c:pt>
                <c:pt idx="4">
                  <c:v>Implant</c:v>
                </c:pt>
              </c:strCache>
            </c:strRef>
          </c:cat>
          <c:val>
            <c:numRef>
              <c:f>Analysis_two!$BO$35:$BO$39</c:f>
              <c:numCache>
                <c:formatCode>0.00%</c:formatCode>
                <c:ptCount val="5"/>
                <c:pt idx="0">
                  <c:v>0.16666666666666666</c:v>
                </c:pt>
                <c:pt idx="1">
                  <c:v>1.6666666666666666E-2</c:v>
                </c:pt>
                <c:pt idx="2">
                  <c:v>0.48333333333333334</c:v>
                </c:pt>
                <c:pt idx="3">
                  <c:v>3.3333333333333333E-2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CF5-45D5-BFB3-E7B475447DB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0.6000000000000000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4460518399378041"/>
          <c:y val="0.92551183438126172"/>
          <c:w val="0.15928951108995112"/>
          <c:h val="6.1057439813596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Who makes the decision to receive family planning and other sexual health services?</a:t>
            </a:r>
          </a:p>
        </c:rich>
      </c:tx>
      <c:layout>
        <c:manualLayout>
          <c:xMode val="edge"/>
          <c:yMode val="edge"/>
          <c:x val="0.13427225795718614"/>
          <c:y val="6.458720395101288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8871031145779924"/>
          <c:y val="0.23586371963922925"/>
          <c:w val="0.4496865585661311"/>
          <c:h val="0.6115736864132616"/>
        </c:manualLayout>
      </c:layout>
      <c:doughnutChart>
        <c:varyColors val="1"/>
        <c:ser>
          <c:idx val="0"/>
          <c:order val="0"/>
          <c:tx>
            <c:strRef>
              <c:f>Analysis_two!$BY$17</c:f>
              <c:strCache>
                <c:ptCount val="1"/>
                <c:pt idx="0">
                  <c:v>Who makes the decision to receive family planning and other sexual health services?</c:v>
                </c:pt>
              </c:strCache>
            </c:strRef>
          </c:tx>
          <c:dPt>
            <c:idx val="0"/>
            <c:bubble3D val="0"/>
            <c:spPr>
              <a:solidFill>
                <a:srgbClr val="EDA16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6F9-4A34-BD0A-F275BAF270EC}"/>
              </c:ext>
            </c:extLst>
          </c:dPt>
          <c:dPt>
            <c:idx val="1"/>
            <c:bubble3D val="0"/>
            <c:spPr>
              <a:solidFill>
                <a:srgbClr val="AA182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6F9-4A34-BD0A-F275BAF270EC}"/>
              </c:ext>
            </c:extLst>
          </c:dPt>
          <c:dPt>
            <c:idx val="2"/>
            <c:bubble3D val="0"/>
            <c:spPr>
              <a:solidFill>
                <a:srgbClr val="E36F1E"/>
              </a:solidFill>
            </c:spPr>
            <c:extLst>
              <c:ext xmlns:c16="http://schemas.microsoft.com/office/drawing/2014/chart" uri="{C3380CC4-5D6E-409C-BE32-E72D297353CC}">
                <c16:uniqueId val="{0000000E-56F9-4A34-BD0A-F275BAF270EC}"/>
              </c:ext>
            </c:extLst>
          </c:dPt>
          <c:dLbls>
            <c:dLbl>
              <c:idx val="0"/>
              <c:layout>
                <c:manualLayout>
                  <c:x val="0.15117795520664098"/>
                  <c:y val="-8.868020104485371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6F9-4A34-BD0A-F275BAF270EC}"/>
                </c:ext>
              </c:extLst>
            </c:dLbl>
            <c:dLbl>
              <c:idx val="2"/>
              <c:layout>
                <c:manualLayout>
                  <c:x val="0.17858610768598437"/>
                  <c:y val="6.0927123724038509E-3"/>
                </c:manualLayout>
              </c:layout>
              <c:tx>
                <c:rich>
                  <a:bodyPr/>
                  <a:lstStyle/>
                  <a:p>
                    <a:fld id="{9CFF0F84-8D7D-4272-90B7-1CB3C37A1F62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56F9-4A34-BD0A-F275BAF270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Analysis_two!$BX$18:$BX$20</c:f>
              <c:strCache>
                <c:ptCount val="3"/>
                <c:pt idx="0">
                  <c:v>Don’t wish to reply</c:v>
                </c:pt>
                <c:pt idx="1">
                  <c:v>Jointly (Husband &amp; wife)</c:v>
                </c:pt>
                <c:pt idx="2">
                  <c:v>Others</c:v>
                </c:pt>
              </c:strCache>
            </c:strRef>
          </c:cat>
          <c:val>
            <c:numRef>
              <c:f>Analysis_two!$BY$18:$BY$20</c:f>
              <c:numCache>
                <c:formatCode>0.00%</c:formatCode>
                <c:ptCount val="3"/>
                <c:pt idx="0">
                  <c:v>1.6666666666666666E-2</c:v>
                </c:pt>
                <c:pt idx="1">
                  <c:v>0.96666666666666667</c:v>
                </c:pt>
                <c:pt idx="2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6F9-4A34-BD0A-F275BAF270E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77"/>
        <c:holeSize val="0"/>
      </c:doughnutChart>
    </c:plotArea>
    <c:legend>
      <c:legendPos val="b"/>
      <c:layout>
        <c:manualLayout>
          <c:xMode val="edge"/>
          <c:yMode val="edge"/>
          <c:x val="0.11694349710815287"/>
          <c:y val="0.89185771357775345"/>
          <c:w val="0.7898778506516001"/>
          <c:h val="8.81277468387345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1496619645713767"/>
          <c:y val="0.24873432487605715"/>
          <c:w val="0.54521315660861602"/>
          <c:h val="0.4655748760571595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Analysis_two!$CC$29</c:f>
              <c:strCache>
                <c:ptCount val="1"/>
                <c:pt idx="0">
                  <c:v>Yes 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Analysis_two!$CB$30</c:f>
              <c:strCache>
                <c:ptCount val="1"/>
                <c:pt idx="0">
                  <c:v>Do you think everyone should know about sexual health regardless of men, women, boys, and girls?</c:v>
                </c:pt>
              </c:strCache>
            </c:strRef>
          </c:cat>
          <c:val>
            <c:numRef>
              <c:f>Analysis_two!$CC$30</c:f>
              <c:numCache>
                <c:formatCode>0.00%</c:formatCode>
                <c:ptCount val="1"/>
                <c:pt idx="0">
                  <c:v>0.98333333333333328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95E-4627-8A52-DC6352166562}"/>
            </c:ext>
          </c:extLst>
        </c:ser>
        <c:ser>
          <c:idx val="1"/>
          <c:order val="1"/>
          <c:tx>
            <c:strRef>
              <c:f>Analysis_two!$CD$29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7762863571174167E-3"/>
                  <c:y val="-0.1805555555555555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95E-4627-8A52-DC6352166562}"/>
                </c:ext>
              </c:extLst>
            </c:dLbl>
            <c:dLbl>
              <c:idx val="1"/>
              <c:layout>
                <c:manualLayout>
                  <c:x val="3.4584090569469941E-2"/>
                  <c:y val="-2.8012073883173939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95E-4627-8A52-DC63521665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Analysis_two!$CB$30</c:f>
              <c:strCache>
                <c:ptCount val="1"/>
                <c:pt idx="0">
                  <c:v>Do you think everyone should know about sexual health regardless of men, women, boys, and girls?</c:v>
                </c:pt>
              </c:strCache>
            </c:strRef>
          </c:cat>
          <c:val>
            <c:numRef>
              <c:f>Analysis_two!$CD$30</c:f>
              <c:numCache>
                <c:formatCode>0.00%</c:formatCode>
                <c:ptCount val="1"/>
                <c:pt idx="0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95E-4627-8A52-DC635216656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3"/>
        <c:overlap val="100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3627776626751025"/>
          <c:y val="0.86464093030037914"/>
          <c:w val="0.14255667498981386"/>
          <c:h val="6.1733012540099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Do you know what to do if there is a disaster and whom to contact for assistance? </a:t>
            </a:r>
          </a:p>
        </c:rich>
      </c:tx>
      <c:layout>
        <c:manualLayout>
          <c:xMode val="edge"/>
          <c:yMode val="edge"/>
          <c:x val="0.14413648003055848"/>
          <c:y val="2.08273958085022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363733905110466E-2"/>
          <c:y val="0.13615273059965155"/>
          <c:w val="0.9081081837058379"/>
          <c:h val="0.711569839307787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Analysis_two!$CG$18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Analysis_two!$CF$19:$CF$20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Analysis_two!$CG$19:$CG$20</c:f>
              <c:numCache>
                <c:formatCode>0.00%</c:formatCode>
                <c:ptCount val="2"/>
                <c:pt idx="0">
                  <c:v>1.4492753623188406E-2</c:v>
                </c:pt>
                <c:pt idx="1">
                  <c:v>0.17391304347826086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B3E-4E88-A169-33C3D351FE36}"/>
            </c:ext>
          </c:extLst>
        </c:ser>
        <c:ser>
          <c:idx val="1"/>
          <c:order val="1"/>
          <c:tx>
            <c:strRef>
              <c:f>Analysis_two!$CH$18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Analysis_two!$CF$19:$CF$20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Analysis_two!$CH$19:$CH$20</c:f>
              <c:numCache>
                <c:formatCode>0.00%</c:formatCode>
                <c:ptCount val="2"/>
                <c:pt idx="0">
                  <c:v>0</c:v>
                </c:pt>
                <c:pt idx="1">
                  <c:v>8.6956521739130432E-2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B3E-4E88-A169-33C3D351FE36}"/>
            </c:ext>
          </c:extLst>
        </c:ser>
        <c:ser>
          <c:idx val="2"/>
          <c:order val="2"/>
          <c:tx>
            <c:strRef>
              <c:f>Analysis_two!$CI$18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Analysis_two!$CF$19:$CF$20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Analysis_two!$CI$19:$CI$20</c:f>
              <c:numCache>
                <c:formatCode>0.00%</c:formatCode>
                <c:ptCount val="2"/>
                <c:pt idx="0">
                  <c:v>2.1739130434782608E-2</c:v>
                </c:pt>
                <c:pt idx="1">
                  <c:v>0.26811594202898553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B3E-4E88-A169-33C3D351FE36}"/>
            </c:ext>
          </c:extLst>
        </c:ser>
        <c:ser>
          <c:idx val="3"/>
          <c:order val="3"/>
          <c:tx>
            <c:strRef>
              <c:f>Analysis_two!$CJ$18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Analysis_two!$CF$19:$CF$20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Analysis_two!$CJ$19:$CJ$20</c:f>
              <c:numCache>
                <c:formatCode>0.00%</c:formatCode>
                <c:ptCount val="2"/>
                <c:pt idx="0">
                  <c:v>7.246376811594203E-3</c:v>
                </c:pt>
                <c:pt idx="1">
                  <c:v>0.42753623188405798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B3E-4E88-A169-33C3D351F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stacked"/>
        <c:varyColors val="0"/>
        <c:ser>
          <c:idx val="4"/>
          <c:order val="4"/>
          <c:tx>
            <c:strRef>
              <c:f>Analysis_two!$CK$18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75000"/>
                    <a:alpha val="24000"/>
                  </a:schemeClr>
                </a:gs>
                <a:gs pos="97000">
                  <a:schemeClr val="accent1">
                    <a:lumMod val="30000"/>
                    <a:lumOff val="70000"/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0348708584654934E-3"/>
                  <c:y val="-0.1408520006607415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B3E-4E88-A169-33C3D351FE36}"/>
                </c:ext>
              </c:extLst>
            </c:dLbl>
            <c:dLbl>
              <c:idx val="1"/>
              <c:layout>
                <c:manualLayout>
                  <c:x val="1.5263949414157166E-2"/>
                  <c:y val="-0.2883349789206902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B3E-4E88-A169-33C3D351FE36}"/>
                </c:ext>
              </c:extLst>
            </c:dLbl>
            <c:dLbl>
              <c:idx val="2"/>
              <c:layout>
                <c:manualLayout>
                  <c:x val="-2.701568366995422E-3"/>
                  <c:y val="-0.135448059721830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B3E-4E88-A169-33C3D351FE36}"/>
                </c:ext>
              </c:extLst>
            </c:dLbl>
            <c:dLbl>
              <c:idx val="3"/>
              <c:layout>
                <c:manualLayout>
                  <c:x val="-8.3357557082950392E-4"/>
                  <c:y val="-0.1792353736994248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B3E-4E88-A169-33C3D351FE36}"/>
                </c:ext>
              </c:extLst>
            </c:dLbl>
            <c:dLbl>
              <c:idx val="4"/>
              <c:layout>
                <c:manualLayout>
                  <c:x val="-1.1056302610480105E-3"/>
                  <c:y val="-0.126080414237466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B3E-4E88-A169-33C3D351FE36}"/>
                </c:ext>
              </c:extLst>
            </c:dLbl>
            <c:dLbl>
              <c:idx val="5"/>
              <c:layout>
                <c:manualLayout>
                  <c:x val="0"/>
                  <c:y val="-0.105540450806664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B3E-4E88-A169-33C3D351FE36}"/>
                </c:ext>
              </c:extLst>
            </c:dLbl>
            <c:dLbl>
              <c:idx val="6"/>
              <c:layout>
                <c:manualLayout>
                  <c:x val="-1.0872448966052304E-3"/>
                  <c:y val="-0.1754497688121149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7B3E-4E88-A169-33C3D351FE36}"/>
                </c:ext>
              </c:extLst>
            </c:dLbl>
            <c:dLbl>
              <c:idx val="7"/>
              <c:layout>
                <c:manualLayout>
                  <c:x val="-2.1744897932103012E-3"/>
                  <c:y val="-0.1791338155209951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7B3E-4E88-A169-33C3D351FE36}"/>
                </c:ext>
              </c:extLst>
            </c:dLbl>
            <c:dLbl>
              <c:idx val="8"/>
              <c:layout>
                <c:manualLayout>
                  <c:x val="-1.0872448966051506E-3"/>
                  <c:y val="-9.674261940015811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7B3E-4E88-A169-33C3D351FE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Analysis_two!$CF$19:$CF$20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Analysis_two!$CK$19:$CK$20</c:f>
              <c:numCache>
                <c:formatCode>0.00%</c:formatCode>
                <c:ptCount val="2"/>
                <c:pt idx="0">
                  <c:v>4.3478260869565216E-2</c:v>
                </c:pt>
                <c:pt idx="1">
                  <c:v>0.95652173913043481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B3E-4E88-A169-33C3D351F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00"/>
        <c:axId val="809958336"/>
        <c:axId val="809979136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809979136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809958336"/>
        <c:crosses val="max"/>
        <c:crossBetween val="between"/>
      </c:valAx>
      <c:catAx>
        <c:axId val="809958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9979136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1496619645713767"/>
          <c:y val="0.24873432487605715"/>
          <c:w val="0.54521315660861602"/>
          <c:h val="0.3912890888638920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Analysis_two!$CO$27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Analysis_two!$CN$28</c:f>
              <c:strCache>
                <c:ptCount val="1"/>
                <c:pt idx="0">
                  <c:v>Did you participate in any DRR activities as a cash-for-work laborer to construct/repair targeted structures?</c:v>
                </c:pt>
              </c:strCache>
            </c:strRef>
          </c:cat>
          <c:val>
            <c:numRef>
              <c:f>Analysis_two!$CO$28</c:f>
              <c:numCache>
                <c:formatCode>0.00%</c:formatCode>
                <c:ptCount val="1"/>
                <c:pt idx="0">
                  <c:v>0.24637681159420291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64-4A7D-9D31-1C01282A389F}"/>
            </c:ext>
          </c:extLst>
        </c:ser>
        <c:ser>
          <c:idx val="1"/>
          <c:order val="1"/>
          <c:tx>
            <c:strRef>
              <c:f>Analysis_two!$CP$27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7.5550051123020445E-3"/>
                  <c:y val="-1.388888888888888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B64-4A7D-9D31-1C01282A389F}"/>
                </c:ext>
              </c:extLst>
            </c:dLbl>
            <c:dLbl>
              <c:idx val="1"/>
              <c:layout>
                <c:manualLayout>
                  <c:x val="3.4584090569469941E-2"/>
                  <c:y val="-2.8012073883173939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B64-4A7D-9D31-1C01282A38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Analysis_two!$CN$28</c:f>
              <c:strCache>
                <c:ptCount val="1"/>
                <c:pt idx="0">
                  <c:v>Did you participate in any DRR activities as a cash-for-work laborer to construct/repair targeted structures?</c:v>
                </c:pt>
              </c:strCache>
            </c:strRef>
          </c:cat>
          <c:val>
            <c:numRef>
              <c:f>Analysis_two!$CP$28</c:f>
              <c:numCache>
                <c:formatCode>0.00%</c:formatCode>
                <c:ptCount val="1"/>
                <c:pt idx="0">
                  <c:v>0.75362318840579712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B64-4A7D-9D31-1C01282A389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3"/>
        <c:overlap val="100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3627776626751025"/>
          <c:y val="0.86464093030037914"/>
          <c:w val="0.14255667498981386"/>
          <c:h val="6.1733012540099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AU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Which of the infrastructures for disaster mitigation did you participate in building or repairing?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2476819235565937"/>
          <c:y val="0.12436695527026272"/>
          <c:w val="0.73062221643653968"/>
          <c:h val="0.7783940917617383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Analysis_two!$CS$18</c:f>
              <c:strCache>
                <c:ptCount val="1"/>
                <c:pt idx="0">
                  <c:v>in %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Analysis_two!$CR$19:$CR$24</c:f>
              <c:strCache>
                <c:ptCount val="6"/>
                <c:pt idx="0">
                  <c:v>None of the above </c:v>
                </c:pt>
                <c:pt idx="1">
                  <c:v>All of the above </c:v>
                </c:pt>
                <c:pt idx="2">
                  <c:v>Staircase with railing </c:v>
                </c:pt>
                <c:pt idx="3">
                  <c:v>Durable pathways </c:v>
                </c:pt>
                <c:pt idx="4">
                  <c:v>Slope </c:v>
                </c:pt>
                <c:pt idx="5">
                  <c:v>Drainage system </c:v>
                </c:pt>
              </c:strCache>
            </c:strRef>
          </c:cat>
          <c:val>
            <c:numRef>
              <c:f>Analysis_two!$CS$19:$CS$24</c:f>
              <c:numCache>
                <c:formatCode>0.00%</c:formatCode>
                <c:ptCount val="6"/>
                <c:pt idx="0">
                  <c:v>0</c:v>
                </c:pt>
                <c:pt idx="1">
                  <c:v>2.8985507246376812E-2</c:v>
                </c:pt>
                <c:pt idx="2">
                  <c:v>5.7971014492753624E-2</c:v>
                </c:pt>
                <c:pt idx="3">
                  <c:v>6.5217391304347824E-2</c:v>
                </c:pt>
                <c:pt idx="4">
                  <c:v>7.9710144927536225E-2</c:v>
                </c:pt>
                <c:pt idx="5">
                  <c:v>0.20289855072463769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30-4860-8345-7214744F91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0.5"/>
          <c:min val="0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5200023670836609"/>
          <c:y val="0.24873432487605715"/>
          <c:w val="0.50743131631277749"/>
          <c:h val="0.3912890888638920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Analysis_two!$CX$27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Analysis_two!$CW$28</c:f>
              <c:strCache>
                <c:ptCount val="1"/>
                <c:pt idx="0">
                  <c:v>Participation in Block Development Committee meetings</c:v>
                </c:pt>
              </c:strCache>
            </c:strRef>
          </c:cat>
          <c:val>
            <c:numRef>
              <c:f>Analysis_two!$CX$28</c:f>
              <c:numCache>
                <c:formatCode>0.00%</c:formatCode>
                <c:ptCount val="1"/>
                <c:pt idx="0">
                  <c:v>0.77536231884057971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29-4D12-B72A-180C66598B45}"/>
            </c:ext>
          </c:extLst>
        </c:ser>
        <c:ser>
          <c:idx val="1"/>
          <c:order val="1"/>
          <c:tx>
            <c:strRef>
              <c:f>Analysis_two!$CY$27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7.5550051123020445E-3"/>
                  <c:y val="-1.388888888888888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029-4D12-B72A-180C66598B45}"/>
                </c:ext>
              </c:extLst>
            </c:dLbl>
            <c:dLbl>
              <c:idx val="1"/>
              <c:layout>
                <c:manualLayout>
                  <c:x val="3.4584090569469941E-2"/>
                  <c:y val="-2.8012073883173939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029-4D12-B72A-180C66598B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Analysis_two!$CW$28</c:f>
              <c:strCache>
                <c:ptCount val="1"/>
                <c:pt idx="0">
                  <c:v>Participation in Block Development Committee meetings</c:v>
                </c:pt>
              </c:strCache>
            </c:strRef>
          </c:cat>
          <c:val>
            <c:numRef>
              <c:f>Analysis_two!$CY$28</c:f>
              <c:numCache>
                <c:formatCode>0.00%</c:formatCode>
                <c:ptCount val="1"/>
                <c:pt idx="0">
                  <c:v>0.22463768115942029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29-4D12-B72A-180C66598B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3"/>
        <c:overlap val="100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3627776626751025"/>
          <c:y val="0.86464093030037914"/>
          <c:w val="0.14255667498981386"/>
          <c:h val="6.1733012540099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5200023670836609"/>
          <c:y val="0.17941933131061036"/>
          <c:w val="0.50743131631277749"/>
          <c:h val="0.4606042864195571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Analysis_two!$DC$29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Analysis_two!$DB$30</c:f>
              <c:strCache>
                <c:ptCount val="1"/>
                <c:pt idx="0">
                  <c:v>Participation in disaster campaigns, or disaster awareness or training sessions</c:v>
                </c:pt>
              </c:strCache>
            </c:strRef>
          </c:cat>
          <c:val>
            <c:numRef>
              <c:f>Analysis_two!$DC$30</c:f>
              <c:numCache>
                <c:formatCode>0.00%</c:formatCode>
                <c:ptCount val="1"/>
                <c:pt idx="0">
                  <c:v>0.89855072463768115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8C-41D5-9019-A0842B528F98}"/>
            </c:ext>
          </c:extLst>
        </c:ser>
        <c:ser>
          <c:idx val="1"/>
          <c:order val="1"/>
          <c:tx>
            <c:strRef>
              <c:f>Analysis_two!$DD$29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7.5550051123020445E-3"/>
                  <c:y val="-1.388888888888888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28C-41D5-9019-A0842B528F98}"/>
                </c:ext>
              </c:extLst>
            </c:dLbl>
            <c:dLbl>
              <c:idx val="1"/>
              <c:layout>
                <c:manualLayout>
                  <c:x val="3.4584090569469941E-2"/>
                  <c:y val="-2.8012073883173939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28C-41D5-9019-A0842B528F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Analysis_two!$DB$30</c:f>
              <c:strCache>
                <c:ptCount val="1"/>
                <c:pt idx="0">
                  <c:v>Participation in disaster campaigns, or disaster awareness or training sessions</c:v>
                </c:pt>
              </c:strCache>
            </c:strRef>
          </c:cat>
          <c:val>
            <c:numRef>
              <c:f>Analysis_two!$DD$30</c:f>
              <c:numCache>
                <c:formatCode>0.00%</c:formatCode>
                <c:ptCount val="1"/>
                <c:pt idx="0">
                  <c:v>0.10144927536231885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28C-41D5-9019-A0842B528F9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3"/>
        <c:overlap val="100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1"/>
          <c:min val="0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3627776626751025"/>
          <c:y val="0.86464093030037914"/>
          <c:w val="0.14255667498981386"/>
          <c:h val="6.1733012540099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What kind of WASH (Water, Sanitation and Hygiene) facilities did you get from CARE Bangladesh? </a:t>
            </a:r>
          </a:p>
        </c:rich>
      </c:tx>
      <c:layout>
        <c:manualLayout>
          <c:xMode val="edge"/>
          <c:yMode val="edge"/>
          <c:x val="0.14413648003055848"/>
          <c:y val="2.08273958085022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363733905110466E-2"/>
          <c:y val="8.7189054398270516E-2"/>
          <c:w val="0.9081081837058379"/>
          <c:h val="0.747648256862154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Analysis_two!$DI$20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Analysis_two!$DH$21:$DH$25</c:f>
              <c:strCache>
                <c:ptCount val="5"/>
                <c:pt idx="0">
                  <c:v>Good sanitation facility </c:v>
                </c:pt>
                <c:pt idx="1">
                  <c:v>Adequate safe drinking water </c:v>
                </c:pt>
                <c:pt idx="2">
                  <c:v>Gender-segregated latrines and bathing cubicles </c:v>
                </c:pt>
                <c:pt idx="3">
                  <c:v>All of the above </c:v>
                </c:pt>
                <c:pt idx="4">
                  <c:v>None of the above </c:v>
                </c:pt>
              </c:strCache>
            </c:strRef>
          </c:cat>
          <c:val>
            <c:numRef>
              <c:f>Analysis_two!$DI$21:$DI$25</c:f>
              <c:numCache>
                <c:formatCode>0.00%</c:formatCode>
                <c:ptCount val="5"/>
                <c:pt idx="0">
                  <c:v>0.16030534351145037</c:v>
                </c:pt>
                <c:pt idx="1">
                  <c:v>0.16030534351145037</c:v>
                </c:pt>
                <c:pt idx="2">
                  <c:v>3.0534351145038167E-2</c:v>
                </c:pt>
                <c:pt idx="3">
                  <c:v>2.2900763358778626E-2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3A5-469D-827D-4DEE3AD82C35}"/>
            </c:ext>
          </c:extLst>
        </c:ser>
        <c:ser>
          <c:idx val="1"/>
          <c:order val="1"/>
          <c:tx>
            <c:strRef>
              <c:f>Analysis_two!$DJ$20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Analysis_two!$DH$21:$DH$25</c:f>
              <c:strCache>
                <c:ptCount val="5"/>
                <c:pt idx="0">
                  <c:v>Good sanitation facility </c:v>
                </c:pt>
                <c:pt idx="1">
                  <c:v>Adequate safe drinking water </c:v>
                </c:pt>
                <c:pt idx="2">
                  <c:v>Gender-segregated latrines and bathing cubicles </c:v>
                </c:pt>
                <c:pt idx="3">
                  <c:v>All of the above </c:v>
                </c:pt>
                <c:pt idx="4">
                  <c:v>None of the above </c:v>
                </c:pt>
              </c:strCache>
            </c:strRef>
          </c:cat>
          <c:val>
            <c:numRef>
              <c:f>Analysis_two!$DJ$21:$DJ$25</c:f>
              <c:numCache>
                <c:formatCode>0.00%</c:formatCode>
                <c:ptCount val="5"/>
                <c:pt idx="0">
                  <c:v>0.14503816793893129</c:v>
                </c:pt>
                <c:pt idx="1">
                  <c:v>9.9236641221374045E-2</c:v>
                </c:pt>
                <c:pt idx="2">
                  <c:v>1.5267175572519083E-2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3A5-469D-827D-4DEE3AD82C35}"/>
            </c:ext>
          </c:extLst>
        </c:ser>
        <c:ser>
          <c:idx val="2"/>
          <c:order val="2"/>
          <c:tx>
            <c:strRef>
              <c:f>Analysis_two!$DK$20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Analysis_two!$DH$21:$DH$25</c:f>
              <c:strCache>
                <c:ptCount val="5"/>
                <c:pt idx="0">
                  <c:v>Good sanitation facility </c:v>
                </c:pt>
                <c:pt idx="1">
                  <c:v>Adequate safe drinking water </c:v>
                </c:pt>
                <c:pt idx="2">
                  <c:v>Gender-segregated latrines and bathing cubicles </c:v>
                </c:pt>
                <c:pt idx="3">
                  <c:v>All of the above </c:v>
                </c:pt>
                <c:pt idx="4">
                  <c:v>None of the above </c:v>
                </c:pt>
              </c:strCache>
            </c:strRef>
          </c:cat>
          <c:val>
            <c:numRef>
              <c:f>Analysis_two!$DK$21:$DK$25</c:f>
              <c:numCache>
                <c:formatCode>0.00%</c:formatCode>
                <c:ptCount val="5"/>
                <c:pt idx="0">
                  <c:v>8.3969465648854963E-2</c:v>
                </c:pt>
                <c:pt idx="1">
                  <c:v>7.6335877862595422E-2</c:v>
                </c:pt>
                <c:pt idx="2">
                  <c:v>5.3435114503816793E-2</c:v>
                </c:pt>
                <c:pt idx="3">
                  <c:v>1.5267175572519083E-2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3A5-469D-827D-4DEE3AD82C35}"/>
            </c:ext>
          </c:extLst>
        </c:ser>
        <c:ser>
          <c:idx val="3"/>
          <c:order val="3"/>
          <c:tx>
            <c:strRef>
              <c:f>Analysis_two!$DL$20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Analysis_two!$DH$21:$DH$25</c:f>
              <c:strCache>
                <c:ptCount val="5"/>
                <c:pt idx="0">
                  <c:v>Good sanitation facility </c:v>
                </c:pt>
                <c:pt idx="1">
                  <c:v>Adequate safe drinking water </c:v>
                </c:pt>
                <c:pt idx="2">
                  <c:v>Gender-segregated latrines and bathing cubicles </c:v>
                </c:pt>
                <c:pt idx="3">
                  <c:v>All of the above </c:v>
                </c:pt>
                <c:pt idx="4">
                  <c:v>None of the above </c:v>
                </c:pt>
              </c:strCache>
            </c:strRef>
          </c:cat>
          <c:val>
            <c:numRef>
              <c:f>Analysis_two!$DL$21:$DL$25</c:f>
              <c:numCache>
                <c:formatCode>0.00%</c:formatCode>
                <c:ptCount val="5"/>
                <c:pt idx="0">
                  <c:v>0.3282442748091603</c:v>
                </c:pt>
                <c:pt idx="1">
                  <c:v>0.46564885496183206</c:v>
                </c:pt>
                <c:pt idx="2">
                  <c:v>0.27480916030534353</c:v>
                </c:pt>
                <c:pt idx="3">
                  <c:v>1.5267175572519083E-2</c:v>
                </c:pt>
                <c:pt idx="4">
                  <c:v>7.6335877862595417E-3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3A5-469D-827D-4DEE3AD8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stacked"/>
        <c:varyColors val="0"/>
        <c:ser>
          <c:idx val="4"/>
          <c:order val="4"/>
          <c:tx>
            <c:strRef>
              <c:f>Analysis_two!$DM$20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75000"/>
                    <a:alpha val="24000"/>
                  </a:schemeClr>
                </a:gs>
                <a:gs pos="97000">
                  <a:schemeClr val="accent1">
                    <a:lumMod val="30000"/>
                    <a:lumOff val="70000"/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331497071667414E-3"/>
                  <c:y val="-0.3135129936103850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3A5-469D-827D-4DEE3AD82C35}"/>
                </c:ext>
              </c:extLst>
            </c:dLbl>
            <c:dLbl>
              <c:idx val="1"/>
              <c:layout>
                <c:manualLayout>
                  <c:x val="1.0066220015797853E-2"/>
                  <c:y val="-0.3398756085697826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3A5-469D-827D-4DEE3AD82C35}"/>
                </c:ext>
              </c:extLst>
            </c:dLbl>
            <c:dLbl>
              <c:idx val="2"/>
              <c:layout>
                <c:manualLayout>
                  <c:x val="-4.0010313624215732E-3"/>
                  <c:y val="-0.176680594129281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3A5-469D-827D-4DEE3AD82C35}"/>
                </c:ext>
              </c:extLst>
            </c:dLbl>
            <c:dLbl>
              <c:idx val="3"/>
              <c:layout>
                <c:manualLayout>
                  <c:x val="-8.3358230640458348E-4"/>
                  <c:y val="-0.1586190607312720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3A5-469D-827D-4DEE3AD82C35}"/>
                </c:ext>
              </c:extLst>
            </c:dLbl>
            <c:dLbl>
              <c:idx val="4"/>
              <c:layout>
                <c:manualLayout>
                  <c:x val="-1.1056302610480105E-3"/>
                  <c:y val="-0.126080414237466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3A5-469D-827D-4DEE3AD82C35}"/>
                </c:ext>
              </c:extLst>
            </c:dLbl>
            <c:dLbl>
              <c:idx val="5"/>
              <c:layout>
                <c:manualLayout>
                  <c:x val="0"/>
                  <c:y val="-0.105540450806664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43A5-469D-827D-4DEE3AD82C35}"/>
                </c:ext>
              </c:extLst>
            </c:dLbl>
            <c:dLbl>
              <c:idx val="6"/>
              <c:layout>
                <c:manualLayout>
                  <c:x val="-1.0872448966052304E-3"/>
                  <c:y val="-0.1754497688121149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3A5-469D-827D-4DEE3AD82C35}"/>
                </c:ext>
              </c:extLst>
            </c:dLbl>
            <c:dLbl>
              <c:idx val="7"/>
              <c:layout>
                <c:manualLayout>
                  <c:x val="-2.1744897932103012E-3"/>
                  <c:y val="-0.1791338155209951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43A5-469D-827D-4DEE3AD82C35}"/>
                </c:ext>
              </c:extLst>
            </c:dLbl>
            <c:dLbl>
              <c:idx val="8"/>
              <c:layout>
                <c:manualLayout>
                  <c:x val="-1.0872448966051506E-3"/>
                  <c:y val="-9.674261940015811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3A5-469D-827D-4DEE3AD82C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Analysis_two!$DH$21:$DH$25</c:f>
              <c:strCache>
                <c:ptCount val="5"/>
                <c:pt idx="0">
                  <c:v>Good sanitation facility </c:v>
                </c:pt>
                <c:pt idx="1">
                  <c:v>Adequate safe drinking water </c:v>
                </c:pt>
                <c:pt idx="2">
                  <c:v>Gender-segregated latrines and bathing cubicles </c:v>
                </c:pt>
                <c:pt idx="3">
                  <c:v>All of the above </c:v>
                </c:pt>
                <c:pt idx="4">
                  <c:v>None of the above </c:v>
                </c:pt>
              </c:strCache>
            </c:strRef>
          </c:cat>
          <c:val>
            <c:numRef>
              <c:f>Analysis_two!$DM$21:$DM$25</c:f>
              <c:numCache>
                <c:formatCode>0.00%</c:formatCode>
                <c:ptCount val="5"/>
                <c:pt idx="0">
                  <c:v>0.71755725190839692</c:v>
                </c:pt>
                <c:pt idx="1">
                  <c:v>0.80152671755725191</c:v>
                </c:pt>
                <c:pt idx="2">
                  <c:v>0.37404580152671757</c:v>
                </c:pt>
                <c:pt idx="3">
                  <c:v>5.3435114503816793E-2</c:v>
                </c:pt>
                <c:pt idx="4">
                  <c:v>7.6335877862595417E-3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3A5-469D-827D-4DEE3AD8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00"/>
        <c:axId val="809958336"/>
        <c:axId val="809979136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809979136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809958336"/>
        <c:crosses val="max"/>
        <c:crossBetween val="between"/>
      </c:valAx>
      <c:catAx>
        <c:axId val="809958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9979136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What is the source of your drinking water at home?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933082189502438E-2"/>
          <c:y val="9.0189650854614362E-2"/>
          <c:w val="0.89487408082135722"/>
          <c:h val="0.825399530733740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Analysis_two!$DP$22</c:f>
              <c:strCache>
                <c:ptCount val="1"/>
                <c:pt idx="0">
                  <c:v>in %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BA4-4E79-AB16-8CDCBC6E910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DBA4-4E79-AB16-8CDCBC6E910A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DBA4-4E79-AB16-8CDCBC6E91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Analysis_two!$DO$23:$DO$29</c:f>
              <c:strCache>
                <c:ptCount val="7"/>
                <c:pt idx="0">
                  <c:v>Tap stand/Pipe water </c:v>
                </c:pt>
                <c:pt idx="1">
                  <c:v>Deep tube wells </c:v>
                </c:pt>
                <c:pt idx="2">
                  <c:v>Shallow tube wells </c:v>
                </c:pt>
                <c:pt idx="3">
                  <c:v>Water tank </c:v>
                </c:pt>
                <c:pt idx="4">
                  <c:v>Protected dug well </c:v>
                </c:pt>
                <c:pt idx="5">
                  <c:v>Unprotected dug well </c:v>
                </c:pt>
                <c:pt idx="6">
                  <c:v>Others </c:v>
                </c:pt>
              </c:strCache>
            </c:strRef>
          </c:cat>
          <c:val>
            <c:numRef>
              <c:f>Analysis_two!$DP$23:$DP$29</c:f>
              <c:numCache>
                <c:formatCode>0.00%</c:formatCode>
                <c:ptCount val="7"/>
                <c:pt idx="0">
                  <c:v>0.4580152671755725</c:v>
                </c:pt>
                <c:pt idx="1">
                  <c:v>0.41221374045801529</c:v>
                </c:pt>
                <c:pt idx="2">
                  <c:v>0.18320610687022901</c:v>
                </c:pt>
                <c:pt idx="3">
                  <c:v>0.18320610687022901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A4-4E79-AB16-8CDCBC6E910A}"/>
            </c:ext>
          </c:extLst>
        </c:ser>
        <c:ser>
          <c:idx val="1"/>
          <c:order val="1"/>
          <c:tx>
            <c:strRef>
              <c:f>Analysis_two!$DQ$22</c:f>
              <c:strCache>
                <c:ptCount val="1"/>
                <c:pt idx="0">
                  <c:v>in %2</c:v>
                </c:pt>
              </c:strCache>
            </c:strRef>
          </c:tx>
          <c:spPr>
            <a:noFill/>
            <a:ln>
              <a:solidFill>
                <a:schemeClr val="lt1">
                  <a:alpha val="92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none" lIns="38100" tIns="19050" rIns="38100" bIns="792000" anchor="t" anchorCtr="0">
                <a:spAutoFit/>
              </a:bodyPr>
              <a:lstStyle/>
              <a:p>
                <a:pPr algn="l"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Analysis_two!$DO$23:$DO$29</c:f>
              <c:strCache>
                <c:ptCount val="7"/>
                <c:pt idx="0">
                  <c:v>Tap stand/Pipe water </c:v>
                </c:pt>
                <c:pt idx="1">
                  <c:v>Deep tube wells </c:v>
                </c:pt>
                <c:pt idx="2">
                  <c:v>Shallow tube wells </c:v>
                </c:pt>
                <c:pt idx="3">
                  <c:v>Water tank </c:v>
                </c:pt>
                <c:pt idx="4">
                  <c:v>Protected dug well </c:v>
                </c:pt>
                <c:pt idx="5">
                  <c:v>Unprotected dug well </c:v>
                </c:pt>
                <c:pt idx="6">
                  <c:v>Others </c:v>
                </c:pt>
              </c:strCache>
            </c:strRef>
          </c:cat>
          <c:val>
            <c:numRef>
              <c:f>Analysis_two!$DQ$23:$DQ$29</c:f>
              <c:numCache>
                <c:formatCode>0.00%</c:formatCode>
                <c:ptCount val="7"/>
                <c:pt idx="0">
                  <c:v>0.4580152671755725</c:v>
                </c:pt>
                <c:pt idx="1">
                  <c:v>0.41221374045801529</c:v>
                </c:pt>
                <c:pt idx="2">
                  <c:v>0.18320610687022901</c:v>
                </c:pt>
                <c:pt idx="3">
                  <c:v>0.18320610687022901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A4-4E79-AB16-8CDCBC6E9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10682127"/>
        <c:axId val="810685455"/>
      </c:barChart>
      <c:catAx>
        <c:axId val="8106821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10685455"/>
        <c:crosses val="autoZero"/>
        <c:auto val="1"/>
        <c:lblAlgn val="ctr"/>
        <c:lblOffset val="100"/>
        <c:noMultiLvlLbl val="0"/>
      </c:catAx>
      <c:valAx>
        <c:axId val="810685455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068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[cleaned_flie_rw.xlsx]Analysis_two!PivotTable34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Are the WASH facilities have easy access for people with disability? </a:t>
            </a:r>
          </a:p>
        </c:rich>
      </c:tx>
      <c:layout>
        <c:manualLayout>
          <c:xMode val="edge"/>
          <c:yMode val="edge"/>
          <c:x val="0.13159787202902531"/>
          <c:y val="4.4293050080824875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A182C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E36F1E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EDA16D"/>
          </a:solidFill>
        </c:spPr>
      </c:pivotFmt>
    </c:pivotFmts>
    <c:plotArea>
      <c:layout>
        <c:manualLayout>
          <c:layoutTarget val="inner"/>
          <c:xMode val="edge"/>
          <c:yMode val="edge"/>
          <c:x val="0.282507422296287"/>
          <c:y val="0.18371258081362404"/>
          <c:w val="0.46216621810226255"/>
          <c:h val="0.65736673194848683"/>
        </c:manualLayout>
      </c:layout>
      <c:doughnutChart>
        <c:varyColors val="1"/>
        <c:ser>
          <c:idx val="0"/>
          <c:order val="0"/>
          <c:tx>
            <c:strRef>
              <c:f>Analysis_two!$DU$26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AA182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0E8-4FD1-8F0B-1810775B7E18}"/>
              </c:ext>
            </c:extLst>
          </c:dPt>
          <c:dPt>
            <c:idx val="1"/>
            <c:bubble3D val="0"/>
            <c:spPr>
              <a:solidFill>
                <a:srgbClr val="E36F1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0E8-4FD1-8F0B-1810775B7E18}"/>
              </c:ext>
            </c:extLst>
          </c:dPt>
          <c:dPt>
            <c:idx val="2"/>
            <c:bubble3D val="0"/>
            <c:spPr>
              <a:solidFill>
                <a:srgbClr val="EDA16D"/>
              </a:solidFill>
            </c:spPr>
            <c:extLst>
              <c:ext xmlns:c16="http://schemas.microsoft.com/office/drawing/2014/chart" uri="{C3380CC4-5D6E-409C-BE32-E72D297353CC}">
                <c16:uniqueId val="{0000000E-B0E8-4FD1-8F0B-1810775B7E1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Analysis_two!$DT$27:$DT$30</c:f>
              <c:strCache>
                <c:ptCount val="3"/>
                <c:pt idx="0">
                  <c:v>No</c:v>
                </c:pt>
                <c:pt idx="1">
                  <c:v>There are separate infrastructures for them</c:v>
                </c:pt>
                <c:pt idx="2">
                  <c:v>Yes</c:v>
                </c:pt>
              </c:strCache>
            </c:strRef>
          </c:cat>
          <c:val>
            <c:numRef>
              <c:f>Analysis_two!$DU$27:$DU$30</c:f>
              <c:numCache>
                <c:formatCode>0.00%</c:formatCode>
                <c:ptCount val="3"/>
                <c:pt idx="0">
                  <c:v>0.25384615384615383</c:v>
                </c:pt>
                <c:pt idx="1">
                  <c:v>0.47692307692307695</c:v>
                </c:pt>
                <c:pt idx="2">
                  <c:v>0.26923076923076922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0E8-4FD1-8F0B-1810775B7E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77"/>
        <c:holeSize val="43"/>
      </c:doughnutChart>
    </c:plotArea>
    <c:legend>
      <c:legendPos val="b"/>
      <c:layout>
        <c:manualLayout>
          <c:xMode val="edge"/>
          <c:yMode val="edge"/>
          <c:x val="0.16573151635177125"/>
          <c:y val="0.88009099965260151"/>
          <c:w val="0.6730070891331843"/>
          <c:h val="8.81277468387345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AU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What changes have you noticed in your community since improvements have been made to WASH facilities?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476020931623423"/>
          <c:y val="0.18103359580052494"/>
          <c:w val="0.70408339259045605"/>
          <c:h val="0.7217272965879265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Analysis_two!$DZ$21</c:f>
              <c:strCache>
                <c:ptCount val="1"/>
                <c:pt idx="0">
                  <c:v>in %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E36F1E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A08-4AF1-9612-E1C46BBEEDEF}"/>
                </c:ext>
              </c:extLst>
            </c:dLbl>
            <c:dLbl>
              <c:idx val="4"/>
              <c:layout>
                <c:manualLayout>
                  <c:x val="3.4478077775567453E-3"/>
                  <c:y val="-6.666666666666667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E36F1E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08-4AF1-9612-E1C46BBEEDE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E36F1E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0A08-4AF1-9612-E1C46BBEED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Analysis_two!$DY$22:$DY$27</c:f>
              <c:strCache>
                <c:ptCount val="6"/>
                <c:pt idx="0">
                  <c:v>Others </c:v>
                </c:pt>
                <c:pt idx="1">
                  <c:v>None of the above </c:v>
                </c:pt>
                <c:pt idx="2">
                  <c:v>All of the above </c:v>
                </c:pt>
                <c:pt idx="3">
                  <c:v>People maintain personal hygiene </c:v>
                </c:pt>
                <c:pt idx="4">
                  <c:v>Availability of safe drinking water </c:v>
                </c:pt>
                <c:pt idx="5">
                  <c:v>People use latrines regularly </c:v>
                </c:pt>
              </c:strCache>
            </c:strRef>
          </c:cat>
          <c:val>
            <c:numRef>
              <c:f>Analysis_two!$DZ$22:$DZ$27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2.2900763358778626E-2</c:v>
                </c:pt>
                <c:pt idx="3">
                  <c:v>0.70992366412213737</c:v>
                </c:pt>
                <c:pt idx="4">
                  <c:v>0.81679389312977102</c:v>
                </c:pt>
                <c:pt idx="5">
                  <c:v>0.90839694656488545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08-4AF1-9612-E1C46BBEEDE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1"/>
          <c:min val="0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AU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How out of five would you rate CARE's services in improving health, safety and infrastructure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0892614499155186E-2"/>
          <c:y val="0.19770026246719161"/>
          <c:w val="0.87508821393395864"/>
          <c:h val="0.7050606299212598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Analysis_two!$EE$21</c:f>
              <c:strCache>
                <c:ptCount val="1"/>
                <c:pt idx="0">
                  <c:v>in %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82F-4B93-9DED-FD6DF1CD4802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782F-4B93-9DED-FD6DF1CD4802}"/>
              </c:ext>
            </c:extLst>
          </c:dPt>
          <c:dPt>
            <c:idx val="2"/>
            <c:invertIfNegative val="0"/>
            <c:bubble3D val="0"/>
            <c:spPr>
              <a:solidFill>
                <a:srgbClr val="EDA16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82F-4B93-9DED-FD6DF1CD4802}"/>
              </c:ext>
            </c:extLst>
          </c:dPt>
          <c:dPt>
            <c:idx val="3"/>
            <c:invertIfNegative val="0"/>
            <c:bubble3D val="0"/>
            <c:spPr>
              <a:solidFill>
                <a:srgbClr val="F3B22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82F-4B93-9DED-FD6DF1CD4802}"/>
              </c:ext>
            </c:extLst>
          </c:dPt>
          <c:dPt>
            <c:idx val="4"/>
            <c:invertIfNegative val="0"/>
            <c:bubble3D val="0"/>
            <c:spPr>
              <a:solidFill>
                <a:srgbClr val="AA182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E13-4028-A338-20F0F232D6B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5A16DC41-A2D8-4952-BC0E-48C4072CA35D}" type="VALUE">
                      <a:rPr lang="en-US">
                        <a:solidFill>
                          <a:srgbClr val="FF0066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782F-4B93-9DED-FD6DF1CD480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8BC4FE2-2A4B-447E-B6F4-FFD50EC9C46F}" type="VALUE">
                      <a:rPr lang="en-US">
                        <a:solidFill>
                          <a:srgbClr val="AA182C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782F-4B93-9DED-FD6DF1CD4802}"/>
                </c:ext>
              </c:extLst>
            </c:dLbl>
            <c:dLbl>
              <c:idx val="2"/>
              <c:layout>
                <c:manualLayout>
                  <c:x val="-1.9635576813248318E-4"/>
                  <c:y val="6.111040515849597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EDA16D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82F-4B93-9DED-FD6DF1CD48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Analysis_two!$ED$22:$ED$26</c:f>
              <c:strCache>
                <c:ptCount val="5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  <c:pt idx="4">
                  <c:v>Five</c:v>
                </c:pt>
              </c:strCache>
            </c:strRef>
          </c:cat>
          <c:val>
            <c:numRef>
              <c:f>Analysis_two!$EE$22:$EE$26</c:f>
              <c:numCache>
                <c:formatCode>0.00%</c:formatCode>
                <c:ptCount val="5"/>
                <c:pt idx="0">
                  <c:v>2.4330900243309003E-3</c:v>
                </c:pt>
                <c:pt idx="1">
                  <c:v>4.8661800486618006E-3</c:v>
                </c:pt>
                <c:pt idx="2">
                  <c:v>2.9197080291970802E-2</c:v>
                </c:pt>
                <c:pt idx="3">
                  <c:v>0.26520681265206814</c:v>
                </c:pt>
                <c:pt idx="4">
                  <c:v>0.69829683698296841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2F-4B93-9DED-FD6DF1CD480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8"/>
        <c:axId val="699773103"/>
        <c:axId val="699777679"/>
      </c:barChart>
      <c:catAx>
        <c:axId val="699773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7679"/>
        <c:crosses val="autoZero"/>
        <c:auto val="1"/>
        <c:lblAlgn val="ctr"/>
        <c:lblOffset val="100"/>
        <c:noMultiLvlLbl val="0"/>
      </c:catAx>
      <c:valAx>
        <c:axId val="699777679"/>
        <c:scaling>
          <c:orientation val="minMax"/>
          <c:max val="1"/>
          <c:min val="0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977310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Which are the following forms of GBV (by PWD, n = 115)</a:t>
            </a:r>
          </a:p>
        </c:rich>
      </c:tx>
      <c:layout>
        <c:manualLayout>
          <c:xMode val="edge"/>
          <c:yMode val="edge"/>
          <c:x val="0.24260591144465121"/>
          <c:y val="3.58944815104476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887505591199887E-2"/>
          <c:y val="0.14329361064121915"/>
          <c:w val="0.92059684941141551"/>
          <c:h val="0.67214953546892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Analysis_two!$C$67</c:f>
              <c:strCache>
                <c:ptCount val="1"/>
                <c:pt idx="0">
                  <c:v>With disability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Analysis_two!$B$68:$B$74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Analysis_two!$C$68:$C$74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2.6086956521739129E-2</c:v>
                </c:pt>
                <c:pt idx="3">
                  <c:v>1.7391304347826087E-2</c:v>
                </c:pt>
                <c:pt idx="4">
                  <c:v>0</c:v>
                </c:pt>
                <c:pt idx="5">
                  <c:v>0</c:v>
                </c:pt>
                <c:pt idx="6">
                  <c:v>8.6956521739130436E-3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E3-461F-AC4A-FA0343EC164E}"/>
            </c:ext>
          </c:extLst>
        </c:ser>
        <c:ser>
          <c:idx val="1"/>
          <c:order val="1"/>
          <c:tx>
            <c:strRef>
              <c:f>Analysis_two!$D$67</c:f>
              <c:strCache>
                <c:ptCount val="1"/>
                <c:pt idx="0">
                  <c:v>Without disability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Analysis_two!$B$68:$B$74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Analysis_two!$D$68:$D$74</c:f>
              <c:numCache>
                <c:formatCode>0.00%</c:formatCode>
                <c:ptCount val="7"/>
                <c:pt idx="0">
                  <c:v>1.7391304347826087E-2</c:v>
                </c:pt>
                <c:pt idx="1">
                  <c:v>0.18260869565217391</c:v>
                </c:pt>
                <c:pt idx="2">
                  <c:v>0.46086956521739131</c:v>
                </c:pt>
                <c:pt idx="3">
                  <c:v>0.19130434782608696</c:v>
                </c:pt>
                <c:pt idx="4">
                  <c:v>3.4782608695652174E-2</c:v>
                </c:pt>
                <c:pt idx="5">
                  <c:v>8.6956521739130436E-3</c:v>
                </c:pt>
                <c:pt idx="6">
                  <c:v>5.2173913043478258E-2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BE3-461F-AC4A-FA0343EC1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clustered"/>
        <c:varyColors val="0"/>
        <c:ser>
          <c:idx val="2"/>
          <c:order val="2"/>
          <c:tx>
            <c:strRef>
              <c:f>Analysis_two!$E$67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EDA16D">
                    <a:alpha val="30000"/>
                  </a:srgbClr>
                </a:gs>
                <a:gs pos="93000">
                  <a:schemeClr val="bg1"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3757838581396015E-17"/>
                  <c:y val="-0.113012817090263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6BE3-461F-AC4A-FA0343EC164E}"/>
                </c:ext>
              </c:extLst>
            </c:dLbl>
            <c:dLbl>
              <c:idx val="1"/>
              <c:layout>
                <c:manualLayout>
                  <c:x val="0"/>
                  <c:y val="-0.115769227263197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6BE3-461F-AC4A-FA0343EC164E}"/>
                </c:ext>
              </c:extLst>
            </c:dLbl>
            <c:dLbl>
              <c:idx val="2"/>
              <c:layout>
                <c:manualLayout>
                  <c:x val="-1.5008724559768701E-3"/>
                  <c:y val="-7.7179484842131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BE3-461F-AC4A-FA0343EC164E}"/>
                </c:ext>
              </c:extLst>
            </c:dLbl>
            <c:dLbl>
              <c:idx val="3"/>
              <c:layout>
                <c:manualLayout>
                  <c:x val="1.5009315454435858E-3"/>
                  <c:y val="-8.958311358016014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6461888180274856E-2"/>
                      <c:h val="3.027927426975749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6-6BE3-461F-AC4A-FA0343EC164E}"/>
                </c:ext>
              </c:extLst>
            </c:dLbl>
            <c:dLbl>
              <c:idx val="4"/>
              <c:layout>
                <c:manualLayout>
                  <c:x val="0"/>
                  <c:y val="-0.121282047609063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6BE3-461F-AC4A-FA0343EC164E}"/>
                </c:ext>
              </c:extLst>
            </c:dLbl>
            <c:dLbl>
              <c:idx val="5"/>
              <c:layout>
                <c:manualLayout>
                  <c:x val="-6.0034898239075905E-3"/>
                  <c:y val="-0.1226601441754448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5621399604927822E-2"/>
                      <c:h val="3.854850478855728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A-6BE3-461F-AC4A-FA0343EC164E}"/>
                </c:ext>
              </c:extLst>
            </c:dLbl>
            <c:dLbl>
              <c:idx val="6"/>
              <c:layout>
                <c:manualLayout>
                  <c:x val="1.5008724559767599E-3"/>
                  <c:y val="-9.3717945879731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6BE3-461F-AC4A-FA0343EC16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Analysis_two!$B$68:$B$74</c:f>
              <c:strCache>
                <c:ptCount val="7"/>
                <c:pt idx="0">
                  <c:v>All of the above</c:v>
                </c:pt>
                <c:pt idx="1">
                  <c:v>Early/forced marriage</c:v>
                </c:pt>
                <c:pt idx="2">
                  <c:v>Intimate Partner Violenc</c:v>
                </c:pt>
                <c:pt idx="3">
                  <c:v>Physical assault</c:v>
                </c:pt>
                <c:pt idx="4">
                  <c:v>Rape</c:v>
                </c:pt>
                <c:pt idx="5">
                  <c:v>Restriction of access to services and information</c:v>
                </c:pt>
                <c:pt idx="6">
                  <c:v>Verbal/emotional abuse</c:v>
                </c:pt>
              </c:strCache>
            </c:strRef>
          </c:cat>
          <c:val>
            <c:numRef>
              <c:f>Analysis_two!$E$68:$E$74</c:f>
              <c:numCache>
                <c:formatCode>0.00%</c:formatCode>
                <c:ptCount val="7"/>
                <c:pt idx="0">
                  <c:v>1.7391304347826087E-2</c:v>
                </c:pt>
                <c:pt idx="1">
                  <c:v>0.18260869565217391</c:v>
                </c:pt>
                <c:pt idx="2">
                  <c:v>0.48695652173913045</c:v>
                </c:pt>
                <c:pt idx="3">
                  <c:v>0.20869565217391303</c:v>
                </c:pt>
                <c:pt idx="4">
                  <c:v>3.4782608695652174E-2</c:v>
                </c:pt>
                <c:pt idx="5">
                  <c:v>8.6956521739130436E-3</c:v>
                </c:pt>
                <c:pt idx="6">
                  <c:v>6.0869565217391307E-2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BE3-461F-AC4A-FA0343EC1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axId val="200910176"/>
        <c:axId val="200896032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0.60000000000000009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200896032"/>
        <c:scaling>
          <c:orientation val="minMax"/>
          <c:max val="0.60000000000000009"/>
        </c:scaling>
        <c:delete val="1"/>
        <c:axPos val="r"/>
        <c:numFmt formatCode="0.00%" sourceLinked="1"/>
        <c:majorTickMark val="out"/>
        <c:minorTickMark val="none"/>
        <c:tickLblPos val="nextTo"/>
        <c:crossAx val="200910176"/>
        <c:crosses val="max"/>
        <c:crossBetween val="between"/>
      </c:valAx>
      <c:catAx>
        <c:axId val="200910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896032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What type of services did you receive from CARE (by PWD, n=115)</a:t>
            </a:r>
          </a:p>
        </c:rich>
      </c:tx>
      <c:layout>
        <c:manualLayout>
          <c:xMode val="edge"/>
          <c:yMode val="edge"/>
          <c:x val="0.24822232302199937"/>
          <c:y val="3.069427522418116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887505591199887E-2"/>
          <c:y val="0.14329361064121915"/>
          <c:w val="0.92059684941141551"/>
          <c:h val="0.67214953546892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Analysis_two!$K$52</c:f>
              <c:strCache>
                <c:ptCount val="1"/>
                <c:pt idx="0">
                  <c:v>Disable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Analysis_two!$J$53:$J$58</c15:sqref>
                  </c15:fullRef>
                </c:ext>
              </c:extLst>
              <c:f>Analysis_two!$J$53:$J$57</c:f>
              <c:strCache>
                <c:ptCount val="5"/>
                <c:pt idx="0">
                  <c:v>Psychosocial support &amp; counselling </c:v>
                </c:pt>
                <c:pt idx="1">
                  <c:v>Training on EMAP tools </c:v>
                </c:pt>
                <c:pt idx="2">
                  <c:v>Training on Gender Based Violence Pocket Guide (GBVPG) </c:v>
                </c:pt>
                <c:pt idx="3">
                  <c:v>Training on GBV prevention &amp; protection </c:v>
                </c:pt>
                <c:pt idx="4">
                  <c:v>Information about GBV prevention &amp; mitigation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Analysis_two!$K$53:$K$58</c15:sqref>
                  </c15:fullRef>
                </c:ext>
              </c:extLst>
              <c:f>Analysis_two!$K$53:$K$57</c:f>
              <c:numCache>
                <c:formatCode>0.00%</c:formatCode>
                <c:ptCount val="5"/>
                <c:pt idx="0">
                  <c:v>1.7391304347826087E-2</c:v>
                </c:pt>
                <c:pt idx="1">
                  <c:v>0</c:v>
                </c:pt>
                <c:pt idx="2">
                  <c:v>0</c:v>
                </c:pt>
                <c:pt idx="3">
                  <c:v>2.6086956521739129E-2</c:v>
                </c:pt>
                <c:pt idx="4">
                  <c:v>8.6956521739130436E-3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756-4C6C-88DC-D4D884C36F88}"/>
            </c:ext>
          </c:extLst>
        </c:ser>
        <c:ser>
          <c:idx val="1"/>
          <c:order val="1"/>
          <c:tx>
            <c:strRef>
              <c:f>Analysis_two!$L$52</c:f>
              <c:strCache>
                <c:ptCount val="1"/>
                <c:pt idx="0">
                  <c:v>Non-disable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Analysis_two!$J$53:$J$58</c15:sqref>
                  </c15:fullRef>
                </c:ext>
              </c:extLst>
              <c:f>Analysis_two!$J$53:$J$57</c:f>
              <c:strCache>
                <c:ptCount val="5"/>
                <c:pt idx="0">
                  <c:v>Psychosocial support &amp; counselling </c:v>
                </c:pt>
                <c:pt idx="1">
                  <c:v>Training on EMAP tools </c:v>
                </c:pt>
                <c:pt idx="2">
                  <c:v>Training on Gender Based Violence Pocket Guide (GBVPG) </c:v>
                </c:pt>
                <c:pt idx="3">
                  <c:v>Training on GBV prevention &amp; protection </c:v>
                </c:pt>
                <c:pt idx="4">
                  <c:v>Information about GBV prevention &amp; mitigation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Analysis_two!$L$53:$L$58</c15:sqref>
                  </c15:fullRef>
                </c:ext>
              </c:extLst>
              <c:f>Analysis_two!$L$53:$L$57</c:f>
              <c:numCache>
                <c:formatCode>0.00%</c:formatCode>
                <c:ptCount val="5"/>
                <c:pt idx="0">
                  <c:v>0.23478260869565218</c:v>
                </c:pt>
                <c:pt idx="1">
                  <c:v>0.28695652173913044</c:v>
                </c:pt>
                <c:pt idx="2">
                  <c:v>5.2173913043478258E-2</c:v>
                </c:pt>
                <c:pt idx="3">
                  <c:v>0.72173913043478266</c:v>
                </c:pt>
                <c:pt idx="4">
                  <c:v>0.45217391304347826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756-4C6C-88DC-D4D884C36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clustered"/>
        <c:varyColors val="0"/>
        <c:ser>
          <c:idx val="2"/>
          <c:order val="2"/>
          <c:tx>
            <c:strRef>
              <c:f>Analysis_two!$M$52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EDA16D">
                    <a:alpha val="30000"/>
                  </a:srgbClr>
                </a:gs>
                <a:gs pos="93000">
                  <a:schemeClr val="bg1"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3757838581396015E-17"/>
                  <c:y val="-0.113012817090263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756-4C6C-88DC-D4D884C36F88}"/>
                </c:ext>
              </c:extLst>
            </c:dLbl>
            <c:dLbl>
              <c:idx val="1"/>
              <c:layout>
                <c:manualLayout>
                  <c:x val="0"/>
                  <c:y val="-0.115769227263197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8756-4C6C-88DC-D4D884C36F88}"/>
                </c:ext>
              </c:extLst>
            </c:dLbl>
            <c:dLbl>
              <c:idx val="2"/>
              <c:layout>
                <c:manualLayout>
                  <c:x val="-1.5008724559768701E-3"/>
                  <c:y val="-7.7179484842131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756-4C6C-88DC-D4D884C36F88}"/>
                </c:ext>
              </c:extLst>
            </c:dLbl>
            <c:dLbl>
              <c:idx val="3"/>
              <c:layout>
                <c:manualLayout>
                  <c:x val="1.5009305654974947E-3"/>
                  <c:y val="-8.16932780252779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6461888180274856E-2"/>
                      <c:h val="3.027927426975749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C-8756-4C6C-88DC-D4D884C36F88}"/>
                </c:ext>
              </c:extLst>
            </c:dLbl>
            <c:dLbl>
              <c:idx val="4"/>
              <c:layout>
                <c:manualLayout>
                  <c:x val="0"/>
                  <c:y val="-0.121282047609063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8756-4C6C-88DC-D4D884C36F88}"/>
                </c:ext>
              </c:extLst>
            </c:dLbl>
            <c:dLbl>
              <c:idx val="5"/>
              <c:layout>
                <c:manualLayout>
                  <c:x val="1.5008724559767599E-3"/>
                  <c:y val="-9.3717945879731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8756-4C6C-88DC-D4D884C36F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Analysis_two!$J$53:$J$58</c15:sqref>
                  </c15:fullRef>
                </c:ext>
              </c:extLst>
              <c:f>Analysis_two!$J$53:$J$57</c:f>
              <c:strCache>
                <c:ptCount val="5"/>
                <c:pt idx="0">
                  <c:v>Psychosocial support &amp; counselling </c:v>
                </c:pt>
                <c:pt idx="1">
                  <c:v>Training on EMAP tools </c:v>
                </c:pt>
                <c:pt idx="2">
                  <c:v>Training on Gender Based Violence Pocket Guide (GBVPG) </c:v>
                </c:pt>
                <c:pt idx="3">
                  <c:v>Training on GBV prevention &amp; protection </c:v>
                </c:pt>
                <c:pt idx="4">
                  <c:v>Information about GBV prevention &amp; mitigation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Analysis_two!$M$53:$M$58</c15:sqref>
                  </c15:fullRef>
                </c:ext>
              </c:extLst>
              <c:f>Analysis_two!$M$53:$M$57</c:f>
              <c:numCache>
                <c:formatCode>0.00%</c:formatCode>
                <c:ptCount val="5"/>
                <c:pt idx="0">
                  <c:v>0.25217391304347825</c:v>
                </c:pt>
                <c:pt idx="1">
                  <c:v>0.28695652173913044</c:v>
                </c:pt>
                <c:pt idx="2">
                  <c:v>5.2173913043478258E-2</c:v>
                </c:pt>
                <c:pt idx="3">
                  <c:v>0.74782608695652175</c:v>
                </c:pt>
                <c:pt idx="4">
                  <c:v>0.46086956521739131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Analysis_two!$M$58</c15:sqref>
                  <c15:dLbl>
                    <c:idx val="4"/>
                    <c:layout>
                      <c:manualLayout>
                        <c:x val="-6.0034898239075905E-3"/>
                        <c:y val="-0.12266014417544485"/>
                      </c:manualLayout>
                    </c:layout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noAutofit/>
                      </a:bodyPr>
                      <a:lstStyle/>
                      <a:p>
                        <a:pPr>
                          <a:defRPr sz="1050" b="1" i="0" u="none" strike="noStrike" kern="1200" baseline="0">
                            <a:solidFill>
                              <a:srgbClr val="AA182C"/>
                            </a:solidFill>
                            <a:latin typeface="Arial" panose="020B0604020202020204" pitchFamily="34" charset="0"/>
                            <a:ea typeface="+mn-ea"/>
                            <a:cs typeface="Arial" panose="020B0604020202020204" pitchFamily="34" charset="0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layout>
                          <c:manualLayout>
                            <c:w val="7.5621399604927822E-2"/>
                            <c:h val="3.8548504788557286E-2"/>
                          </c:manualLayout>
                        </c15:layout>
                      </c:ext>
                      <c:ext xmlns:c16="http://schemas.microsoft.com/office/drawing/2014/chart" uri="{C3380CC4-5D6E-409C-BE32-E72D297353CC}">
                        <c16:uniqueId val="{00000000-21B2-49E1-BCA1-76843FBF1E2E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20-8756-4C6C-88DC-D4D884C36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axId val="200910176"/>
        <c:axId val="200896032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200896032"/>
        <c:scaling>
          <c:orientation val="minMax"/>
          <c:max val="0.60000000000000009"/>
        </c:scaling>
        <c:delete val="1"/>
        <c:axPos val="r"/>
        <c:numFmt formatCode="0.00%" sourceLinked="1"/>
        <c:majorTickMark val="out"/>
        <c:minorTickMark val="none"/>
        <c:tickLblPos val="nextTo"/>
        <c:crossAx val="200910176"/>
        <c:crosses val="max"/>
        <c:crossBetween val="between"/>
      </c:valAx>
      <c:catAx>
        <c:axId val="200910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896032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Which</a:t>
            </a:r>
            <a:r>
              <a:rPr lang="en-US" sz="1400" baseline="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of the SRH services have you received? (by PWD)</a:t>
            </a:r>
            <a:endParaRPr lang="en-US" sz="1400">
              <a:solidFill>
                <a:srgbClr val="E36F1E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3220967402838093"/>
          <c:y val="1.89382680486904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887505591199887E-2"/>
          <c:y val="0.12388513872670207"/>
          <c:w val="0.92059684941141551"/>
          <c:h val="0.639334774058731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Analysis_two!$AP$65</c:f>
              <c:strCache>
                <c:ptCount val="1"/>
                <c:pt idx="0">
                  <c:v>Disable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Analysis_two!$AO$66:$AO$74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Analysis_two!$AP$66:$AP$74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2.6548672566371681E-2</c:v>
                </c:pt>
                <c:pt idx="5">
                  <c:v>0</c:v>
                </c:pt>
                <c:pt idx="6">
                  <c:v>2.6548672566371681E-2</c:v>
                </c:pt>
                <c:pt idx="7">
                  <c:v>0</c:v>
                </c:pt>
                <c:pt idx="8">
                  <c:v>1.7699115044247787E-2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C-4C06-9B25-AC035AC947D8}"/>
            </c:ext>
          </c:extLst>
        </c:ser>
        <c:ser>
          <c:idx val="1"/>
          <c:order val="1"/>
          <c:tx>
            <c:strRef>
              <c:f>Analysis_two!$AQ$65</c:f>
              <c:strCache>
                <c:ptCount val="1"/>
                <c:pt idx="0">
                  <c:v>Non-disable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Analysis_two!$AO$66:$AO$74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Analysis_two!$AQ$66:$AQ$74</c:f>
              <c:numCache>
                <c:formatCode>0.00%</c:formatCode>
                <c:ptCount val="9"/>
                <c:pt idx="0">
                  <c:v>0.5663716814159292</c:v>
                </c:pt>
                <c:pt idx="1">
                  <c:v>3.5398230088495575E-2</c:v>
                </c:pt>
                <c:pt idx="2">
                  <c:v>0.46017699115044247</c:v>
                </c:pt>
                <c:pt idx="3">
                  <c:v>0.27433628318584069</c:v>
                </c:pt>
                <c:pt idx="4">
                  <c:v>0.83185840707964598</c:v>
                </c:pt>
                <c:pt idx="5">
                  <c:v>0.19469026548672566</c:v>
                </c:pt>
                <c:pt idx="6">
                  <c:v>0.32743362831858408</c:v>
                </c:pt>
                <c:pt idx="7">
                  <c:v>0.37168141592920356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C-4C06-9B25-AC035AC94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clustered"/>
        <c:varyColors val="0"/>
        <c:ser>
          <c:idx val="2"/>
          <c:order val="2"/>
          <c:tx>
            <c:strRef>
              <c:f>Analysis_two!$AR$65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EDA16D">
                    <a:alpha val="30000"/>
                  </a:srgbClr>
                </a:gs>
                <a:gs pos="93000">
                  <a:schemeClr val="bg1"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3757838581396015E-17"/>
                  <c:y val="-0.113012817090263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88C-4C06-9B25-AC035AC947D8}"/>
                </c:ext>
              </c:extLst>
            </c:dLbl>
            <c:dLbl>
              <c:idx val="1"/>
              <c:layout>
                <c:manualLayout>
                  <c:x val="0"/>
                  <c:y val="-0.115769227263197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88C-4C06-9B25-AC035AC947D8}"/>
                </c:ext>
              </c:extLst>
            </c:dLbl>
            <c:dLbl>
              <c:idx val="2"/>
              <c:layout>
                <c:manualLayout>
                  <c:x val="-1.5008724559768701E-3"/>
                  <c:y val="-7.7179484842131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88C-4C06-9B25-AC035AC947D8}"/>
                </c:ext>
              </c:extLst>
            </c:dLbl>
            <c:dLbl>
              <c:idx val="3"/>
              <c:layout>
                <c:manualLayout>
                  <c:x val="1.5009305654974947E-3"/>
                  <c:y val="-8.16932780252779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6461888180274856E-2"/>
                      <c:h val="3.027927426975749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888C-4C06-9B25-AC035AC947D8}"/>
                </c:ext>
              </c:extLst>
            </c:dLbl>
            <c:dLbl>
              <c:idx val="4"/>
              <c:layout>
                <c:manualLayout>
                  <c:x val="1.2092630693724706E-3"/>
                  <c:y val="-6.24128718005290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88C-4C06-9B25-AC035AC947D8}"/>
                </c:ext>
              </c:extLst>
            </c:dLbl>
            <c:dLbl>
              <c:idx val="5"/>
              <c:layout>
                <c:manualLayout>
                  <c:x val="1.5008724559767599E-3"/>
                  <c:y val="-9.3717945879731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88C-4C06-9B25-AC035AC947D8}"/>
                </c:ext>
              </c:extLst>
            </c:dLbl>
            <c:dLbl>
              <c:idx val="6"/>
              <c:layout>
                <c:manualLayout>
                  <c:x val="-7.2555784162347346E-3"/>
                  <c:y val="-5.72273618553348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88C-4C06-9B25-AC035AC947D8}"/>
                </c:ext>
              </c:extLst>
            </c:dLbl>
            <c:dLbl>
              <c:idx val="7"/>
              <c:layout>
                <c:manualLayout>
                  <c:x val="-1.209263069372648E-3"/>
                  <c:y val="-6.99445533787425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88C-4C06-9B25-AC035AC947D8}"/>
                </c:ext>
              </c:extLst>
            </c:dLbl>
            <c:dLbl>
              <c:idx val="8"/>
              <c:layout>
                <c:manualLayout>
                  <c:x val="-7.2555784162350008E-3"/>
                  <c:y val="-7.41836172198784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88C-4C06-9B25-AC035AC947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Analysis_two!$AO$66:$AO$74</c:f>
              <c:strCache>
                <c:ptCount val="9"/>
                <c:pt idx="0">
                  <c:v>ANC </c:v>
                </c:pt>
                <c:pt idx="1">
                  <c:v>Couple counselling </c:v>
                </c:pt>
                <c:pt idx="2">
                  <c:v>Awareness session/information on reproductive health </c:v>
                </c:pt>
                <c:pt idx="3">
                  <c:v>PNC </c:v>
                </c:pt>
                <c:pt idx="4">
                  <c:v>Family Planning method </c:v>
                </c:pt>
                <c:pt idx="5">
                  <c:v>STI/RTI </c:v>
                </c:pt>
                <c:pt idx="6">
                  <c:v>Menstrual hygiene </c:v>
                </c:pt>
                <c:pt idx="7">
                  <c:v>Referral services for Safe delivery </c:v>
                </c:pt>
                <c:pt idx="8">
                  <c:v>None of the above </c:v>
                </c:pt>
              </c:strCache>
            </c:strRef>
          </c:cat>
          <c:val>
            <c:numRef>
              <c:f>Analysis_two!$AR$66:$AR$74</c:f>
              <c:numCache>
                <c:formatCode>0.00%</c:formatCode>
                <c:ptCount val="9"/>
                <c:pt idx="0">
                  <c:v>0.5663716814159292</c:v>
                </c:pt>
                <c:pt idx="1">
                  <c:v>3.5398230088495575E-2</c:v>
                </c:pt>
                <c:pt idx="2">
                  <c:v>0.46017699115044247</c:v>
                </c:pt>
                <c:pt idx="3">
                  <c:v>0.27433628318584069</c:v>
                </c:pt>
                <c:pt idx="4">
                  <c:v>0.8584070796460177</c:v>
                </c:pt>
                <c:pt idx="5">
                  <c:v>0.19469026548672566</c:v>
                </c:pt>
                <c:pt idx="6">
                  <c:v>0.35398230088495575</c:v>
                </c:pt>
                <c:pt idx="7">
                  <c:v>0.37168141592920356</c:v>
                </c:pt>
                <c:pt idx="8">
                  <c:v>1.7699115044247787E-2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88C-4C06-9B25-AC035AC94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axId val="200910176"/>
        <c:axId val="200896032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200896032"/>
        <c:scaling>
          <c:orientation val="minMax"/>
          <c:max val="0.60000000000000009"/>
        </c:scaling>
        <c:delete val="1"/>
        <c:axPos val="r"/>
        <c:numFmt formatCode="0.00%" sourceLinked="1"/>
        <c:majorTickMark val="out"/>
        <c:minorTickMark val="none"/>
        <c:tickLblPos val="nextTo"/>
        <c:crossAx val="200910176"/>
        <c:crosses val="max"/>
        <c:crossBetween val="between"/>
      </c:valAx>
      <c:catAx>
        <c:axId val="200910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896032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44112117158738345"/>
          <c:y val="0.95207170893853343"/>
          <c:w val="0.21449870237503074"/>
          <c:h val="3.733063145862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Where did you get the SRH services from? (by PWD)</a:t>
            </a:r>
          </a:p>
        </c:rich>
      </c:tx>
      <c:layout>
        <c:manualLayout>
          <c:xMode val="edge"/>
          <c:yMode val="edge"/>
          <c:x val="0.3220967402838093"/>
          <c:y val="1.89382680486904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887505591199887E-2"/>
          <c:y val="0.16405383546726487"/>
          <c:w val="0.92059684941141551"/>
          <c:h val="0.726760947015723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Analysis_two!$AX$53</c:f>
              <c:strCache>
                <c:ptCount val="1"/>
                <c:pt idx="0">
                  <c:v>Disable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Analysis_two!$AW$54:$AW$58</c:f>
              <c:strCache>
                <c:ptCount val="5"/>
                <c:pt idx="0">
                  <c:v>CARE’s Health Post </c:v>
                </c:pt>
                <c:pt idx="1">
                  <c:v>Outreach clinics </c:v>
                </c:pt>
                <c:pt idx="2">
                  <c:v>Court-yard meetings </c:v>
                </c:pt>
                <c:pt idx="3">
                  <c:v>Door-to-door visit </c:v>
                </c:pt>
                <c:pt idx="4">
                  <c:v>Women Girl Safe Space </c:v>
                </c:pt>
              </c:strCache>
            </c:strRef>
          </c:cat>
          <c:val>
            <c:numRef>
              <c:f>Analysis_two!$AX$54:$AX$58</c:f>
              <c:numCache>
                <c:formatCode>0.00%</c:formatCode>
                <c:ptCount val="5"/>
                <c:pt idx="0">
                  <c:v>3.5398230088495575E-2</c:v>
                </c:pt>
                <c:pt idx="1">
                  <c:v>0</c:v>
                </c:pt>
                <c:pt idx="2">
                  <c:v>0</c:v>
                </c:pt>
                <c:pt idx="3">
                  <c:v>1.7699115044247787E-2</c:v>
                </c:pt>
                <c:pt idx="4">
                  <c:v>2.6548672566371681E-2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6B-4778-A545-4B47ADC30C8A}"/>
            </c:ext>
          </c:extLst>
        </c:ser>
        <c:ser>
          <c:idx val="1"/>
          <c:order val="1"/>
          <c:tx>
            <c:strRef>
              <c:f>Analysis_two!$AY$53</c:f>
              <c:strCache>
                <c:ptCount val="1"/>
                <c:pt idx="0">
                  <c:v>Non-disable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Analysis_two!$AW$54:$AW$58</c:f>
              <c:strCache>
                <c:ptCount val="5"/>
                <c:pt idx="0">
                  <c:v>CARE’s Health Post </c:v>
                </c:pt>
                <c:pt idx="1">
                  <c:v>Outreach clinics </c:v>
                </c:pt>
                <c:pt idx="2">
                  <c:v>Court-yard meetings </c:v>
                </c:pt>
                <c:pt idx="3">
                  <c:v>Door-to-door visit </c:v>
                </c:pt>
                <c:pt idx="4">
                  <c:v>Women Girl Safe Space </c:v>
                </c:pt>
              </c:strCache>
            </c:strRef>
          </c:cat>
          <c:val>
            <c:numRef>
              <c:f>Analysis_two!$AY$54:$AY$58</c:f>
              <c:numCache>
                <c:formatCode>0.00%</c:formatCode>
                <c:ptCount val="5"/>
                <c:pt idx="0">
                  <c:v>0.95575221238938057</c:v>
                </c:pt>
                <c:pt idx="1">
                  <c:v>0</c:v>
                </c:pt>
                <c:pt idx="2">
                  <c:v>4.4247787610619468E-2</c:v>
                </c:pt>
                <c:pt idx="3">
                  <c:v>0.37168141592920356</c:v>
                </c:pt>
                <c:pt idx="4">
                  <c:v>0.20353982300884957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6B-4778-A545-4B47ADC30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clustered"/>
        <c:varyColors val="0"/>
        <c:ser>
          <c:idx val="2"/>
          <c:order val="2"/>
          <c:tx>
            <c:strRef>
              <c:f>Analysis_two!$AZ$53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EDA16D">
                    <a:alpha val="30000"/>
                  </a:srgbClr>
                </a:gs>
                <a:gs pos="93000">
                  <a:schemeClr val="bg1"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2173912876769423E-3"/>
                  <c:y val="-6.81183615231093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D6B-4778-A545-4B47ADC30C8A}"/>
                </c:ext>
              </c:extLst>
            </c:dLbl>
            <c:dLbl>
              <c:idx val="1"/>
              <c:layout>
                <c:manualLayout>
                  <c:x val="0"/>
                  <c:y val="-0.115769227263197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D6B-4778-A545-4B47ADC30C8A}"/>
                </c:ext>
              </c:extLst>
            </c:dLbl>
            <c:dLbl>
              <c:idx val="2"/>
              <c:layout>
                <c:manualLayout>
                  <c:x val="-1.5008724559768701E-3"/>
                  <c:y val="-7.7179484842131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D6B-4778-A545-4B47ADC30C8A}"/>
                </c:ext>
              </c:extLst>
            </c:dLbl>
            <c:dLbl>
              <c:idx val="3"/>
              <c:layout>
                <c:manualLayout>
                  <c:x val="1.5009305654974947E-3"/>
                  <c:y val="-8.16932780252779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6461888180274856E-2"/>
                      <c:h val="3.027927426975749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9D6B-4778-A545-4B47ADC30C8A}"/>
                </c:ext>
              </c:extLst>
            </c:dLbl>
            <c:dLbl>
              <c:idx val="4"/>
              <c:layout>
                <c:manualLayout>
                  <c:x val="1.2092630693724706E-3"/>
                  <c:y val="-6.24128718005290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D6B-4778-A545-4B47ADC30C8A}"/>
                </c:ext>
              </c:extLst>
            </c:dLbl>
            <c:dLbl>
              <c:idx val="5"/>
              <c:layout>
                <c:manualLayout>
                  <c:x val="1.5008724559767599E-3"/>
                  <c:y val="-9.3717945879731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D6B-4778-A545-4B47ADC30C8A}"/>
                </c:ext>
              </c:extLst>
            </c:dLbl>
            <c:dLbl>
              <c:idx val="6"/>
              <c:layout>
                <c:manualLayout>
                  <c:x val="-7.2555784162347346E-3"/>
                  <c:y val="-5.72273618553348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D6B-4778-A545-4B47ADC30C8A}"/>
                </c:ext>
              </c:extLst>
            </c:dLbl>
            <c:dLbl>
              <c:idx val="7"/>
              <c:layout>
                <c:manualLayout>
                  <c:x val="-1.209263069372648E-3"/>
                  <c:y val="-6.99445533787425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D6B-4778-A545-4B47ADC30C8A}"/>
                </c:ext>
              </c:extLst>
            </c:dLbl>
            <c:dLbl>
              <c:idx val="8"/>
              <c:layout>
                <c:manualLayout>
                  <c:x val="-7.2555784162350008E-3"/>
                  <c:y val="-7.41836172198784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D6B-4778-A545-4B47ADC30C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Analysis_two!$AW$54:$AW$58</c:f>
              <c:strCache>
                <c:ptCount val="5"/>
                <c:pt idx="0">
                  <c:v>CARE’s Health Post </c:v>
                </c:pt>
                <c:pt idx="1">
                  <c:v>Outreach clinics </c:v>
                </c:pt>
                <c:pt idx="2">
                  <c:v>Court-yard meetings </c:v>
                </c:pt>
                <c:pt idx="3">
                  <c:v>Door-to-door visit </c:v>
                </c:pt>
                <c:pt idx="4">
                  <c:v>Women Girl Safe Space </c:v>
                </c:pt>
              </c:strCache>
            </c:strRef>
          </c:cat>
          <c:val>
            <c:numRef>
              <c:f>Analysis_two!$AZ$54:$AZ$58</c:f>
              <c:numCache>
                <c:formatCode>0.00%</c:formatCode>
                <c:ptCount val="5"/>
                <c:pt idx="0">
                  <c:v>0.99115044247787609</c:v>
                </c:pt>
                <c:pt idx="1">
                  <c:v>0</c:v>
                </c:pt>
                <c:pt idx="2">
                  <c:v>4.4247787610619468E-2</c:v>
                </c:pt>
                <c:pt idx="3">
                  <c:v>0.38938053097345132</c:v>
                </c:pt>
                <c:pt idx="4">
                  <c:v>0.23008849557522124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D6B-4778-A545-4B47ADC30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axId val="200910176"/>
        <c:axId val="200896032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200896032"/>
        <c:scaling>
          <c:orientation val="minMax"/>
          <c:max val="0.60000000000000009"/>
        </c:scaling>
        <c:delete val="1"/>
        <c:axPos val="r"/>
        <c:numFmt formatCode="0.00%" sourceLinked="1"/>
        <c:majorTickMark val="out"/>
        <c:minorTickMark val="none"/>
        <c:tickLblPos val="nextTo"/>
        <c:crossAx val="200910176"/>
        <c:crosses val="max"/>
        <c:crossBetween val="between"/>
      </c:valAx>
      <c:catAx>
        <c:axId val="200910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896032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44112117158738345"/>
          <c:y val="0.95207170893853343"/>
          <c:w val="0.21449870237503074"/>
          <c:h val="3.733063145862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Did you participate in any DRR activities as a cash-for-work laborer to construct/repair targeted structures? (by Gender)</a:t>
            </a:r>
          </a:p>
        </c:rich>
      </c:tx>
      <c:layout>
        <c:manualLayout>
          <c:xMode val="edge"/>
          <c:yMode val="edge"/>
          <c:x val="0.14294075278443955"/>
          <c:y val="2.52099877560533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887505591199887E-2"/>
          <c:y val="5.7657049495272616E-2"/>
          <c:w val="0.92059684941141551"/>
          <c:h val="0.841757918390371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Analysis_two!$CN$45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Analysis_two!$CO$44:$CP$44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Analysis_two!$CO$45:$CP$45</c:f>
              <c:numCache>
                <c:formatCode>0.00%</c:formatCode>
                <c:ptCount val="2"/>
                <c:pt idx="0">
                  <c:v>0.18115942028985507</c:v>
                </c:pt>
                <c:pt idx="1">
                  <c:v>7.246376811594203E-3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4B5-4903-A54D-3704F7A914D3}"/>
            </c:ext>
          </c:extLst>
        </c:ser>
        <c:ser>
          <c:idx val="1"/>
          <c:order val="1"/>
          <c:tx>
            <c:strRef>
              <c:f>Analysis_two!$CN$46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Analysis_two!$CO$44:$CP$44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Analysis_two!$CO$46:$CP$46</c:f>
              <c:numCache>
                <c:formatCode>0.00%</c:formatCode>
                <c:ptCount val="2"/>
                <c:pt idx="0">
                  <c:v>8.6956521739130432E-2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4B5-4903-A54D-3704F7A914D3}"/>
            </c:ext>
          </c:extLst>
        </c:ser>
        <c:ser>
          <c:idx val="2"/>
          <c:order val="2"/>
          <c:tx>
            <c:strRef>
              <c:f>Analysis_two!$CN$47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Analysis_two!$CO$44:$CP$44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Analysis_two!$CO$47:$CP$47</c:f>
              <c:numCache>
                <c:formatCode>0.00%</c:formatCode>
                <c:ptCount val="2"/>
                <c:pt idx="0">
                  <c:v>0.13043478260869565</c:v>
                </c:pt>
                <c:pt idx="1">
                  <c:v>0.15942028985507245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4B5-4903-A54D-3704F7A914D3}"/>
            </c:ext>
          </c:extLst>
        </c:ser>
        <c:ser>
          <c:idx val="3"/>
          <c:order val="3"/>
          <c:tx>
            <c:strRef>
              <c:f>Analysis_two!$CN$48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Analysis_two!$CO$44:$CP$44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Analysis_two!$CO$48:$CP$48</c:f>
              <c:numCache>
                <c:formatCode>0.00%</c:formatCode>
                <c:ptCount val="2"/>
                <c:pt idx="0">
                  <c:v>0.35507246376811596</c:v>
                </c:pt>
                <c:pt idx="1">
                  <c:v>7.9710144927536225E-2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4B5-4903-A54D-3704F7A91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stacked"/>
        <c:varyColors val="0"/>
        <c:ser>
          <c:idx val="4"/>
          <c:order val="4"/>
          <c:tx>
            <c:strRef>
              <c:f>Analysis_two!$CN$49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75000"/>
                    <a:alpha val="24000"/>
                  </a:schemeClr>
                </a:gs>
                <a:gs pos="97000">
                  <a:schemeClr val="accent1">
                    <a:lumMod val="30000"/>
                    <a:lumOff val="70000"/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9.0790359506581482E-4"/>
                  <c:y val="-0.3408273362315598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4B5-4903-A54D-3704F7A914D3}"/>
                </c:ext>
              </c:extLst>
            </c:dLbl>
            <c:dLbl>
              <c:idx val="1"/>
              <c:layout>
                <c:manualLayout>
                  <c:x val="-4.0539307924882545E-17"/>
                  <c:y val="-0.1291653932628012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54B5-4903-A54D-3704F7A914D3}"/>
                </c:ext>
              </c:extLst>
            </c:dLbl>
            <c:dLbl>
              <c:idx val="2"/>
              <c:layout>
                <c:manualLayout>
                  <c:x val="-2.701568366995422E-3"/>
                  <c:y val="-0.135448059721830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4B5-4903-A54D-3704F7A914D3}"/>
                </c:ext>
              </c:extLst>
            </c:dLbl>
            <c:dLbl>
              <c:idx val="3"/>
              <c:layout>
                <c:manualLayout>
                  <c:x val="-8.3357557082950392E-4"/>
                  <c:y val="-0.1792353736994248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54B5-4903-A54D-3704F7A914D3}"/>
                </c:ext>
              </c:extLst>
            </c:dLbl>
            <c:dLbl>
              <c:idx val="4"/>
              <c:layout>
                <c:manualLayout>
                  <c:x val="-1.1056302610480105E-3"/>
                  <c:y val="-0.126080414237466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54B5-4903-A54D-3704F7A914D3}"/>
                </c:ext>
              </c:extLst>
            </c:dLbl>
            <c:dLbl>
              <c:idx val="5"/>
              <c:layout>
                <c:manualLayout>
                  <c:x val="0"/>
                  <c:y val="-0.105540450806664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54B5-4903-A54D-3704F7A914D3}"/>
                </c:ext>
              </c:extLst>
            </c:dLbl>
            <c:dLbl>
              <c:idx val="6"/>
              <c:layout>
                <c:manualLayout>
                  <c:x val="-1.0872448966052304E-3"/>
                  <c:y val="-0.1754497688121149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54B5-4903-A54D-3704F7A914D3}"/>
                </c:ext>
              </c:extLst>
            </c:dLbl>
            <c:dLbl>
              <c:idx val="7"/>
              <c:layout>
                <c:manualLayout>
                  <c:x val="-2.1744897932103012E-3"/>
                  <c:y val="-0.1791338155209951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4B5-4903-A54D-3704F7A914D3}"/>
                </c:ext>
              </c:extLst>
            </c:dLbl>
            <c:dLbl>
              <c:idx val="8"/>
              <c:layout>
                <c:manualLayout>
                  <c:x val="-1.0872448966051506E-3"/>
                  <c:y val="-9.674261940015811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4B5-4903-A54D-3704F7A914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Analysis_two!$CO$44:$CP$44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Analysis_two!$CO$49:$CP$49</c:f>
              <c:numCache>
                <c:formatCode>0.00%</c:formatCode>
                <c:ptCount val="2"/>
                <c:pt idx="0">
                  <c:v>0.75362318840579712</c:v>
                </c:pt>
                <c:pt idx="1">
                  <c:v>0.24637681159420291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4B5-4903-A54D-3704F7A91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00"/>
        <c:axId val="809958336"/>
        <c:axId val="809979136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809979136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809958336"/>
        <c:crosses val="max"/>
        <c:crossBetween val="between"/>
      </c:valAx>
      <c:catAx>
        <c:axId val="809958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9979136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Sex (by age)</a:t>
            </a:r>
          </a:p>
        </c:rich>
      </c:tx>
      <c:layout>
        <c:manualLayout>
          <c:xMode val="edge"/>
          <c:yMode val="edge"/>
          <c:x val="0.44408706977685719"/>
          <c:y val="3.95578154437035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22687090441481E-2"/>
          <c:y val="6.6114028174617326E-2"/>
          <c:w val="0.90095837483245145"/>
          <c:h val="0.749328931252074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Analysis_one!$C$30</c:f>
              <c:strCache>
                <c:ptCount val="1"/>
                <c:pt idx="0">
                  <c:v>10-19 years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Analysis_one!$B$31:$B$32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Analysis_one!$C$31:$C$32</c:f>
              <c:numCache>
                <c:formatCode>0.00%</c:formatCode>
                <c:ptCount val="2"/>
                <c:pt idx="0">
                  <c:v>0.13868613138686131</c:v>
                </c:pt>
                <c:pt idx="1">
                  <c:v>0.22871046228710462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255D-4FA5-9B57-EA75F616B142}"/>
            </c:ext>
          </c:extLst>
        </c:ser>
        <c:ser>
          <c:idx val="1"/>
          <c:order val="1"/>
          <c:tx>
            <c:strRef>
              <c:f>Analysis_one!$D$30</c:f>
              <c:strCache>
                <c:ptCount val="1"/>
                <c:pt idx="0">
                  <c:v>20-49 years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t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Analysis_one!$B$31:$B$32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Analysis_one!$D$31:$D$32</c:f>
              <c:numCache>
                <c:formatCode>0.00%</c:formatCode>
                <c:ptCount val="2"/>
                <c:pt idx="0">
                  <c:v>0.32116788321167883</c:v>
                </c:pt>
                <c:pt idx="1">
                  <c:v>0.20194647201946472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255D-4FA5-9B57-EA75F616B142}"/>
            </c:ext>
          </c:extLst>
        </c:ser>
        <c:ser>
          <c:idx val="2"/>
          <c:order val="2"/>
          <c:tx>
            <c:strRef>
              <c:f>Analysis_one!$E$30</c:f>
              <c:strCache>
                <c:ptCount val="1"/>
                <c:pt idx="0">
                  <c:v>50 and above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Analysis_one!$B$31:$B$32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Analysis_one!$E$31:$E$32</c:f>
              <c:numCache>
                <c:formatCode>0.00%</c:formatCode>
                <c:ptCount val="2"/>
                <c:pt idx="0">
                  <c:v>2.6763990267639901E-2</c:v>
                </c:pt>
                <c:pt idx="1">
                  <c:v>8.2725060827250604E-2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255D-4FA5-9B57-EA75F616B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clustered"/>
        <c:varyColors val="0"/>
        <c:ser>
          <c:idx val="3"/>
          <c:order val="3"/>
          <c:tx>
            <c:strRef>
              <c:f>Analysis_one!$F$30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EDA16D">
                    <a:alpha val="30000"/>
                  </a:srgbClr>
                </a:gs>
                <a:gs pos="93000">
                  <a:schemeClr val="bg1"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5460661269179168E-17"/>
                  <c:y val="-6.419753835297483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255D-4FA5-9B57-EA75F616B142}"/>
                </c:ext>
              </c:extLst>
            </c:dLbl>
            <c:dLbl>
              <c:idx val="1"/>
              <c:layout>
                <c:manualLayout>
                  <c:x val="0"/>
                  <c:y val="-1.6049384588243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255D-4FA5-9B57-EA75F616B1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Analysis_one!$B$31:$B$32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Analysis_one!$F$31:$F$32</c:f>
              <c:numCache>
                <c:formatCode>0.00%</c:formatCode>
                <c:ptCount val="2"/>
                <c:pt idx="0">
                  <c:v>0.48661800486618007</c:v>
                </c:pt>
                <c:pt idx="1">
                  <c:v>0.51338199513381999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255D-4FA5-9B57-EA75F616B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92769328"/>
        <c:axId val="192764336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192764336"/>
        <c:scaling>
          <c:orientation val="minMax"/>
          <c:max val="1"/>
        </c:scaling>
        <c:delete val="1"/>
        <c:axPos val="r"/>
        <c:numFmt formatCode="0.00%" sourceLinked="1"/>
        <c:majorTickMark val="out"/>
        <c:minorTickMark val="none"/>
        <c:tickLblPos val="nextTo"/>
        <c:crossAx val="192769328"/>
        <c:crosses val="max"/>
        <c:crossBetween val="between"/>
      </c:valAx>
      <c:catAx>
        <c:axId val="192769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764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and Non-disable ratio</a:t>
            </a:r>
          </a:p>
        </c:rich>
      </c:tx>
      <c:layout>
        <c:manualLayout>
          <c:xMode val="edge"/>
          <c:yMode val="edge"/>
          <c:x val="0.25491192948066521"/>
          <c:y val="4.4293165888241823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A182C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E36F1E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82507422296287"/>
          <c:y val="0.18371258081362404"/>
          <c:w val="0.46216621810226255"/>
          <c:h val="0.65736673194848683"/>
        </c:manualLayout>
      </c:layout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AA182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7634-4F62-A702-12798687177A}"/>
              </c:ext>
            </c:extLst>
          </c:dPt>
          <c:dPt>
            <c:idx val="1"/>
            <c:bubble3D val="0"/>
            <c:spPr>
              <a:solidFill>
                <a:srgbClr val="E36F1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7634-4F62-A702-12798687177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Disable</c:v>
              </c:pt>
              <c:pt idx="1">
                <c:v>Non-disable</c:v>
              </c:pt>
            </c:strLit>
          </c:cat>
          <c:val>
            <c:numLit>
              <c:formatCode>General</c:formatCode>
              <c:ptCount val="2"/>
              <c:pt idx="0">
                <c:v>5.5961070559610707E-2</c:v>
              </c:pt>
              <c:pt idx="1">
                <c:v>0.94403892944038925</c:v>
              </c:pt>
            </c:numLit>
          </c:val>
          <c:extLst>
            <c:ext xmlns:c16="http://schemas.microsoft.com/office/drawing/2014/chart" uri="{C3380CC4-5D6E-409C-BE32-E72D297353CC}">
              <c16:uniqueId val="{0000000B-7634-4F62-A702-1279868717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77"/>
        <c:holeSize val="43"/>
      </c:doughnutChart>
    </c:plotArea>
    <c:legend>
      <c:legendPos val="b"/>
      <c:layout>
        <c:manualLayout>
          <c:xMode val="edge"/>
          <c:yMode val="edge"/>
          <c:x val="0.29171741032370951"/>
          <c:y val="0.89185763618705782"/>
          <c:w val="0.41656496062992127"/>
          <c:h val="8.81277468387345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Which of the services you receive from CARE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(by PWD) - relative to n (411)</a:t>
            </a:r>
          </a:p>
        </c:rich>
      </c:tx>
      <c:layout>
        <c:manualLayout>
          <c:xMode val="edge"/>
          <c:yMode val="edge"/>
          <c:x val="0.38968089564109076"/>
          <c:y val="4.468602127165186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9274440638869504E-2"/>
          <c:y val="0.14329361064121915"/>
          <c:w val="0.89664059952626429"/>
          <c:h val="0.701454329726986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Analysis_one!$N$47</c:f>
              <c:strCache>
                <c:ptCount val="1"/>
                <c:pt idx="0">
                  <c:v>With disability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Analysis_one!$M$48:$M$51</c:f>
              <c:strCache>
                <c:ptCount val="4"/>
                <c:pt idx="0">
                  <c:v>GBV </c:v>
                </c:pt>
                <c:pt idx="1">
                  <c:v>DRR </c:v>
                </c:pt>
                <c:pt idx="2">
                  <c:v>SRH </c:v>
                </c:pt>
                <c:pt idx="3">
                  <c:v>WASH </c:v>
                </c:pt>
              </c:strCache>
            </c:strRef>
          </c:cat>
          <c:val>
            <c:numRef>
              <c:f>Analysis_one!$N$48:$N$51</c:f>
              <c:numCache>
                <c:formatCode>0.00%</c:formatCode>
                <c:ptCount val="4"/>
                <c:pt idx="0">
                  <c:v>1.4598540145985401E-2</c:v>
                </c:pt>
                <c:pt idx="1">
                  <c:v>1.7031630170316302E-2</c:v>
                </c:pt>
                <c:pt idx="2">
                  <c:v>1.2165450121654502E-2</c:v>
                </c:pt>
                <c:pt idx="3">
                  <c:v>1.9464720194647202E-2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AD-4CFD-98D7-BF4822DEA6D3}"/>
            </c:ext>
          </c:extLst>
        </c:ser>
        <c:ser>
          <c:idx val="1"/>
          <c:order val="1"/>
          <c:tx>
            <c:strRef>
              <c:f>Analysis_one!$O$47</c:f>
              <c:strCache>
                <c:ptCount val="1"/>
                <c:pt idx="0">
                  <c:v>Without disability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Analysis_one!$M$48:$M$51</c:f>
              <c:strCache>
                <c:ptCount val="4"/>
                <c:pt idx="0">
                  <c:v>GBV </c:v>
                </c:pt>
                <c:pt idx="1">
                  <c:v>DRR </c:v>
                </c:pt>
                <c:pt idx="2">
                  <c:v>SRH </c:v>
                </c:pt>
                <c:pt idx="3">
                  <c:v>WASH </c:v>
                </c:pt>
              </c:strCache>
            </c:strRef>
          </c:cat>
          <c:val>
            <c:numRef>
              <c:f>Analysis_one!$O$48:$O$51</c:f>
              <c:numCache>
                <c:formatCode>0.00%</c:formatCode>
                <c:ptCount val="4"/>
                <c:pt idx="0">
                  <c:v>0.26520681265206814</c:v>
                </c:pt>
                <c:pt idx="1">
                  <c:v>0.31873479318734793</c:v>
                </c:pt>
                <c:pt idx="2">
                  <c:v>0.26277372262773724</c:v>
                </c:pt>
                <c:pt idx="3">
                  <c:v>0.29927007299270075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AAD-4CFD-98D7-BF4822DEA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clustered"/>
        <c:varyColors val="0"/>
        <c:ser>
          <c:idx val="2"/>
          <c:order val="2"/>
          <c:tx>
            <c:strRef>
              <c:f>Analysis_one!$P$47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EDA16D">
                    <a:alpha val="30000"/>
                  </a:srgbClr>
                </a:gs>
                <a:gs pos="93000">
                  <a:schemeClr val="bg1"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3757838581396015E-17"/>
                  <c:y val="-0.113012817090263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AAD-4CFD-98D7-BF4822DEA6D3}"/>
                </c:ext>
              </c:extLst>
            </c:dLbl>
            <c:dLbl>
              <c:idx val="1"/>
              <c:layout>
                <c:manualLayout>
                  <c:x val="5.1334840592519937E-3"/>
                  <c:y val="-9.23253746352177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AAD-4CFD-98D7-BF4822DEA6D3}"/>
                </c:ext>
              </c:extLst>
            </c:dLbl>
            <c:dLbl>
              <c:idx val="2"/>
              <c:layout>
                <c:manualLayout>
                  <c:x val="-1.5008724559768701E-3"/>
                  <c:y val="-7.7179484842131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AAD-4CFD-98D7-BF4822DEA6D3}"/>
                </c:ext>
              </c:extLst>
            </c:dLbl>
            <c:dLbl>
              <c:idx val="3"/>
              <c:layout>
                <c:manualLayout>
                  <c:x val="1.5009315454435858E-3"/>
                  <c:y val="-8.958311358016014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6461888180274856E-2"/>
                      <c:h val="3.027927426975749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1AAD-4CFD-98D7-BF4822DEA6D3}"/>
                </c:ext>
              </c:extLst>
            </c:dLbl>
            <c:dLbl>
              <c:idx val="4"/>
              <c:layout>
                <c:manualLayout>
                  <c:x val="0"/>
                  <c:y val="-0.121282047609063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AAD-4CFD-98D7-BF4822DEA6D3}"/>
                </c:ext>
              </c:extLst>
            </c:dLbl>
            <c:dLbl>
              <c:idx val="5"/>
              <c:layout>
                <c:manualLayout>
                  <c:x val="-6.0034898239075905E-3"/>
                  <c:y val="-0.1226601441754448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5621399604927822E-2"/>
                      <c:h val="3.854850478855728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E-1AAD-4CFD-98D7-BF4822DEA6D3}"/>
                </c:ext>
              </c:extLst>
            </c:dLbl>
            <c:dLbl>
              <c:idx val="6"/>
              <c:layout>
                <c:manualLayout>
                  <c:x val="1.5008724559767599E-3"/>
                  <c:y val="-9.3717945879731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AAD-4CFD-98D7-BF4822DEA6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Analysis_one!$M$48:$M$51</c:f>
              <c:strCache>
                <c:ptCount val="4"/>
                <c:pt idx="0">
                  <c:v>GBV </c:v>
                </c:pt>
                <c:pt idx="1">
                  <c:v>DRR </c:v>
                </c:pt>
                <c:pt idx="2">
                  <c:v>SRH </c:v>
                </c:pt>
                <c:pt idx="3">
                  <c:v>WASH </c:v>
                </c:pt>
              </c:strCache>
            </c:strRef>
          </c:cat>
          <c:val>
            <c:numRef>
              <c:f>Analysis_one!$P$48:$P$51</c:f>
              <c:numCache>
                <c:formatCode>0.00%</c:formatCode>
                <c:ptCount val="4"/>
                <c:pt idx="0">
                  <c:v>0.27980535279805352</c:v>
                </c:pt>
                <c:pt idx="1">
                  <c:v>0.33576642335766421</c:v>
                </c:pt>
                <c:pt idx="2">
                  <c:v>0.27493917274939172</c:v>
                </c:pt>
                <c:pt idx="3">
                  <c:v>0.31873479318734793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AAD-4CFD-98D7-BF4822DEA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axId val="200910176"/>
        <c:axId val="200896032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0.60000000000000009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200896032"/>
        <c:scaling>
          <c:orientation val="minMax"/>
          <c:max val="0.60000000000000009"/>
        </c:scaling>
        <c:delete val="1"/>
        <c:axPos val="r"/>
        <c:numFmt formatCode="0.00%" sourceLinked="1"/>
        <c:majorTickMark val="out"/>
        <c:minorTickMark val="none"/>
        <c:tickLblPos val="nextTo"/>
        <c:crossAx val="200910176"/>
        <c:crosses val="max"/>
        <c:crossBetween val="between"/>
      </c:valAx>
      <c:catAx>
        <c:axId val="200910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896032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Which of the services you receive from CARE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(by PWD) - relative to n</a:t>
            </a:r>
          </a:p>
        </c:rich>
      </c:tx>
      <c:layout>
        <c:manualLayout>
          <c:xMode val="edge"/>
          <c:yMode val="edge"/>
          <c:x val="0.2900595476412906"/>
          <c:y val="3.313801510851752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8560307080259031E-2"/>
          <c:y val="9.6570872803336136E-2"/>
          <c:w val="0.91091164451901141"/>
          <c:h val="0.732408436255112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Analysis_one!$T$40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Analysis_one!$S$41:$S$44</c:f>
              <c:strCache>
                <c:ptCount val="4"/>
                <c:pt idx="0">
                  <c:v>GBV </c:v>
                </c:pt>
                <c:pt idx="1">
                  <c:v>DRR </c:v>
                </c:pt>
                <c:pt idx="2">
                  <c:v>SRH </c:v>
                </c:pt>
                <c:pt idx="3">
                  <c:v>WASH </c:v>
                </c:pt>
              </c:strCache>
            </c:strRef>
          </c:cat>
          <c:val>
            <c:numRef>
              <c:f>Analysis_one!$T$41:$T$44</c:f>
              <c:numCache>
                <c:formatCode>0.00%</c:formatCode>
                <c:ptCount val="4"/>
                <c:pt idx="0">
                  <c:v>5.1094890510948905E-2</c:v>
                </c:pt>
                <c:pt idx="1">
                  <c:v>6.3260340632603412E-2</c:v>
                </c:pt>
                <c:pt idx="2">
                  <c:v>6.569343065693431E-2</c:v>
                </c:pt>
                <c:pt idx="3">
                  <c:v>6.3260340632603412E-2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A07-4CBA-82E1-60869B6B4676}"/>
            </c:ext>
          </c:extLst>
        </c:ser>
        <c:ser>
          <c:idx val="1"/>
          <c:order val="1"/>
          <c:tx>
            <c:strRef>
              <c:f>Analysis_one!$U$40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Analysis_one!$S$41:$S$44</c:f>
              <c:strCache>
                <c:ptCount val="4"/>
                <c:pt idx="0">
                  <c:v>GBV </c:v>
                </c:pt>
                <c:pt idx="1">
                  <c:v>DRR </c:v>
                </c:pt>
                <c:pt idx="2">
                  <c:v>SRH </c:v>
                </c:pt>
                <c:pt idx="3">
                  <c:v>WASH </c:v>
                </c:pt>
              </c:strCache>
            </c:strRef>
          </c:cat>
          <c:val>
            <c:numRef>
              <c:f>Analysis_one!$U$41:$U$44</c:f>
              <c:numCache>
                <c:formatCode>0.00%</c:formatCode>
                <c:ptCount val="4"/>
                <c:pt idx="0">
                  <c:v>1.9464720194647202E-2</c:v>
                </c:pt>
                <c:pt idx="1">
                  <c:v>2.9197080291970802E-2</c:v>
                </c:pt>
                <c:pt idx="2">
                  <c:v>6.0827250608272508E-2</c:v>
                </c:pt>
                <c:pt idx="3">
                  <c:v>4.8661800486618008E-2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A07-4CBA-82E1-60869B6B4676}"/>
            </c:ext>
          </c:extLst>
        </c:ser>
        <c:ser>
          <c:idx val="2"/>
          <c:order val="2"/>
          <c:tx>
            <c:strRef>
              <c:f>Analysis_one!$V$40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Analysis_one!$S$41:$S$44</c:f>
              <c:strCache>
                <c:ptCount val="4"/>
                <c:pt idx="0">
                  <c:v>GBV </c:v>
                </c:pt>
                <c:pt idx="1">
                  <c:v>DRR </c:v>
                </c:pt>
                <c:pt idx="2">
                  <c:v>SRH </c:v>
                </c:pt>
                <c:pt idx="3">
                  <c:v>WASH </c:v>
                </c:pt>
              </c:strCache>
            </c:strRef>
          </c:cat>
          <c:val>
            <c:numRef>
              <c:f>Analysis_one!$V$41:$V$44</c:f>
              <c:numCache>
                <c:formatCode>0.00%</c:formatCode>
                <c:ptCount val="4"/>
                <c:pt idx="0">
                  <c:v>0.10218978102189781</c:v>
                </c:pt>
                <c:pt idx="1">
                  <c:v>9.7323600973236016E-2</c:v>
                </c:pt>
                <c:pt idx="2">
                  <c:v>6.0827250608272508E-2</c:v>
                </c:pt>
                <c:pt idx="3">
                  <c:v>3.6496350364963501E-2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A07-4CBA-82E1-60869B6B4676}"/>
            </c:ext>
          </c:extLst>
        </c:ser>
        <c:ser>
          <c:idx val="3"/>
          <c:order val="3"/>
          <c:tx>
            <c:strRef>
              <c:f>Analysis_one!$W$40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Analysis_one!$S$41:$S$44</c:f>
              <c:strCache>
                <c:ptCount val="4"/>
                <c:pt idx="0">
                  <c:v>GBV </c:v>
                </c:pt>
                <c:pt idx="1">
                  <c:v>DRR </c:v>
                </c:pt>
                <c:pt idx="2">
                  <c:v>SRH </c:v>
                </c:pt>
                <c:pt idx="3">
                  <c:v>WASH </c:v>
                </c:pt>
              </c:strCache>
            </c:strRef>
          </c:cat>
          <c:val>
            <c:numRef>
              <c:f>Analysis_one!$W$41:$W$44</c:f>
              <c:numCache>
                <c:formatCode>0.00%</c:formatCode>
                <c:ptCount val="4"/>
                <c:pt idx="0">
                  <c:v>0.1070559610705596</c:v>
                </c:pt>
                <c:pt idx="1">
                  <c:v>0.145985401459854</c:v>
                </c:pt>
                <c:pt idx="2">
                  <c:v>8.7591240875912413E-2</c:v>
                </c:pt>
                <c:pt idx="3">
                  <c:v>0.170316301703163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A07-4CBA-82E1-60869B6B4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stacked"/>
        <c:varyColors val="0"/>
        <c:ser>
          <c:idx val="4"/>
          <c:order val="4"/>
          <c:tx>
            <c:strRef>
              <c:f>Analysis_one!$X$40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75000"/>
                    <a:alpha val="24000"/>
                  </a:schemeClr>
                </a:gs>
                <a:gs pos="97000">
                  <a:schemeClr val="accent1">
                    <a:lumMod val="30000"/>
                    <a:lumOff val="70000"/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4568200161420498E-3"/>
                  <c:y val="-0.3017930372916583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A07-4CBA-82E1-60869B6B4676}"/>
                </c:ext>
              </c:extLst>
            </c:dLbl>
            <c:dLbl>
              <c:idx val="1"/>
              <c:layout>
                <c:manualLayout>
                  <c:x val="-8.0710250201776225E-3"/>
                  <c:y val="-0.2710118976244720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5A07-4CBA-82E1-60869B6B4676}"/>
                </c:ext>
              </c:extLst>
            </c:dLbl>
            <c:dLbl>
              <c:idx val="2"/>
              <c:layout>
                <c:manualLayout>
                  <c:x val="-1.504006914390057E-3"/>
                  <c:y val="-0.289802416829875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A07-4CBA-82E1-60869B6B4676}"/>
                </c:ext>
              </c:extLst>
            </c:dLbl>
            <c:dLbl>
              <c:idx val="3"/>
              <c:layout>
                <c:manualLayout>
                  <c:x val="-6.2364238368509024E-3"/>
                  <c:y val="-0.3223256991353238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5A07-4CBA-82E1-60869B6B4676}"/>
                </c:ext>
              </c:extLst>
            </c:dLbl>
            <c:dLbl>
              <c:idx val="4"/>
              <c:layout>
                <c:manualLayout>
                  <c:x val="0"/>
                  <c:y val="-0.157546937227384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5A07-4CBA-82E1-60869B6B4676}"/>
                </c:ext>
              </c:extLst>
            </c:dLbl>
            <c:dLbl>
              <c:idx val="5"/>
              <c:layout>
                <c:manualLayout>
                  <c:x val="0"/>
                  <c:y val="-0.1257294927669912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5A07-4CBA-82E1-60869B6B4676}"/>
                </c:ext>
              </c:extLst>
            </c:dLbl>
            <c:dLbl>
              <c:idx val="6"/>
              <c:layout>
                <c:manualLayout>
                  <c:x val="0"/>
                  <c:y val="-0.105540450806664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5A07-4CBA-82E1-60869B6B46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Analysis_one!$S$41:$S$44</c:f>
              <c:strCache>
                <c:ptCount val="4"/>
                <c:pt idx="0">
                  <c:v>GBV </c:v>
                </c:pt>
                <c:pt idx="1">
                  <c:v>DRR </c:v>
                </c:pt>
                <c:pt idx="2">
                  <c:v>SRH </c:v>
                </c:pt>
                <c:pt idx="3">
                  <c:v>WASH </c:v>
                </c:pt>
              </c:strCache>
            </c:strRef>
          </c:cat>
          <c:val>
            <c:numRef>
              <c:f>Analysis_one!$X$41:$X$44</c:f>
              <c:numCache>
                <c:formatCode>0.00%</c:formatCode>
                <c:ptCount val="4"/>
                <c:pt idx="0">
                  <c:v>0.27980535279805352</c:v>
                </c:pt>
                <c:pt idx="1">
                  <c:v>0.33576642335766421</c:v>
                </c:pt>
                <c:pt idx="2">
                  <c:v>0.27493917274939172</c:v>
                </c:pt>
                <c:pt idx="3">
                  <c:v>0.31873479318734793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A07-4CBA-82E1-60869B6B4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00"/>
        <c:axId val="809958336"/>
        <c:axId val="809979136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DA16D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809979136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809958336"/>
        <c:crosses val="max"/>
        <c:crossBetween val="between"/>
      </c:valAx>
      <c:catAx>
        <c:axId val="809958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9979136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FF0066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Which of the training/activities by CARE did you participate in?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(by PWD)</a:t>
            </a:r>
          </a:p>
        </c:rich>
      </c:tx>
      <c:layout>
        <c:manualLayout>
          <c:xMode val="edge"/>
          <c:yMode val="edge"/>
          <c:x val="0.21844652492870967"/>
          <c:y val="3.599900823059817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04697405217374E-2"/>
          <c:y val="8.5727540819832471E-2"/>
          <c:w val="0.91119234421106587"/>
          <c:h val="0.727359055879044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Analysis_one!$AB$55</c:f>
              <c:strCache>
                <c:ptCount val="1"/>
                <c:pt idx="0">
                  <c:v>With disability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Analysis_one!$AA$56:$AA$61</c:f>
              <c:strCache>
                <c:ptCount val="6"/>
                <c:pt idx="0">
                  <c:v>Life-skills activities </c:v>
                </c:pt>
                <c:pt idx="1">
                  <c:v>Shine activities </c:v>
                </c:pt>
                <c:pt idx="2">
                  <c:v>Life-skill and leadership training </c:v>
                </c:pt>
                <c:pt idx="3">
                  <c:v>Life skill training for youths </c:v>
                </c:pt>
                <c:pt idx="4">
                  <c:v>Others </c:v>
                </c:pt>
                <c:pt idx="5">
                  <c:v>None of the above </c:v>
                </c:pt>
              </c:strCache>
            </c:strRef>
          </c:cat>
          <c:val>
            <c:numRef>
              <c:f>Analysis_one!$AB$56:$AB$61</c:f>
              <c:numCache>
                <c:formatCode>0.00%</c:formatCode>
                <c:ptCount val="6"/>
                <c:pt idx="0">
                  <c:v>3.1630170316301706E-2</c:v>
                </c:pt>
                <c:pt idx="1">
                  <c:v>2.4330900243309003E-3</c:v>
                </c:pt>
                <c:pt idx="2">
                  <c:v>4.8661800486618006E-3</c:v>
                </c:pt>
                <c:pt idx="3">
                  <c:v>9.7323600973236012E-3</c:v>
                </c:pt>
                <c:pt idx="4">
                  <c:v>0</c:v>
                </c:pt>
                <c:pt idx="5">
                  <c:v>1.4598540145985401E-2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479-428A-A03F-5A034C6B2F3F}"/>
            </c:ext>
          </c:extLst>
        </c:ser>
        <c:ser>
          <c:idx val="1"/>
          <c:order val="1"/>
          <c:tx>
            <c:strRef>
              <c:f>Analysis_one!$AC$55</c:f>
              <c:strCache>
                <c:ptCount val="1"/>
                <c:pt idx="0">
                  <c:v>Without disability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Analysis_one!$AA$56:$AA$61</c:f>
              <c:strCache>
                <c:ptCount val="6"/>
                <c:pt idx="0">
                  <c:v>Life-skills activities </c:v>
                </c:pt>
                <c:pt idx="1">
                  <c:v>Shine activities </c:v>
                </c:pt>
                <c:pt idx="2">
                  <c:v>Life-skill and leadership training </c:v>
                </c:pt>
                <c:pt idx="3">
                  <c:v>Life skill training for youths </c:v>
                </c:pt>
                <c:pt idx="4">
                  <c:v>Others </c:v>
                </c:pt>
                <c:pt idx="5">
                  <c:v>None of the above </c:v>
                </c:pt>
              </c:strCache>
            </c:strRef>
          </c:cat>
          <c:val>
            <c:numRef>
              <c:f>Analysis_one!$AC$56:$AC$61</c:f>
              <c:numCache>
                <c:formatCode>0.00%</c:formatCode>
                <c:ptCount val="6"/>
                <c:pt idx="0">
                  <c:v>0.64720194647201945</c:v>
                </c:pt>
                <c:pt idx="1">
                  <c:v>8.0291970802919707E-2</c:v>
                </c:pt>
                <c:pt idx="2">
                  <c:v>0.20681265206812652</c:v>
                </c:pt>
                <c:pt idx="3">
                  <c:v>8.5158150851581502E-2</c:v>
                </c:pt>
                <c:pt idx="4">
                  <c:v>4.8661800486618006E-3</c:v>
                </c:pt>
                <c:pt idx="5">
                  <c:v>0.24817518248175183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479-428A-A03F-5A034C6B2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clustered"/>
        <c:varyColors val="0"/>
        <c:ser>
          <c:idx val="2"/>
          <c:order val="2"/>
          <c:tx>
            <c:strRef>
              <c:f>Analysis_one!$AD$55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EDA16D">
                    <a:alpha val="30000"/>
                  </a:srgbClr>
                </a:gs>
                <a:gs pos="93000">
                  <a:schemeClr val="bg1"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5990596018618593E-3"/>
                  <c:y val="-0.1072561439389200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3479-428A-A03F-5A034C6B2F3F}"/>
                </c:ext>
              </c:extLst>
            </c:dLbl>
            <c:dLbl>
              <c:idx val="1"/>
              <c:layout>
                <c:manualLayout>
                  <c:x val="1.9353657590723339E-3"/>
                  <c:y val="-0.100960357327081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3479-428A-A03F-5A034C6B2F3F}"/>
                </c:ext>
              </c:extLst>
            </c:dLbl>
            <c:dLbl>
              <c:idx val="2"/>
              <c:layout>
                <c:manualLayout>
                  <c:x val="9.8209959799331153E-5"/>
                  <c:y val="-0.108840799253725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3479-428A-A03F-5A034C6B2F3F}"/>
                </c:ext>
              </c:extLst>
            </c:dLbl>
            <c:dLbl>
              <c:idx val="3"/>
              <c:layout>
                <c:manualLayout>
                  <c:x val="1.5009315454435858E-3"/>
                  <c:y val="-8.958311358016014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6461888180274856E-2"/>
                      <c:h val="3.027927426975749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C-3479-428A-A03F-5A034C6B2F3F}"/>
                </c:ext>
              </c:extLst>
            </c:dLbl>
            <c:dLbl>
              <c:idx val="4"/>
              <c:layout>
                <c:manualLayout>
                  <c:x val="0"/>
                  <c:y val="-0.121282047609063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3479-428A-A03F-5A034C6B2F3F}"/>
                </c:ext>
              </c:extLst>
            </c:dLbl>
            <c:dLbl>
              <c:idx val="5"/>
              <c:layout>
                <c:manualLayout>
                  <c:x val="-6.0034898239075905E-3"/>
                  <c:y val="-0.1226601441754448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5621399604927822E-2"/>
                      <c:h val="3.854850478855728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E-3479-428A-A03F-5A034C6B2F3F}"/>
                </c:ext>
              </c:extLst>
            </c:dLbl>
            <c:dLbl>
              <c:idx val="6"/>
              <c:layout>
                <c:manualLayout>
                  <c:x val="1.5008724559767599E-3"/>
                  <c:y val="-9.3717945879731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3479-428A-A03F-5A034C6B2F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Analysis_one!$AA$56:$AA$61</c:f>
              <c:strCache>
                <c:ptCount val="6"/>
                <c:pt idx="0">
                  <c:v>Life-skills activities </c:v>
                </c:pt>
                <c:pt idx="1">
                  <c:v>Shine activities </c:v>
                </c:pt>
                <c:pt idx="2">
                  <c:v>Life-skill and leadership training </c:v>
                </c:pt>
                <c:pt idx="3">
                  <c:v>Life skill training for youths </c:v>
                </c:pt>
                <c:pt idx="4">
                  <c:v>Others </c:v>
                </c:pt>
                <c:pt idx="5">
                  <c:v>None of the above </c:v>
                </c:pt>
              </c:strCache>
            </c:strRef>
          </c:cat>
          <c:val>
            <c:numRef>
              <c:f>Analysis_one!$AD$56:$AD$61</c:f>
              <c:numCache>
                <c:formatCode>0.00%</c:formatCode>
                <c:ptCount val="6"/>
                <c:pt idx="0">
                  <c:v>0.67883211678832112</c:v>
                </c:pt>
                <c:pt idx="1">
                  <c:v>8.2725060827250604E-2</c:v>
                </c:pt>
                <c:pt idx="2">
                  <c:v>0.21167883211678831</c:v>
                </c:pt>
                <c:pt idx="3">
                  <c:v>9.4890510948905105E-2</c:v>
                </c:pt>
                <c:pt idx="4">
                  <c:v>4.8661800486618006E-3</c:v>
                </c:pt>
                <c:pt idx="5">
                  <c:v>0.26277372262773724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3479-428A-A03F-5A034C6B2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axId val="200910176"/>
        <c:axId val="200896032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36F1E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200896032"/>
        <c:scaling>
          <c:orientation val="minMax"/>
          <c:max val="0.60000000000000009"/>
        </c:scaling>
        <c:delete val="1"/>
        <c:axPos val="r"/>
        <c:numFmt formatCode="0.00%" sourceLinked="1"/>
        <c:majorTickMark val="out"/>
        <c:minorTickMark val="none"/>
        <c:tickLblPos val="nextTo"/>
        <c:crossAx val="200910176"/>
        <c:crosses val="max"/>
        <c:crossBetween val="between"/>
      </c:valAx>
      <c:catAx>
        <c:axId val="200910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896032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AA182C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Which of the training/activities by CARE did you participate in?</a:t>
            </a:r>
          </a:p>
          <a:p>
            <a:pPr>
              <a:defRPr/>
            </a:pPr>
            <a:r>
              <a:rPr lang="en-US" sz="1400">
                <a:solidFill>
                  <a:srgbClr val="E36F1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(by Gender)</a:t>
            </a:r>
          </a:p>
        </c:rich>
      </c:tx>
      <c:layout>
        <c:manualLayout>
          <c:xMode val="edge"/>
          <c:yMode val="edge"/>
          <c:x val="0.31911524597204793"/>
          <c:y val="3.31380277133064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87505591199887E-2"/>
          <c:y val="6.6114028174617326E-2"/>
          <c:w val="0.92059684941141551"/>
          <c:h val="0.749328931252074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Analysis_one!$AH$32</c:f>
              <c:strCache>
                <c:ptCount val="1"/>
                <c:pt idx="0">
                  <c:v>Boy</c:v>
                </c:pt>
              </c:strCache>
            </c:strRef>
          </c:tx>
          <c:spPr>
            <a:solidFill>
              <a:srgbClr val="F3B2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Analysis_one!$AG$33:$AG$38</c:f>
              <c:strCache>
                <c:ptCount val="6"/>
                <c:pt idx="0">
                  <c:v>Life-skills activities </c:v>
                </c:pt>
                <c:pt idx="1">
                  <c:v>Shine activities </c:v>
                </c:pt>
                <c:pt idx="2">
                  <c:v>Life-skill and leadership training </c:v>
                </c:pt>
                <c:pt idx="3">
                  <c:v>Life skill training for youths </c:v>
                </c:pt>
                <c:pt idx="4">
                  <c:v>Others </c:v>
                </c:pt>
                <c:pt idx="5">
                  <c:v>None of the above </c:v>
                </c:pt>
              </c:strCache>
            </c:strRef>
          </c:cat>
          <c:val>
            <c:numRef>
              <c:f>Analysis_one!$AH$33:$AH$38</c:f>
              <c:numCache>
                <c:formatCode>0.00%</c:formatCode>
                <c:ptCount val="6"/>
                <c:pt idx="0">
                  <c:v>0.14111922141119221</c:v>
                </c:pt>
                <c:pt idx="1">
                  <c:v>2.4330900243309003E-3</c:v>
                </c:pt>
                <c:pt idx="2">
                  <c:v>4.3795620437956206E-2</c:v>
                </c:pt>
                <c:pt idx="3">
                  <c:v>4.8661800486618008E-2</c:v>
                </c:pt>
                <c:pt idx="4">
                  <c:v>4.8661800486618006E-3</c:v>
                </c:pt>
                <c:pt idx="5">
                  <c:v>7.785888077858881E-2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0A54-4AC3-AAEC-C1A982DA12CB}"/>
            </c:ext>
          </c:extLst>
        </c:ser>
        <c:ser>
          <c:idx val="1"/>
          <c:order val="1"/>
          <c:tx>
            <c:strRef>
              <c:f>Analysis_one!$AI$32</c:f>
              <c:strCache>
                <c:ptCount val="1"/>
                <c:pt idx="0">
                  <c:v>Girl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Analysis_one!$AG$33:$AG$38</c:f>
              <c:strCache>
                <c:ptCount val="6"/>
                <c:pt idx="0">
                  <c:v>Life-skills activities </c:v>
                </c:pt>
                <c:pt idx="1">
                  <c:v>Shine activities </c:v>
                </c:pt>
                <c:pt idx="2">
                  <c:v>Life-skill and leadership training </c:v>
                </c:pt>
                <c:pt idx="3">
                  <c:v>Life skill training for youths </c:v>
                </c:pt>
                <c:pt idx="4">
                  <c:v>Others </c:v>
                </c:pt>
                <c:pt idx="5">
                  <c:v>None of the above </c:v>
                </c:pt>
              </c:strCache>
            </c:strRef>
          </c:cat>
          <c:val>
            <c:numRef>
              <c:f>Analysis_one!$AI$33:$AI$38</c:f>
              <c:numCache>
                <c:formatCode>0.00%</c:formatCode>
                <c:ptCount val="6"/>
                <c:pt idx="0">
                  <c:v>0.10462287104622871</c:v>
                </c:pt>
                <c:pt idx="1">
                  <c:v>2.6763990267639901E-2</c:v>
                </c:pt>
                <c:pt idx="2">
                  <c:v>7.2992700729927001E-2</c:v>
                </c:pt>
                <c:pt idx="3">
                  <c:v>1.7031630170316302E-2</c:v>
                </c:pt>
                <c:pt idx="4">
                  <c:v>0</c:v>
                </c:pt>
                <c:pt idx="5">
                  <c:v>2.6763990267639901E-2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0A54-4AC3-AAEC-C1A982DA12CB}"/>
            </c:ext>
          </c:extLst>
        </c:ser>
        <c:ser>
          <c:idx val="2"/>
          <c:order val="2"/>
          <c:tx>
            <c:strRef>
              <c:f>Analysis_one!$AJ$32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E36F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Analysis_one!$AG$33:$AG$38</c:f>
              <c:strCache>
                <c:ptCount val="6"/>
                <c:pt idx="0">
                  <c:v>Life-skills activities </c:v>
                </c:pt>
                <c:pt idx="1">
                  <c:v>Shine activities </c:v>
                </c:pt>
                <c:pt idx="2">
                  <c:v>Life-skill and leadership training </c:v>
                </c:pt>
                <c:pt idx="3">
                  <c:v>Life skill training for youths </c:v>
                </c:pt>
                <c:pt idx="4">
                  <c:v>Others </c:v>
                </c:pt>
                <c:pt idx="5">
                  <c:v>None of the above </c:v>
                </c:pt>
              </c:strCache>
            </c:strRef>
          </c:cat>
          <c:val>
            <c:numRef>
              <c:f>Analysis_one!$AJ$33:$AJ$38</c:f>
              <c:numCache>
                <c:formatCode>0.00%</c:formatCode>
                <c:ptCount val="6"/>
                <c:pt idx="0">
                  <c:v>0.17274939172749393</c:v>
                </c:pt>
                <c:pt idx="1">
                  <c:v>0</c:v>
                </c:pt>
                <c:pt idx="2">
                  <c:v>9.7323600973236012E-3</c:v>
                </c:pt>
                <c:pt idx="3">
                  <c:v>2.6763990267639901E-2</c:v>
                </c:pt>
                <c:pt idx="4">
                  <c:v>0</c:v>
                </c:pt>
                <c:pt idx="5">
                  <c:v>9.002433090024331E-2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0A54-4AC3-AAEC-C1A982DA12CB}"/>
            </c:ext>
          </c:extLst>
        </c:ser>
        <c:ser>
          <c:idx val="3"/>
          <c:order val="3"/>
          <c:tx>
            <c:strRef>
              <c:f>Analysis_one!$AK$32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AA18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Analysis_one!$AG$33:$AG$38</c:f>
              <c:strCache>
                <c:ptCount val="6"/>
                <c:pt idx="0">
                  <c:v>Life-skills activities </c:v>
                </c:pt>
                <c:pt idx="1">
                  <c:v>Shine activities </c:v>
                </c:pt>
                <c:pt idx="2">
                  <c:v>Life-skill and leadership training </c:v>
                </c:pt>
                <c:pt idx="3">
                  <c:v>Life skill training for youths </c:v>
                </c:pt>
                <c:pt idx="4">
                  <c:v>Others </c:v>
                </c:pt>
                <c:pt idx="5">
                  <c:v>None of the above </c:v>
                </c:pt>
              </c:strCache>
            </c:strRef>
          </c:cat>
          <c:val>
            <c:numRef>
              <c:f>Analysis_one!$AK$33:$AK$38</c:f>
              <c:numCache>
                <c:formatCode>0.00%</c:formatCode>
                <c:ptCount val="6"/>
                <c:pt idx="0">
                  <c:v>0.26034063260340634</c:v>
                </c:pt>
                <c:pt idx="1">
                  <c:v>5.3527980535279802E-2</c:v>
                </c:pt>
                <c:pt idx="2">
                  <c:v>8.5158150851581502E-2</c:v>
                </c:pt>
                <c:pt idx="3">
                  <c:v>2.4330900243309003E-3</c:v>
                </c:pt>
                <c:pt idx="4">
                  <c:v>0</c:v>
                </c:pt>
                <c:pt idx="5">
                  <c:v>6.8126520681265207E-2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0A54-4AC3-AAEC-C1A982DA1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071536"/>
        <c:axId val="697061968"/>
      </c:barChart>
      <c:barChart>
        <c:barDir val="col"/>
        <c:grouping val="stacked"/>
        <c:varyColors val="0"/>
        <c:ser>
          <c:idx val="4"/>
          <c:order val="4"/>
          <c:tx>
            <c:strRef>
              <c:f>Analysis_one!$AL$32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75000"/>
                    <a:alpha val="24000"/>
                  </a:schemeClr>
                </a:gs>
                <a:gs pos="97000">
                  <a:schemeClr val="accent1">
                    <a:lumMod val="30000"/>
                    <a:lumOff val="70000"/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4965034965034965E-3"/>
                  <c:y val="-0.3452127205029603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0A54-4AC3-AAEC-C1A982DA12CB}"/>
                </c:ext>
              </c:extLst>
            </c:dLbl>
            <c:dLbl>
              <c:idx val="1"/>
              <c:layout>
                <c:manualLayout>
                  <c:x val="3.4965034965034965E-3"/>
                  <c:y val="-0.1207626372284859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0A54-4AC3-AAEC-C1A982DA12CB}"/>
                </c:ext>
              </c:extLst>
            </c:dLbl>
            <c:dLbl>
              <c:idx val="2"/>
              <c:layout>
                <c:manualLayout>
                  <c:x val="-1.5040471339683938E-3"/>
                  <c:y val="-0.172483497702322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0A54-4AC3-AAEC-C1A982DA12CB}"/>
                </c:ext>
              </c:extLst>
            </c:dLbl>
            <c:dLbl>
              <c:idx val="3"/>
              <c:layout>
                <c:manualLayout>
                  <c:x val="-4.1735036616926385E-3"/>
                  <c:y val="-0.1300506622718672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0A54-4AC3-AAEC-C1A982DA12CB}"/>
                </c:ext>
              </c:extLst>
            </c:dLbl>
            <c:dLbl>
              <c:idx val="4"/>
              <c:layout>
                <c:manualLayout>
                  <c:x val="0"/>
                  <c:y val="-0.157546937227384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0A54-4AC3-AAEC-C1A982DA12CB}"/>
                </c:ext>
              </c:extLst>
            </c:dLbl>
            <c:dLbl>
              <c:idx val="5"/>
              <c:layout>
                <c:manualLayout>
                  <c:x val="-1.165455279628508E-3"/>
                  <c:y val="-0.1678114072950184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AA182C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6515151515151509E-2"/>
                      <c:h val="6.75526024363233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40-0A54-4AC3-AAEC-C1A982DA12CB}"/>
                </c:ext>
              </c:extLst>
            </c:dLbl>
            <c:dLbl>
              <c:idx val="6"/>
              <c:layout>
                <c:manualLayout>
                  <c:x val="0"/>
                  <c:y val="-0.105540450806664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0A54-4AC3-AAEC-C1A982DA12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AA182C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Analysis_one!$AG$33:$AG$38</c:f>
              <c:strCache>
                <c:ptCount val="6"/>
                <c:pt idx="0">
                  <c:v>Life-skills activities </c:v>
                </c:pt>
                <c:pt idx="1">
                  <c:v>Shine activities </c:v>
                </c:pt>
                <c:pt idx="2">
                  <c:v>Life-skill and leadership training </c:v>
                </c:pt>
                <c:pt idx="3">
                  <c:v>Life skill training for youths </c:v>
                </c:pt>
                <c:pt idx="4">
                  <c:v>Others </c:v>
                </c:pt>
                <c:pt idx="5">
                  <c:v>None of the above </c:v>
                </c:pt>
              </c:strCache>
            </c:strRef>
          </c:cat>
          <c:val>
            <c:numRef>
              <c:f>Analysis_one!$AL$33:$AL$38</c:f>
              <c:numCache>
                <c:formatCode>0.00%</c:formatCode>
                <c:ptCount val="6"/>
                <c:pt idx="0">
                  <c:v>0.67883211678832112</c:v>
                </c:pt>
                <c:pt idx="1">
                  <c:v>8.2725060827250604E-2</c:v>
                </c:pt>
                <c:pt idx="2">
                  <c:v>0.21167883211678831</c:v>
                </c:pt>
                <c:pt idx="3">
                  <c:v>9.4890510948905105E-2</c:v>
                </c:pt>
                <c:pt idx="4">
                  <c:v>4.8661800486618006E-3</c:v>
                </c:pt>
                <c:pt idx="5">
                  <c:v>0.26277372262773724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0A54-4AC3-AAEC-C1A982DA1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00"/>
        <c:axId val="809958336"/>
        <c:axId val="809979136"/>
      </c:barChart>
      <c:catAx>
        <c:axId val="697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EDA16D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61968"/>
        <c:crosses val="autoZero"/>
        <c:auto val="1"/>
        <c:lblAlgn val="ctr"/>
        <c:lblOffset val="100"/>
        <c:noMultiLvlLbl val="0"/>
      </c:catAx>
      <c:valAx>
        <c:axId val="69706196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071536"/>
        <c:crosses val="autoZero"/>
        <c:crossBetween val="between"/>
      </c:valAx>
      <c:valAx>
        <c:axId val="809979136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809958336"/>
        <c:crosses val="max"/>
        <c:crossBetween val="between"/>
      </c:valAx>
      <c:catAx>
        <c:axId val="809958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9979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FF0066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26" Type="http://schemas.openxmlformats.org/officeDocument/2006/relationships/chart" Target="../charts/chart27.xml"/><Relationship Id="rId39" Type="http://schemas.openxmlformats.org/officeDocument/2006/relationships/chart" Target="../charts/chart40.xml"/><Relationship Id="rId21" Type="http://schemas.openxmlformats.org/officeDocument/2006/relationships/chart" Target="../charts/chart22.xml"/><Relationship Id="rId34" Type="http://schemas.openxmlformats.org/officeDocument/2006/relationships/chart" Target="../charts/chart35.xml"/><Relationship Id="rId42" Type="http://schemas.openxmlformats.org/officeDocument/2006/relationships/chart" Target="../charts/chart43.xml"/><Relationship Id="rId47" Type="http://schemas.openxmlformats.org/officeDocument/2006/relationships/chart" Target="../charts/chart48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9" Type="http://schemas.openxmlformats.org/officeDocument/2006/relationships/chart" Target="../charts/chart30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24" Type="http://schemas.openxmlformats.org/officeDocument/2006/relationships/chart" Target="../charts/chart25.xml"/><Relationship Id="rId32" Type="http://schemas.openxmlformats.org/officeDocument/2006/relationships/chart" Target="../charts/chart33.xml"/><Relationship Id="rId37" Type="http://schemas.openxmlformats.org/officeDocument/2006/relationships/chart" Target="../charts/chart38.xml"/><Relationship Id="rId40" Type="http://schemas.openxmlformats.org/officeDocument/2006/relationships/chart" Target="../charts/chart41.xml"/><Relationship Id="rId45" Type="http://schemas.openxmlformats.org/officeDocument/2006/relationships/chart" Target="../charts/chart46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23" Type="http://schemas.openxmlformats.org/officeDocument/2006/relationships/chart" Target="../charts/chart24.xml"/><Relationship Id="rId28" Type="http://schemas.openxmlformats.org/officeDocument/2006/relationships/chart" Target="../charts/chart29.xml"/><Relationship Id="rId36" Type="http://schemas.openxmlformats.org/officeDocument/2006/relationships/chart" Target="../charts/chart37.xml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31" Type="http://schemas.openxmlformats.org/officeDocument/2006/relationships/chart" Target="../charts/chart32.xml"/><Relationship Id="rId44" Type="http://schemas.openxmlformats.org/officeDocument/2006/relationships/chart" Target="../charts/chart45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Relationship Id="rId22" Type="http://schemas.openxmlformats.org/officeDocument/2006/relationships/chart" Target="../charts/chart23.xml"/><Relationship Id="rId27" Type="http://schemas.openxmlformats.org/officeDocument/2006/relationships/chart" Target="../charts/chart28.xml"/><Relationship Id="rId30" Type="http://schemas.openxmlformats.org/officeDocument/2006/relationships/chart" Target="../charts/chart31.xml"/><Relationship Id="rId35" Type="http://schemas.openxmlformats.org/officeDocument/2006/relationships/chart" Target="../charts/chart36.xml"/><Relationship Id="rId43" Type="http://schemas.openxmlformats.org/officeDocument/2006/relationships/chart" Target="../charts/chart44.xml"/><Relationship Id="rId48" Type="http://schemas.openxmlformats.org/officeDocument/2006/relationships/chart" Target="../charts/chart49.xml"/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5" Type="http://schemas.openxmlformats.org/officeDocument/2006/relationships/chart" Target="../charts/chart26.xml"/><Relationship Id="rId33" Type="http://schemas.openxmlformats.org/officeDocument/2006/relationships/chart" Target="../charts/chart34.xml"/><Relationship Id="rId38" Type="http://schemas.openxmlformats.org/officeDocument/2006/relationships/chart" Target="../charts/chart39.xml"/><Relationship Id="rId46" Type="http://schemas.openxmlformats.org/officeDocument/2006/relationships/chart" Target="../charts/chart47.xml"/><Relationship Id="rId20" Type="http://schemas.openxmlformats.org/officeDocument/2006/relationships/chart" Target="../charts/chart21.xml"/><Relationship Id="rId41" Type="http://schemas.openxmlformats.org/officeDocument/2006/relationships/chart" Target="../charts/chart4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62.xml"/><Relationship Id="rId18" Type="http://schemas.openxmlformats.org/officeDocument/2006/relationships/chart" Target="../charts/chart67.xml"/><Relationship Id="rId26" Type="http://schemas.openxmlformats.org/officeDocument/2006/relationships/chart" Target="../charts/chart75.xml"/><Relationship Id="rId21" Type="http://schemas.openxmlformats.org/officeDocument/2006/relationships/chart" Target="../charts/chart70.xml"/><Relationship Id="rId34" Type="http://schemas.openxmlformats.org/officeDocument/2006/relationships/chart" Target="../charts/chart83.xml"/><Relationship Id="rId7" Type="http://schemas.openxmlformats.org/officeDocument/2006/relationships/chart" Target="../charts/chart56.xml"/><Relationship Id="rId12" Type="http://schemas.openxmlformats.org/officeDocument/2006/relationships/chart" Target="../charts/chart61.xml"/><Relationship Id="rId17" Type="http://schemas.openxmlformats.org/officeDocument/2006/relationships/chart" Target="../charts/chart66.xml"/><Relationship Id="rId25" Type="http://schemas.openxmlformats.org/officeDocument/2006/relationships/chart" Target="../charts/chart74.xml"/><Relationship Id="rId33" Type="http://schemas.openxmlformats.org/officeDocument/2006/relationships/chart" Target="../charts/chart82.xml"/><Relationship Id="rId2" Type="http://schemas.openxmlformats.org/officeDocument/2006/relationships/chart" Target="../charts/chart51.xml"/><Relationship Id="rId16" Type="http://schemas.openxmlformats.org/officeDocument/2006/relationships/chart" Target="../charts/chart65.xml"/><Relationship Id="rId20" Type="http://schemas.openxmlformats.org/officeDocument/2006/relationships/chart" Target="../charts/chart69.xml"/><Relationship Id="rId29" Type="http://schemas.openxmlformats.org/officeDocument/2006/relationships/chart" Target="../charts/chart78.xml"/><Relationship Id="rId1" Type="http://schemas.openxmlformats.org/officeDocument/2006/relationships/chart" Target="../charts/chart50.xml"/><Relationship Id="rId6" Type="http://schemas.openxmlformats.org/officeDocument/2006/relationships/chart" Target="../charts/chart55.xml"/><Relationship Id="rId11" Type="http://schemas.openxmlformats.org/officeDocument/2006/relationships/chart" Target="../charts/chart60.xml"/><Relationship Id="rId24" Type="http://schemas.openxmlformats.org/officeDocument/2006/relationships/chart" Target="../charts/chart73.xml"/><Relationship Id="rId32" Type="http://schemas.openxmlformats.org/officeDocument/2006/relationships/chart" Target="../charts/chart81.xml"/><Relationship Id="rId37" Type="http://schemas.openxmlformats.org/officeDocument/2006/relationships/chart" Target="../charts/chart86.xml"/><Relationship Id="rId5" Type="http://schemas.openxmlformats.org/officeDocument/2006/relationships/chart" Target="../charts/chart54.xml"/><Relationship Id="rId15" Type="http://schemas.openxmlformats.org/officeDocument/2006/relationships/chart" Target="../charts/chart64.xml"/><Relationship Id="rId23" Type="http://schemas.openxmlformats.org/officeDocument/2006/relationships/chart" Target="../charts/chart72.xml"/><Relationship Id="rId28" Type="http://schemas.openxmlformats.org/officeDocument/2006/relationships/chart" Target="../charts/chart77.xml"/><Relationship Id="rId36" Type="http://schemas.openxmlformats.org/officeDocument/2006/relationships/chart" Target="../charts/chart85.xml"/><Relationship Id="rId10" Type="http://schemas.openxmlformats.org/officeDocument/2006/relationships/chart" Target="../charts/chart59.xml"/><Relationship Id="rId19" Type="http://schemas.openxmlformats.org/officeDocument/2006/relationships/chart" Target="../charts/chart68.xml"/><Relationship Id="rId31" Type="http://schemas.openxmlformats.org/officeDocument/2006/relationships/chart" Target="../charts/chart80.xml"/><Relationship Id="rId4" Type="http://schemas.openxmlformats.org/officeDocument/2006/relationships/chart" Target="../charts/chart53.xml"/><Relationship Id="rId9" Type="http://schemas.openxmlformats.org/officeDocument/2006/relationships/chart" Target="../charts/chart58.xml"/><Relationship Id="rId14" Type="http://schemas.openxmlformats.org/officeDocument/2006/relationships/chart" Target="../charts/chart63.xml"/><Relationship Id="rId22" Type="http://schemas.openxmlformats.org/officeDocument/2006/relationships/chart" Target="../charts/chart71.xml"/><Relationship Id="rId27" Type="http://schemas.openxmlformats.org/officeDocument/2006/relationships/chart" Target="../charts/chart76.xml"/><Relationship Id="rId30" Type="http://schemas.openxmlformats.org/officeDocument/2006/relationships/chart" Target="../charts/chart79.xml"/><Relationship Id="rId35" Type="http://schemas.openxmlformats.org/officeDocument/2006/relationships/chart" Target="../charts/chart84.xml"/><Relationship Id="rId8" Type="http://schemas.openxmlformats.org/officeDocument/2006/relationships/chart" Target="../charts/chart57.xml"/><Relationship Id="rId3" Type="http://schemas.openxmlformats.org/officeDocument/2006/relationships/chart" Target="../charts/chart5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107462</xdr:colOff>
      <xdr:row>121</xdr:row>
      <xdr:rowOff>44939</xdr:rowOff>
    </xdr:from>
    <xdr:to>
      <xdr:col>47</xdr:col>
      <xdr:colOff>649654</xdr:colOff>
      <xdr:row>135</xdr:row>
      <xdr:rowOff>52754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10B8C6-710C-46D3-83FC-055D67031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175677</xdr:colOff>
      <xdr:row>2</xdr:row>
      <xdr:rowOff>66452</xdr:rowOff>
    </xdr:from>
    <xdr:to>
      <xdr:col>48</xdr:col>
      <xdr:colOff>67102</xdr:colOff>
      <xdr:row>26</xdr:row>
      <xdr:rowOff>162670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444796</xdr:colOff>
      <xdr:row>58</xdr:row>
      <xdr:rowOff>28355</xdr:rowOff>
    </xdr:from>
    <xdr:to>
      <xdr:col>48</xdr:col>
      <xdr:colOff>336221</xdr:colOff>
      <xdr:row>82</xdr:row>
      <xdr:rowOff>124572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49</xdr:col>
      <xdr:colOff>11076</xdr:colOff>
      <xdr:row>2</xdr:row>
      <xdr:rowOff>77529</xdr:rowOff>
    </xdr:from>
    <xdr:to>
      <xdr:col>66</xdr:col>
      <xdr:colOff>86391</xdr:colOff>
      <xdr:row>28</xdr:row>
      <xdr:rowOff>143983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67</xdr:col>
      <xdr:colOff>0</xdr:colOff>
      <xdr:row>3</xdr:row>
      <xdr:rowOff>-1</xdr:rowOff>
    </xdr:from>
    <xdr:to>
      <xdr:col>74</xdr:col>
      <xdr:colOff>538370</xdr:colOff>
      <xdr:row>20</xdr:row>
      <xdr:rowOff>165652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66</xdr:col>
      <xdr:colOff>579783</xdr:colOff>
      <xdr:row>22</xdr:row>
      <xdr:rowOff>20707</xdr:rowOff>
    </xdr:from>
    <xdr:to>
      <xdr:col>76</xdr:col>
      <xdr:colOff>600257</xdr:colOff>
      <xdr:row>35</xdr:row>
      <xdr:rowOff>48859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77</xdr:col>
      <xdr:colOff>461819</xdr:colOff>
      <xdr:row>2</xdr:row>
      <xdr:rowOff>158749</xdr:rowOff>
    </xdr:from>
    <xdr:to>
      <xdr:col>85</xdr:col>
      <xdr:colOff>245340</xdr:colOff>
      <xdr:row>20</xdr:row>
      <xdr:rowOff>129886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77</xdr:col>
      <xdr:colOff>461819</xdr:colOff>
      <xdr:row>21</xdr:row>
      <xdr:rowOff>72158</xdr:rowOff>
    </xdr:from>
    <xdr:to>
      <xdr:col>88</xdr:col>
      <xdr:colOff>158750</xdr:colOff>
      <xdr:row>32</xdr:row>
      <xdr:rowOff>86590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69</xdr:col>
      <xdr:colOff>416461</xdr:colOff>
      <xdr:row>27</xdr:row>
      <xdr:rowOff>48759</xdr:rowOff>
    </xdr:from>
    <xdr:to>
      <xdr:col>81</xdr:col>
      <xdr:colOff>395154</xdr:colOff>
      <xdr:row>46</xdr:row>
      <xdr:rowOff>40255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82</xdr:col>
      <xdr:colOff>409498</xdr:colOff>
      <xdr:row>1</xdr:row>
      <xdr:rowOff>29428</xdr:rowOff>
    </xdr:from>
    <xdr:to>
      <xdr:col>101</xdr:col>
      <xdr:colOff>507999</xdr:colOff>
      <xdr:row>33</xdr:row>
      <xdr:rowOff>150233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90</xdr:col>
      <xdr:colOff>533402</xdr:colOff>
      <xdr:row>37</xdr:row>
      <xdr:rowOff>114300</xdr:rowOff>
    </xdr:from>
    <xdr:to>
      <xdr:col>107</xdr:col>
      <xdr:colOff>109905</xdr:colOff>
      <xdr:row>63</xdr:row>
      <xdr:rowOff>171450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90</xdr:col>
      <xdr:colOff>545271</xdr:colOff>
      <xdr:row>67</xdr:row>
      <xdr:rowOff>0</xdr:rowOff>
    </xdr:from>
    <xdr:to>
      <xdr:col>102</xdr:col>
      <xdr:colOff>27609</xdr:colOff>
      <xdr:row>80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90</xdr:col>
      <xdr:colOff>552174</xdr:colOff>
      <xdr:row>80</xdr:row>
      <xdr:rowOff>151847</xdr:rowOff>
    </xdr:from>
    <xdr:to>
      <xdr:col>100</xdr:col>
      <xdr:colOff>179457</xdr:colOff>
      <xdr:row>100</xdr:row>
      <xdr:rowOff>69022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90</xdr:col>
      <xdr:colOff>538367</xdr:colOff>
      <xdr:row>101</xdr:row>
      <xdr:rowOff>82827</xdr:rowOff>
    </xdr:from>
    <xdr:to>
      <xdr:col>106</xdr:col>
      <xdr:colOff>179455</xdr:colOff>
      <xdr:row>129</xdr:row>
      <xdr:rowOff>82827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110</xdr:col>
      <xdr:colOff>552173</xdr:colOff>
      <xdr:row>2</xdr:row>
      <xdr:rowOff>96631</xdr:rowOff>
    </xdr:from>
    <xdr:to>
      <xdr:col>124</xdr:col>
      <xdr:colOff>427935</xdr:colOff>
      <xdr:row>28</xdr:row>
      <xdr:rowOff>179457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110</xdr:col>
      <xdr:colOff>565979</xdr:colOff>
      <xdr:row>30</xdr:row>
      <xdr:rowOff>69021</xdr:rowOff>
    </xdr:from>
    <xdr:to>
      <xdr:col>118</xdr:col>
      <xdr:colOff>455543</xdr:colOff>
      <xdr:row>49</xdr:row>
      <xdr:rowOff>151848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119</xdr:col>
      <xdr:colOff>82827</xdr:colOff>
      <xdr:row>30</xdr:row>
      <xdr:rowOff>69022</xdr:rowOff>
    </xdr:from>
    <xdr:to>
      <xdr:col>129</xdr:col>
      <xdr:colOff>138044</xdr:colOff>
      <xdr:row>44</xdr:row>
      <xdr:rowOff>106570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130</xdr:col>
      <xdr:colOff>165651</xdr:colOff>
      <xdr:row>2</xdr:row>
      <xdr:rowOff>96629</xdr:rowOff>
    </xdr:from>
    <xdr:to>
      <xdr:col>145</xdr:col>
      <xdr:colOff>207065</xdr:colOff>
      <xdr:row>23</xdr:row>
      <xdr:rowOff>27608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130</xdr:col>
      <xdr:colOff>151848</xdr:colOff>
      <xdr:row>25</xdr:row>
      <xdr:rowOff>55217</xdr:rowOff>
    </xdr:from>
    <xdr:to>
      <xdr:col>140</xdr:col>
      <xdr:colOff>151848</xdr:colOff>
      <xdr:row>36</xdr:row>
      <xdr:rowOff>151848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130</xdr:col>
      <xdr:colOff>179456</xdr:colOff>
      <xdr:row>38</xdr:row>
      <xdr:rowOff>124238</xdr:rowOff>
    </xdr:from>
    <xdr:to>
      <xdr:col>142</xdr:col>
      <xdr:colOff>303695</xdr:colOff>
      <xdr:row>56</xdr:row>
      <xdr:rowOff>179455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130</xdr:col>
      <xdr:colOff>193260</xdr:colOff>
      <xdr:row>58</xdr:row>
      <xdr:rowOff>96630</xdr:rowOff>
    </xdr:from>
    <xdr:to>
      <xdr:col>140</xdr:col>
      <xdr:colOff>1</xdr:colOff>
      <xdr:row>69</xdr:row>
      <xdr:rowOff>69021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130</xdr:col>
      <xdr:colOff>248478</xdr:colOff>
      <xdr:row>70</xdr:row>
      <xdr:rowOff>151846</xdr:rowOff>
    </xdr:from>
    <xdr:to>
      <xdr:col>140</xdr:col>
      <xdr:colOff>41413</xdr:colOff>
      <xdr:row>81</xdr:row>
      <xdr:rowOff>41412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146</xdr:col>
      <xdr:colOff>220868</xdr:colOff>
      <xdr:row>2</xdr:row>
      <xdr:rowOff>82825</xdr:rowOff>
    </xdr:from>
    <xdr:to>
      <xdr:col>163</xdr:col>
      <xdr:colOff>151848</xdr:colOff>
      <xdr:row>27</xdr:row>
      <xdr:rowOff>179457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146</xdr:col>
      <xdr:colOff>417344</xdr:colOff>
      <xdr:row>32</xdr:row>
      <xdr:rowOff>192504</xdr:rowOff>
    </xdr:from>
    <xdr:to>
      <xdr:col>157</xdr:col>
      <xdr:colOff>163003</xdr:colOff>
      <xdr:row>53</xdr:row>
      <xdr:rowOff>54463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147</xdr:col>
      <xdr:colOff>12252</xdr:colOff>
      <xdr:row>54</xdr:row>
      <xdr:rowOff>143837</xdr:rowOff>
    </xdr:from>
    <xdr:to>
      <xdr:col>158</xdr:col>
      <xdr:colOff>107157</xdr:colOff>
      <xdr:row>73</xdr:row>
      <xdr:rowOff>42522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147</xdr:col>
      <xdr:colOff>12475</xdr:colOff>
      <xdr:row>78</xdr:row>
      <xdr:rowOff>125298</xdr:rowOff>
    </xdr:from>
    <xdr:to>
      <xdr:col>159</xdr:col>
      <xdr:colOff>517639</xdr:colOff>
      <xdr:row>98</xdr:row>
      <xdr:rowOff>125299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146</xdr:col>
      <xdr:colOff>298585</xdr:colOff>
      <xdr:row>95</xdr:row>
      <xdr:rowOff>131433</xdr:rowOff>
    </xdr:from>
    <xdr:to>
      <xdr:col>158</xdr:col>
      <xdr:colOff>24741</xdr:colOff>
      <xdr:row>115</xdr:row>
      <xdr:rowOff>131433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34</xdr:col>
      <xdr:colOff>398720</xdr:colOff>
      <xdr:row>30</xdr:row>
      <xdr:rowOff>22152</xdr:rowOff>
    </xdr:from>
    <xdr:to>
      <xdr:col>48</xdr:col>
      <xdr:colOff>332267</xdr:colOff>
      <xdr:row>54</xdr:row>
      <xdr:rowOff>110757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49</xdr:col>
      <xdr:colOff>493054</xdr:colOff>
      <xdr:row>30</xdr:row>
      <xdr:rowOff>164477</xdr:rowOff>
    </xdr:from>
    <xdr:to>
      <xdr:col>67</xdr:col>
      <xdr:colOff>1783</xdr:colOff>
      <xdr:row>56</xdr:row>
      <xdr:rowOff>100187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103</xdr:col>
      <xdr:colOff>0</xdr:colOff>
      <xdr:row>67</xdr:row>
      <xdr:rowOff>0</xdr:rowOff>
    </xdr:from>
    <xdr:to>
      <xdr:col>120</xdr:col>
      <xdr:colOff>146596</xdr:colOff>
      <xdr:row>98</xdr:row>
      <xdr:rowOff>148200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107</xdr:col>
      <xdr:colOff>294822</xdr:colOff>
      <xdr:row>101</xdr:row>
      <xdr:rowOff>90714</xdr:rowOff>
    </xdr:from>
    <xdr:to>
      <xdr:col>124</xdr:col>
      <xdr:colOff>317500</xdr:colOff>
      <xdr:row>131</xdr:row>
      <xdr:rowOff>22678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127</xdr:col>
      <xdr:colOff>521606</xdr:colOff>
      <xdr:row>83</xdr:row>
      <xdr:rowOff>136070</xdr:rowOff>
    </xdr:from>
    <xdr:to>
      <xdr:col>145</xdr:col>
      <xdr:colOff>340178</xdr:colOff>
      <xdr:row>118</xdr:row>
      <xdr:rowOff>22677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457203</xdr:colOff>
      <xdr:row>1</xdr:row>
      <xdr:rowOff>152400</xdr:rowOff>
    </xdr:from>
    <xdr:to>
      <xdr:col>7</xdr:col>
      <xdr:colOff>566964</xdr:colOff>
      <xdr:row>24</xdr:row>
      <xdr:rowOff>74414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10</xdr:col>
      <xdr:colOff>78441</xdr:colOff>
      <xdr:row>16</xdr:row>
      <xdr:rowOff>177892</xdr:rowOff>
    </xdr:from>
    <xdr:to>
      <xdr:col>21</xdr:col>
      <xdr:colOff>318523</xdr:colOff>
      <xdr:row>39</xdr:row>
      <xdr:rowOff>1273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10</xdr:col>
      <xdr:colOff>246375</xdr:colOff>
      <xdr:row>48</xdr:row>
      <xdr:rowOff>169623</xdr:rowOff>
    </xdr:from>
    <xdr:to>
      <xdr:col>21</xdr:col>
      <xdr:colOff>117431</xdr:colOff>
      <xdr:row>71</xdr:row>
      <xdr:rowOff>127985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10</xdr:col>
      <xdr:colOff>178735</xdr:colOff>
      <xdr:row>74</xdr:row>
      <xdr:rowOff>82924</xdr:rowOff>
    </xdr:from>
    <xdr:to>
      <xdr:col>23</xdr:col>
      <xdr:colOff>108697</xdr:colOff>
      <xdr:row>96</xdr:row>
      <xdr:rowOff>175372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10</xdr:col>
      <xdr:colOff>171450</xdr:colOff>
      <xdr:row>98</xdr:row>
      <xdr:rowOff>171450</xdr:rowOff>
    </xdr:from>
    <xdr:to>
      <xdr:col>28</xdr:col>
      <xdr:colOff>95250</xdr:colOff>
      <xdr:row>129</xdr:row>
      <xdr:rowOff>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498929</xdr:colOff>
      <xdr:row>27</xdr:row>
      <xdr:rowOff>11339</xdr:rowOff>
    </xdr:from>
    <xdr:to>
      <xdr:col>8</xdr:col>
      <xdr:colOff>478519</xdr:colOff>
      <xdr:row>43</xdr:row>
      <xdr:rowOff>44450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68</xdr:col>
      <xdr:colOff>443630</xdr:colOff>
      <xdr:row>54</xdr:row>
      <xdr:rowOff>-1</xdr:rowOff>
    </xdr:from>
    <xdr:to>
      <xdr:col>78</xdr:col>
      <xdr:colOff>31316</xdr:colOff>
      <xdr:row>69</xdr:row>
      <xdr:rowOff>39144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78</xdr:col>
      <xdr:colOff>104384</xdr:colOff>
      <xdr:row>54</xdr:row>
      <xdr:rowOff>0</xdr:rowOff>
    </xdr:from>
    <xdr:to>
      <xdr:col>86</xdr:col>
      <xdr:colOff>456678</xdr:colOff>
      <xdr:row>69</xdr:row>
      <xdr:rowOff>42275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145</xdr:col>
      <xdr:colOff>19593</xdr:colOff>
      <xdr:row>3</xdr:row>
      <xdr:rowOff>160663</xdr:rowOff>
    </xdr:from>
    <xdr:to>
      <xdr:col>157</xdr:col>
      <xdr:colOff>436976</xdr:colOff>
      <xdr:row>29</xdr:row>
      <xdr:rowOff>157141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147</xdr:col>
      <xdr:colOff>181409</xdr:colOff>
      <xdr:row>57</xdr:row>
      <xdr:rowOff>20272</xdr:rowOff>
    </xdr:from>
    <xdr:to>
      <xdr:col>159</xdr:col>
      <xdr:colOff>81144</xdr:colOff>
      <xdr:row>77</xdr:row>
      <xdr:rowOff>88718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31</xdr:col>
      <xdr:colOff>569311</xdr:colOff>
      <xdr:row>9</xdr:row>
      <xdr:rowOff>164225</xdr:rowOff>
    </xdr:from>
    <xdr:to>
      <xdr:col>37</xdr:col>
      <xdr:colOff>70770</xdr:colOff>
      <xdr:row>25</xdr:row>
      <xdr:rowOff>114279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62</xdr:col>
      <xdr:colOff>459828</xdr:colOff>
      <xdr:row>29</xdr:row>
      <xdr:rowOff>32845</xdr:rowOff>
    </xdr:from>
    <xdr:to>
      <xdr:col>67</xdr:col>
      <xdr:colOff>9876</xdr:colOff>
      <xdr:row>46</xdr:row>
      <xdr:rowOff>1248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73</xdr:col>
      <xdr:colOff>262758</xdr:colOff>
      <xdr:row>47</xdr:row>
      <xdr:rowOff>131380</xdr:rowOff>
    </xdr:from>
    <xdr:to>
      <xdr:col>77</xdr:col>
      <xdr:colOff>431624</xdr:colOff>
      <xdr:row>58</xdr:row>
      <xdr:rowOff>70967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137</xdr:col>
      <xdr:colOff>459827</xdr:colOff>
      <xdr:row>93</xdr:row>
      <xdr:rowOff>87586</xdr:rowOff>
    </xdr:from>
    <xdr:to>
      <xdr:col>142</xdr:col>
      <xdr:colOff>232759</xdr:colOff>
      <xdr:row>108</xdr:row>
      <xdr:rowOff>115176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83</xdr:col>
      <xdr:colOff>283482</xdr:colOff>
      <xdr:row>18</xdr:row>
      <xdr:rowOff>124733</xdr:rowOff>
    </xdr:from>
    <xdr:to>
      <xdr:col>97</xdr:col>
      <xdr:colOff>124732</xdr:colOff>
      <xdr:row>42</xdr:row>
      <xdr:rowOff>22678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E1BBFE0B-A90D-409A-8D04-966FF1700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83</xdr:col>
      <xdr:colOff>181429</xdr:colOff>
      <xdr:row>42</xdr:row>
      <xdr:rowOff>45355</xdr:rowOff>
    </xdr:from>
    <xdr:to>
      <xdr:col>97</xdr:col>
      <xdr:colOff>45357</xdr:colOff>
      <xdr:row>65</xdr:row>
      <xdr:rowOff>56694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626FF708-85B4-443F-96CB-2993363C8C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147</xdr:col>
      <xdr:colOff>34018</xdr:colOff>
      <xdr:row>78</xdr:row>
      <xdr:rowOff>136070</xdr:rowOff>
    </xdr:from>
    <xdr:to>
      <xdr:col>159</xdr:col>
      <xdr:colOff>487589</xdr:colOff>
      <xdr:row>98</xdr:row>
      <xdr:rowOff>136070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82E105DD-91FD-4D04-8984-A2299D963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423588</xdr:colOff>
      <xdr:row>2</xdr:row>
      <xdr:rowOff>66452</xdr:rowOff>
    </xdr:from>
    <xdr:to>
      <xdr:col>48</xdr:col>
      <xdr:colOff>315013</xdr:colOff>
      <xdr:row>26</xdr:row>
      <xdr:rowOff>162670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444796</xdr:colOff>
      <xdr:row>58</xdr:row>
      <xdr:rowOff>28355</xdr:rowOff>
    </xdr:from>
    <xdr:to>
      <xdr:col>48</xdr:col>
      <xdr:colOff>336221</xdr:colOff>
      <xdr:row>82</xdr:row>
      <xdr:rowOff>124572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49</xdr:col>
      <xdr:colOff>11076</xdr:colOff>
      <xdr:row>2</xdr:row>
      <xdr:rowOff>77529</xdr:rowOff>
    </xdr:from>
    <xdr:to>
      <xdr:col>66</xdr:col>
      <xdr:colOff>86391</xdr:colOff>
      <xdr:row>28</xdr:row>
      <xdr:rowOff>143983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67</xdr:col>
      <xdr:colOff>0</xdr:colOff>
      <xdr:row>3</xdr:row>
      <xdr:rowOff>-1</xdr:rowOff>
    </xdr:from>
    <xdr:to>
      <xdr:col>74</xdr:col>
      <xdr:colOff>538370</xdr:colOff>
      <xdr:row>20</xdr:row>
      <xdr:rowOff>165652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66</xdr:col>
      <xdr:colOff>579783</xdr:colOff>
      <xdr:row>22</xdr:row>
      <xdr:rowOff>20707</xdr:rowOff>
    </xdr:from>
    <xdr:to>
      <xdr:col>76</xdr:col>
      <xdr:colOff>600257</xdr:colOff>
      <xdr:row>35</xdr:row>
      <xdr:rowOff>48859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77</xdr:col>
      <xdr:colOff>461819</xdr:colOff>
      <xdr:row>2</xdr:row>
      <xdr:rowOff>158749</xdr:rowOff>
    </xdr:from>
    <xdr:to>
      <xdr:col>85</xdr:col>
      <xdr:colOff>245340</xdr:colOff>
      <xdr:row>20</xdr:row>
      <xdr:rowOff>129886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77</xdr:col>
      <xdr:colOff>461819</xdr:colOff>
      <xdr:row>21</xdr:row>
      <xdr:rowOff>72158</xdr:rowOff>
    </xdr:from>
    <xdr:to>
      <xdr:col>88</xdr:col>
      <xdr:colOff>158750</xdr:colOff>
      <xdr:row>32</xdr:row>
      <xdr:rowOff>86590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77</xdr:col>
      <xdr:colOff>461818</xdr:colOff>
      <xdr:row>33</xdr:row>
      <xdr:rowOff>85044</xdr:rowOff>
    </xdr:from>
    <xdr:to>
      <xdr:col>89</xdr:col>
      <xdr:colOff>440512</xdr:colOff>
      <xdr:row>52</xdr:row>
      <xdr:rowOff>76540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90</xdr:col>
      <xdr:colOff>511098</xdr:colOff>
      <xdr:row>2</xdr:row>
      <xdr:rowOff>92928</xdr:rowOff>
    </xdr:from>
    <xdr:to>
      <xdr:col>110</xdr:col>
      <xdr:colOff>-1</xdr:colOff>
      <xdr:row>35</xdr:row>
      <xdr:rowOff>23233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90</xdr:col>
      <xdr:colOff>533402</xdr:colOff>
      <xdr:row>37</xdr:row>
      <xdr:rowOff>114300</xdr:rowOff>
    </xdr:from>
    <xdr:to>
      <xdr:col>107</xdr:col>
      <xdr:colOff>109905</xdr:colOff>
      <xdr:row>63</xdr:row>
      <xdr:rowOff>171450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90</xdr:col>
      <xdr:colOff>545271</xdr:colOff>
      <xdr:row>67</xdr:row>
      <xdr:rowOff>0</xdr:rowOff>
    </xdr:from>
    <xdr:to>
      <xdr:col>102</xdr:col>
      <xdr:colOff>27609</xdr:colOff>
      <xdr:row>80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90</xdr:col>
      <xdr:colOff>552174</xdr:colOff>
      <xdr:row>80</xdr:row>
      <xdr:rowOff>151847</xdr:rowOff>
    </xdr:from>
    <xdr:to>
      <xdr:col>100</xdr:col>
      <xdr:colOff>179457</xdr:colOff>
      <xdr:row>100</xdr:row>
      <xdr:rowOff>69022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90</xdr:col>
      <xdr:colOff>538367</xdr:colOff>
      <xdr:row>101</xdr:row>
      <xdr:rowOff>82827</xdr:rowOff>
    </xdr:from>
    <xdr:to>
      <xdr:col>106</xdr:col>
      <xdr:colOff>179455</xdr:colOff>
      <xdr:row>129</xdr:row>
      <xdr:rowOff>82827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110</xdr:col>
      <xdr:colOff>552173</xdr:colOff>
      <xdr:row>2</xdr:row>
      <xdr:rowOff>96631</xdr:rowOff>
    </xdr:from>
    <xdr:to>
      <xdr:col>124</xdr:col>
      <xdr:colOff>427935</xdr:colOff>
      <xdr:row>28</xdr:row>
      <xdr:rowOff>179457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110</xdr:col>
      <xdr:colOff>565979</xdr:colOff>
      <xdr:row>30</xdr:row>
      <xdr:rowOff>69021</xdr:rowOff>
    </xdr:from>
    <xdr:to>
      <xdr:col>118</xdr:col>
      <xdr:colOff>455543</xdr:colOff>
      <xdr:row>49</xdr:row>
      <xdr:rowOff>151848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119</xdr:col>
      <xdr:colOff>82827</xdr:colOff>
      <xdr:row>30</xdr:row>
      <xdr:rowOff>69022</xdr:rowOff>
    </xdr:from>
    <xdr:to>
      <xdr:col>129</xdr:col>
      <xdr:colOff>138044</xdr:colOff>
      <xdr:row>44</xdr:row>
      <xdr:rowOff>106570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130</xdr:col>
      <xdr:colOff>165651</xdr:colOff>
      <xdr:row>2</xdr:row>
      <xdr:rowOff>96629</xdr:rowOff>
    </xdr:from>
    <xdr:to>
      <xdr:col>145</xdr:col>
      <xdr:colOff>207065</xdr:colOff>
      <xdr:row>23</xdr:row>
      <xdr:rowOff>27608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130</xdr:col>
      <xdr:colOff>151848</xdr:colOff>
      <xdr:row>25</xdr:row>
      <xdr:rowOff>55217</xdr:rowOff>
    </xdr:from>
    <xdr:to>
      <xdr:col>140</xdr:col>
      <xdr:colOff>151848</xdr:colOff>
      <xdr:row>36</xdr:row>
      <xdr:rowOff>151848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130</xdr:col>
      <xdr:colOff>179456</xdr:colOff>
      <xdr:row>38</xdr:row>
      <xdr:rowOff>124238</xdr:rowOff>
    </xdr:from>
    <xdr:to>
      <xdr:col>142</xdr:col>
      <xdr:colOff>303695</xdr:colOff>
      <xdr:row>56</xdr:row>
      <xdr:rowOff>179455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130</xdr:col>
      <xdr:colOff>193260</xdr:colOff>
      <xdr:row>58</xdr:row>
      <xdr:rowOff>96630</xdr:rowOff>
    </xdr:from>
    <xdr:to>
      <xdr:col>140</xdr:col>
      <xdr:colOff>1</xdr:colOff>
      <xdr:row>69</xdr:row>
      <xdr:rowOff>69021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130</xdr:col>
      <xdr:colOff>248478</xdr:colOff>
      <xdr:row>70</xdr:row>
      <xdr:rowOff>151846</xdr:rowOff>
    </xdr:from>
    <xdr:to>
      <xdr:col>140</xdr:col>
      <xdr:colOff>41413</xdr:colOff>
      <xdr:row>81</xdr:row>
      <xdr:rowOff>41412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146</xdr:col>
      <xdr:colOff>220868</xdr:colOff>
      <xdr:row>2</xdr:row>
      <xdr:rowOff>82825</xdr:rowOff>
    </xdr:from>
    <xdr:to>
      <xdr:col>163</xdr:col>
      <xdr:colOff>151848</xdr:colOff>
      <xdr:row>27</xdr:row>
      <xdr:rowOff>179457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146</xdr:col>
      <xdr:colOff>234673</xdr:colOff>
      <xdr:row>29</xdr:row>
      <xdr:rowOff>179457</xdr:rowOff>
    </xdr:from>
    <xdr:to>
      <xdr:col>156</xdr:col>
      <xdr:colOff>593586</xdr:colOff>
      <xdr:row>50</xdr:row>
      <xdr:rowOff>41415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146</xdr:col>
      <xdr:colOff>250376</xdr:colOff>
      <xdr:row>53</xdr:row>
      <xdr:rowOff>87141</xdr:rowOff>
    </xdr:from>
    <xdr:to>
      <xdr:col>157</xdr:col>
      <xdr:colOff>345282</xdr:colOff>
      <xdr:row>71</xdr:row>
      <xdr:rowOff>178594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146</xdr:col>
      <xdr:colOff>261938</xdr:colOff>
      <xdr:row>74</xdr:row>
      <xdr:rowOff>11906</xdr:rowOff>
    </xdr:from>
    <xdr:to>
      <xdr:col>159</xdr:col>
      <xdr:colOff>154781</xdr:colOff>
      <xdr:row>94</xdr:row>
      <xdr:rowOff>11906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146</xdr:col>
      <xdr:colOff>298585</xdr:colOff>
      <xdr:row>95</xdr:row>
      <xdr:rowOff>131433</xdr:rowOff>
    </xdr:from>
    <xdr:to>
      <xdr:col>158</xdr:col>
      <xdr:colOff>24741</xdr:colOff>
      <xdr:row>115</xdr:row>
      <xdr:rowOff>131433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34</xdr:col>
      <xdr:colOff>398720</xdr:colOff>
      <xdr:row>30</xdr:row>
      <xdr:rowOff>22152</xdr:rowOff>
    </xdr:from>
    <xdr:to>
      <xdr:col>48</xdr:col>
      <xdr:colOff>332267</xdr:colOff>
      <xdr:row>54</xdr:row>
      <xdr:rowOff>110757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49</xdr:col>
      <xdr:colOff>33227</xdr:colOff>
      <xdr:row>30</xdr:row>
      <xdr:rowOff>22149</xdr:rowOff>
    </xdr:from>
    <xdr:to>
      <xdr:col>66</xdr:col>
      <xdr:colOff>155059</xdr:colOff>
      <xdr:row>55</xdr:row>
      <xdr:rowOff>143980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103</xdr:col>
      <xdr:colOff>0</xdr:colOff>
      <xdr:row>67</xdr:row>
      <xdr:rowOff>0</xdr:rowOff>
    </xdr:from>
    <xdr:to>
      <xdr:col>120</xdr:col>
      <xdr:colOff>146596</xdr:colOff>
      <xdr:row>98</xdr:row>
      <xdr:rowOff>148200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107</xdr:col>
      <xdr:colOff>294822</xdr:colOff>
      <xdr:row>101</xdr:row>
      <xdr:rowOff>90714</xdr:rowOff>
    </xdr:from>
    <xdr:to>
      <xdr:col>124</xdr:col>
      <xdr:colOff>317500</xdr:colOff>
      <xdr:row>131</xdr:row>
      <xdr:rowOff>22678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127</xdr:col>
      <xdr:colOff>521606</xdr:colOff>
      <xdr:row>83</xdr:row>
      <xdr:rowOff>136070</xdr:rowOff>
    </xdr:from>
    <xdr:to>
      <xdr:col>145</xdr:col>
      <xdr:colOff>340178</xdr:colOff>
      <xdr:row>118</xdr:row>
      <xdr:rowOff>22677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457202</xdr:colOff>
      <xdr:row>1</xdr:row>
      <xdr:rowOff>152400</xdr:rowOff>
    </xdr:from>
    <xdr:to>
      <xdr:col>14</xdr:col>
      <xdr:colOff>491133</xdr:colOff>
      <xdr:row>24</xdr:row>
      <xdr:rowOff>74414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506016</xdr:colOff>
      <xdr:row>26</xdr:row>
      <xdr:rowOff>44647</xdr:rowOff>
    </xdr:from>
    <xdr:to>
      <xdr:col>9</xdr:col>
      <xdr:colOff>190500</xdr:colOff>
      <xdr:row>42</xdr:row>
      <xdr:rowOff>130968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10</xdr:col>
      <xdr:colOff>190499</xdr:colOff>
      <xdr:row>26</xdr:row>
      <xdr:rowOff>23812</xdr:rowOff>
    </xdr:from>
    <xdr:to>
      <xdr:col>30</xdr:col>
      <xdr:colOff>216476</xdr:colOff>
      <xdr:row>48</xdr:row>
      <xdr:rowOff>43296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10</xdr:col>
      <xdr:colOff>168088</xdr:colOff>
      <xdr:row>50</xdr:row>
      <xdr:rowOff>0</xdr:rowOff>
    </xdr:from>
    <xdr:to>
      <xdr:col>31</xdr:col>
      <xdr:colOff>23532</xdr:colOff>
      <xdr:row>72</xdr:row>
      <xdr:rowOff>154081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10</xdr:col>
      <xdr:colOff>178735</xdr:colOff>
      <xdr:row>74</xdr:row>
      <xdr:rowOff>82924</xdr:rowOff>
    </xdr:from>
    <xdr:to>
      <xdr:col>23</xdr:col>
      <xdr:colOff>108697</xdr:colOff>
      <xdr:row>96</xdr:row>
      <xdr:rowOff>175372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10</xdr:col>
      <xdr:colOff>171450</xdr:colOff>
      <xdr:row>98</xdr:row>
      <xdr:rowOff>171450</xdr:rowOff>
    </xdr:from>
    <xdr:to>
      <xdr:col>28</xdr:col>
      <xdr:colOff>95250</xdr:colOff>
      <xdr:row>129</xdr:row>
      <xdr:rowOff>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95.529410069445" createdVersion="7" refreshedVersion="7" minRefreshableVersion="3" recordCount="421" xr:uid="{807A2DBE-236F-4420-95D4-7294782F8543}">
  <cacheSource type="worksheet">
    <worksheetSource name="Table5"/>
  </cacheSource>
  <cacheFields count="150">
    <cacheField name="Site of Interview (Camp No)" numFmtId="0">
      <sharedItems containsBlank="1" containsMixedTypes="1" containsNumber="1" containsInteger="1" minValue="13" maxValue="16" count="5">
        <n v="16"/>
        <m/>
        <s v="Thaingkhali, Ukhiya"/>
        <n v="15"/>
        <n v="13"/>
      </sharedItems>
    </cacheField>
    <cacheField name="Age" numFmtId="0">
      <sharedItems containsBlank="1" count="4">
        <s v="50 and above"/>
        <m/>
        <s v="20-49 years"/>
        <s v="10-19 years"/>
      </sharedItems>
    </cacheField>
    <cacheField name="Sex" numFmtId="0">
      <sharedItems containsBlank="1" count="3">
        <s v="Male"/>
        <s v="Female"/>
        <m/>
      </sharedItems>
    </cacheField>
    <cacheField name="Adult" numFmtId="0">
      <sharedItems/>
    </cacheField>
    <cacheField name="Gender" numFmtId="0">
      <sharedItems count="5">
        <s v="Men"/>
        <s v=""/>
        <s v="Boy"/>
        <s v="Women"/>
        <s v="Girl"/>
      </sharedItems>
    </cacheField>
    <cacheField name="Do you have difficulty in seeing, even if wearing glasses?" numFmtId="0">
      <sharedItems/>
    </cacheField>
    <cacheField name="Do you have difficulty in hearing, even if using a hearing aid(s)?" numFmtId="0">
      <sharedItems containsBlank="1"/>
    </cacheField>
    <cacheField name="Do you have difficulty in walking or climbing steps?" numFmtId="0">
      <sharedItems/>
    </cacheField>
    <cacheField name="Do you have difficulty remembering or concentrating?" numFmtId="0">
      <sharedItems/>
    </cacheField>
    <cacheField name="Do you have difficulty with self-care, such as washing all over or dressing?" numFmtId="0">
      <sharedItems/>
    </cacheField>
    <cacheField name="Using your usual language, do you have difficulty in communicating, for example understanding or being understood?" numFmtId="0">
      <sharedItems/>
    </cacheField>
    <cacheField name="Disable" numFmtId="0">
      <sharedItems containsMixedTypes="1" containsNumber="1" containsInteger="1" minValue="0" maxValue="1" count="4">
        <s v="Non-disabled"/>
        <s v="Disable"/>
        <n v="0" u="1"/>
        <n v="1" u="1"/>
      </sharedItems>
    </cacheField>
    <cacheField name="Marital Status" numFmtId="0">
      <sharedItems containsBlank="1" count="5">
        <m/>
        <s v="Married"/>
        <s v="Unmarried"/>
        <s v="Widow/widower"/>
        <s v="Divorced"/>
      </sharedItems>
    </cacheField>
    <cacheField name="B10. Which of the following services did you receive from CARE?" numFmtId="0">
      <sharedItems/>
    </cacheField>
    <cacheField name="GBV" numFmtId="0">
      <sharedItems containsSemiMixedTypes="0" containsString="0" containsNumber="1" containsInteger="1" minValue="0" maxValue="1" count="2">
        <n v="0"/>
        <n v="1"/>
      </sharedItems>
    </cacheField>
    <cacheField name="SRH" numFmtId="0">
      <sharedItems containsSemiMixedTypes="0" containsString="0" containsNumber="1" containsInteger="1" minValue="0" maxValue="1" count="2">
        <n v="0"/>
        <n v="1"/>
      </sharedItems>
    </cacheField>
    <cacheField name="WASH" numFmtId="0">
      <sharedItems containsSemiMixedTypes="0" containsString="0" containsNumber="1" containsInteger="1" minValue="0" maxValue="1" count="2">
        <n v="0"/>
        <n v="1"/>
      </sharedItems>
    </cacheField>
    <cacheField name="DRR" numFmtId="0">
      <sharedItems containsSemiMixedTypes="0" containsString="0" containsNumber="1" containsInteger="1" minValue="0" maxValue="1" count="2">
        <n v="1"/>
        <n v="0"/>
      </sharedItems>
    </cacheField>
    <cacheField name="B11. Which of the following training/activities given by CARE did you participate in?" numFmtId="0">
      <sharedItems containsBlank="1"/>
    </cacheField>
    <cacheField name="Life-skills activities" numFmtId="0">
      <sharedItems containsString="0" containsBlank="1" containsNumber="1" containsInteger="1" minValue="0" maxValue="1"/>
    </cacheField>
    <cacheField name="Shine activities" numFmtId="0">
      <sharedItems containsString="0" containsBlank="1" containsNumber="1" containsInteger="1" minValue="0" maxValue="1"/>
    </cacheField>
    <cacheField name="Life-skill and leadership training" numFmtId="0">
      <sharedItems containsString="0" containsBlank="1" containsNumber="1" containsInteger="1" minValue="0" maxValue="1"/>
    </cacheField>
    <cacheField name="Life skill training for youths" numFmtId="0">
      <sharedItems containsString="0" containsBlank="1" containsNumber="1" containsInteger="1" minValue="0" maxValue="1"/>
    </cacheField>
    <cacheField name="Others" numFmtId="0">
      <sharedItems containsString="0" containsBlank="1" containsNumber="1" containsInteger="1" minValue="0" maxValue="1"/>
    </cacheField>
    <cacheField name="None of the above" numFmtId="0">
      <sharedItems containsString="0" containsBlank="1" containsNumber="1" containsInteger="1" minValue="0" maxValue="1"/>
    </cacheField>
    <cacheField name="Others (specify) 2" numFmtId="0">
      <sharedItems containsBlank="1"/>
    </cacheField>
    <cacheField name="C1. Which following are the forms of GBV-" numFmtId="0">
      <sharedItems containsBlank="1" count="9">
        <m/>
        <s v="Intimate Partner Violenc"/>
        <s v="Physical assault"/>
        <s v="Verbal/emotional abuse"/>
        <s v="All of the above"/>
        <s v="Restriction of access to services and information"/>
        <s v="Early/forced marriage"/>
        <s v="Rape"/>
        <s v="b. restriction of access to services and information (সেবা এবং তথ্য প্রাপ্তিতে সীমাবদ্ধতা)" u="1"/>
      </sharedItems>
    </cacheField>
    <cacheField name="C2. What type of services did you receive from CARE?" numFmtId="0">
      <sharedItems containsBlank="1"/>
    </cacheField>
    <cacheField name="Psychosocial support &amp; counselling" numFmtId="0">
      <sharedItems containsString="0" containsBlank="1" containsNumber="1" containsInteger="1" minValue="0" maxValue="1"/>
    </cacheField>
    <cacheField name="Training on EMAP tools" numFmtId="0">
      <sharedItems containsString="0" containsBlank="1" containsNumber="1" containsInteger="1" minValue="0" maxValue="1"/>
    </cacheField>
    <cacheField name=" Training on Gender Based Violence Pocket Guide (GBVPG)" numFmtId="0">
      <sharedItems containsString="0" containsBlank="1" containsNumber="1" containsInteger="1" minValue="0" maxValue="1"/>
    </cacheField>
    <cacheField name="Training on GBV prevention &amp; protection" numFmtId="0">
      <sharedItems containsString="0" containsBlank="1" containsNumber="1" containsInteger="1" minValue="0" maxValue="1"/>
    </cacheField>
    <cacheField name="Information about GBV prevention &amp; mitigation" numFmtId="0">
      <sharedItems containsString="0" containsBlank="1" containsNumber="1" containsInteger="1" minValue="0" maxValue="1"/>
    </cacheField>
    <cacheField name="Others2" numFmtId="0">
      <sharedItems containsString="0" containsBlank="1" containsNumber="1" containsInteger="1" minValue="0" maxValue="0"/>
    </cacheField>
    <cacheField name="Others (specify)" numFmtId="0">
      <sharedItems containsNonDate="0" containsString="0" containsBlank="1"/>
    </cacheField>
    <cacheField name="Did you received services from WGSS (Women-Girl Safe Space)" numFmtId="0">
      <sharedItems containsBlank="1" count="2">
        <m/>
        <s v="Yes"/>
      </sharedItems>
    </cacheField>
    <cacheField name="Do your husband/in-laws/ family members allow you to receive services from WGSS?" numFmtId="0">
      <sharedItems containsBlank="1" count="3">
        <m/>
        <s v="Yes "/>
        <s v="No"/>
      </sharedItems>
    </cacheField>
    <cacheField name="Do you allow your wife or female family members to receive services from WGSS?" numFmtId="0">
      <sharedItems containsBlank="1" count="2">
        <m/>
        <s v="Yes "/>
      </sharedItems>
    </cacheField>
    <cacheField name="Did any community groups have been created and trained up for GBV prevention?" numFmtId="0">
      <sharedItems containsBlank="1" count="3">
        <m/>
        <s v="No"/>
        <s v="Yes"/>
      </sharedItems>
    </cacheField>
    <cacheField name="Have you ever been a victim of violence in your personal life?" numFmtId="0">
      <sharedItems containsBlank="1" count="2">
        <m/>
        <s v="No"/>
      </sharedItems>
    </cacheField>
    <cacheField name="C8. What kind of violence have you been a victim of?" numFmtId="0">
      <sharedItems containsNonDate="0" containsString="0" containsBlank="1"/>
    </cacheField>
    <cacheField name="Physical assault" numFmtId="0">
      <sharedItems containsNonDate="0" containsString="0" containsBlank="1"/>
    </cacheField>
    <cacheField name="Verbal abuse" numFmtId="0">
      <sharedItems containsNonDate="0" containsString="0" containsBlank="1"/>
    </cacheField>
    <cacheField name="Sexual abuse" numFmtId="0">
      <sharedItems containsNonDate="0" containsString="0" containsBlank="1"/>
    </cacheField>
    <cacheField name="Economic abuse" numFmtId="0">
      <sharedItems containsNonDate="0" containsString="0" containsBlank="1"/>
    </cacheField>
    <cacheField name=" Emotional abuse" numFmtId="0">
      <sharedItems containsNonDate="0" containsString="0" containsBlank="1"/>
    </cacheField>
    <cacheField name="C9. By whom have you been a victim of violence?" numFmtId="0">
      <sharedItems containsNonDate="0" containsString="0" containsBlank="1"/>
    </cacheField>
    <cacheField name="By your life partner" numFmtId="0">
      <sharedItems containsNonDate="0" containsString="0" containsBlank="1"/>
    </cacheField>
    <cacheField name="By in-laws" numFmtId="0">
      <sharedItems containsNonDate="0" containsString="0" containsBlank="1"/>
    </cacheField>
    <cacheField name="By neighbors" numFmtId="0">
      <sharedItems containsNonDate="0" containsString="0" containsBlank="1"/>
    </cacheField>
    <cacheField name="C10. In last three years did you experience or see any GBV occurrences in the camp?" numFmtId="0">
      <sharedItems containsBlank="1" count="3">
        <m/>
        <s v="Yes"/>
        <s v="No"/>
      </sharedItems>
    </cacheField>
    <cacheField name="C11. If yes, what actions did you take to settle down the situation?" numFmtId="0">
      <sharedItems containsBlank="1"/>
    </cacheField>
    <cacheField name="Applied the knowledge received from CARE’s sessions" numFmtId="0">
      <sharedItems containsString="0" containsBlank="1" containsNumber="1" containsInteger="1" minValue="0" maxValue="1"/>
    </cacheField>
    <cacheField name="Contacted with community leaders (imams, majhi)" numFmtId="0">
      <sharedItems containsString="0" containsBlank="1" containsNumber="1" containsInteger="1" minValue="0" maxValue="1"/>
    </cacheField>
    <cacheField name="Contacted to CARE outreach member" numFmtId="0">
      <sharedItems containsString="0" containsBlank="1" containsNumber="1" containsInteger="1" minValue="0" maxValue="1"/>
    </cacheField>
    <cacheField name="None of the above2" numFmtId="0">
      <sharedItems containsString="0" containsBlank="1" containsNumber="1" containsInteger="1" minValue="0" maxValue="0"/>
    </cacheField>
    <cacheField name="C12. What will you do if you experience GBV or see others experiencing GBV?" numFmtId="0">
      <sharedItems containsBlank="1" count="9">
        <m/>
        <s v="Contact with community leaders (imams, majhi) Contact to CARE outreach member"/>
        <s v="Contact with community leaders (imams, majhi)"/>
        <s v="Contact to CARE outreach member"/>
        <s v="Apply the knowledge received from CARE’s sessions Contact with community leaders (imams, majhi)"/>
        <s v="Apply the knowledge received from CARE’s sessions"/>
        <s v="Contact with community leaders (imams, majhi) Apply the knowledge received from CARE’s sessions"/>
        <s v="Apply the knowledge received from CARE’s sessions Contact with community leaders (imams, majhi) Contact to CARE outreach member"/>
        <s v="Apply the knowledge received from CARE’s sessions Contact to CARE outreach member"/>
      </sharedItems>
    </cacheField>
    <cacheField name="Apply the knowledge received from CARE’s sessions" numFmtId="0">
      <sharedItems containsString="0" containsBlank="1" containsNumber="1" containsInteger="1" minValue="0" maxValue="1"/>
    </cacheField>
    <cacheField name="Contact with community leaders (imams, majhi)" numFmtId="0">
      <sharedItems containsString="0" containsBlank="1" containsNumber="1" containsInteger="1" minValue="0" maxValue="1"/>
    </cacheField>
    <cacheField name="Contact to CARE outreach member" numFmtId="0">
      <sharedItems containsString="0" containsBlank="1" containsNumber="1" containsInteger="1" minValue="0" maxValue="1"/>
    </cacheField>
    <cacheField name="None of the above3" numFmtId="0">
      <sharedItems containsString="0" containsBlank="1" containsNumber="1" containsInteger="1" minValue="0" maxValue="0"/>
    </cacheField>
    <cacheField name="D1. Which of the following SRH services have you received?" numFmtId="0">
      <sharedItems containsBlank="1" count="66">
        <m/>
        <s v="ANC PNC Family Planning method Referral services for Safe delivery Menstrual hygiene"/>
        <s v="Menstrual hygiene"/>
        <s v="Family Planning method Menstrual hygiene"/>
        <s v="ANC Family Planning method Referral services for Safe delivery Menstrual hygiene"/>
        <s v="Awareness session/information on reproductive health"/>
        <s v="ANC PNC Referral services for Safe delivery Menstrual hygiene Awareness session/information on reproductive health"/>
        <s v="Family Planning method ANC PNC Awareness session/information on reproductive health"/>
        <s v="ANC PNC Family Planning method Awareness session/information on reproductive health"/>
        <s v="ANC PNC Awareness session/information on reproductive health"/>
        <s v="ANC PNC Family Planning method"/>
        <s v="Family Planning method Awareness session/information on reproductive health"/>
        <s v="ANC PNC Family Planning method Menstrual hygiene"/>
        <s v="ANC PNC Menstrual hygiene STI/RTI"/>
        <s v="PNC ANC Family Planning method Referral services for Safe delivery Awareness session/information on reproductive health"/>
        <s v="Family Planning method Referral services for Safe delivery PNC ANC"/>
        <s v="Referral services for Safe delivery ANC PNC Family Planning method Menstrual hygiene"/>
        <s v="ANC PNC Family Planning method Referral services for Safe delivery Awareness session/information on reproductive health"/>
        <s v="Family Planning method PNC ANC Awareness session/information on reproductive health"/>
        <s v="Awareness session/information on reproductive health Menstrual hygiene"/>
        <s v="Family Planning method Menstrual hygiene ANC PNC"/>
        <s v="Family Planning method PNC ANC Referral services for Safe delivery"/>
        <s v="Family Planning method PNC ANC"/>
        <s v="Family Planning method"/>
        <s v="Family Planning method Menstrual hygiene PNC ANC"/>
        <s v="Family Planning method ANC"/>
        <s v="ANC Family Planning method"/>
        <s v="ANC Referral services for Safe delivery Family Planning method"/>
        <s v="ANC Family Planning method Referral services for Safe delivery"/>
        <s v="ANC Family Planning method Referral services for Safe delivery Awareness session/information on reproductive health"/>
        <s v="ANC Family Planning method Referral services for Safe delivery STI/RTI Couple counselling"/>
        <s v="ANC Family Planning method Awareness session/information on reproductive health"/>
        <s v="None of the above"/>
        <s v="ANC Family Planning method Menstrual hygiene"/>
        <s v="Family Planning method Couple counselling"/>
        <s v="Family Planning method Awareness session/information on reproductive health Referral services for Safe delivery ANC PNC"/>
        <s v="ANC PNC Family Planning method Referral services for Safe delivery STI/RTI Awareness session/information on reproductive health"/>
        <s v="ANC PNC Family Planning method Referral services for Safe delivery Awareness session/information on reproductive health STI/RTI"/>
        <s v="PNC ANC Family Planning method Referral services for Safe delivery STI/RTI Awareness session/information on reproductive health Couple counselling"/>
        <s v="ANC PNC Family Planning method Referral services for Safe delivery STI/RTI Awareness session/information on reproductive health Couple counselling"/>
        <s v="ANC PNC Family Planning method Referral services for Safe delivery STI/RTI"/>
        <s v="ANC PNC Family Planning method STI/RTI Awareness session/information on reproductive health"/>
        <s v="PNC ANC Family Planning method Referral services for Safe delivery STI/RTI Awareness session/information on reproductive health"/>
        <s v="PNC ANC Family Planning method Awareness session/information on reproductive health"/>
        <s v="ANC PNC Family Planning method Referral services for Safe delivery"/>
        <s v="Family Planning method ANC Awareness session/information on reproductive health"/>
        <s v="Family Planning method Referral services for Safe delivery ANC Awareness session/information on reproductive health"/>
        <s v="ANC PNC Referral services for Safe delivery Family Planning method Awareness session/information on reproductive health"/>
        <s v="PNC Family Planning method"/>
        <s v="ANC Referral services for Safe delivery Family Planning method Awareness session/information on reproductive health"/>
        <s v="PNC Family Planning method Awareness session/information on reproductive health"/>
        <s v="Menstrual hygiene Awareness session/information on reproductive health"/>
        <s v="Menstrual hygiene Family Planning method Awareness session/information on reproductive health"/>
        <s v="Menstrual hygiene Family Planning method"/>
        <s v="Referral services for Safe delivery Family Planning method Menstrual hygiene"/>
        <s v="ANC PNC Family Planning method e. STI/RTI (এসটিআই/আরটিআই) Awareness session/information on reproductive health" u="1"/>
        <s v="ANC PNC Family Planning method Referral services for Safe delivery e. STI/RTI (এসটিআই/আরটিআই) Awareness session/information on reproductive health h. Couple counselling (দম্পতি কাউন্সেলিং)" u="1"/>
        <s v="PNC ANC Family Planning method Referral services for Safe delivery e. STI/RTI (এসটিআই/আরটিআই) Awareness session/information on reproductive health h. Couple counselling (দম্পতি কাউন্সেলিং)" u="1"/>
        <s v="ANC PNC Family Planning method Referral services for Safe delivery e. STI/RTI (এসটিআই/আরটিআই)" u="1"/>
        <s v="Family Planning method h. Couple counselling (দম্পতি কাউন্সেলিং)" u="1"/>
        <s v="ANC PNC Family Planning method Referral services for Safe delivery e. STI/RTI (এসটিআই/আরটিআই) Awareness session/information on reproductive health" u="1"/>
        <s v="ANC PNC Family Planning method Referral services for Safe delivery Awareness session/information on reproductive health e. STI/RTI (এসটিআই/আরটিআই)" u="1"/>
        <s v="ANC PNC Menstrual hygiene e. STI/RTI (এসটিআই/আরটিআই)" u="1"/>
        <s v="d. None of the above (উপরের কোনটিই না)" u="1"/>
        <s v="PNC ANC Family Planning method Referral services for Safe delivery e. STI/RTI (এসটিআই/আরটিআই) Awareness session/information on reproductive health" u="1"/>
        <s v="ANC Family Planning method Referral services for Safe delivery e. STI/RTI (এসটিআই/আরটিআই) h. Couple counselling (দম্পতি কাউন্সেলিং)" u="1"/>
      </sharedItems>
    </cacheField>
    <cacheField name="ANC" numFmtId="0">
      <sharedItems containsString="0" containsBlank="1" containsNumber="1" containsInteger="1" minValue="0" maxValue="1"/>
    </cacheField>
    <cacheField name="PNC" numFmtId="0">
      <sharedItems containsString="0" containsBlank="1" containsNumber="1" containsInteger="1" minValue="0" maxValue="1"/>
    </cacheField>
    <cacheField name="Family Planning method" numFmtId="0">
      <sharedItems containsString="0" containsBlank="1" containsNumber="1" containsInteger="1" minValue="0" maxValue="1"/>
    </cacheField>
    <cacheField name="Referral services for Safe delivery" numFmtId="0">
      <sharedItems containsString="0" containsBlank="1" containsNumber="1" containsInteger="1" minValue="0" maxValue="1"/>
    </cacheField>
    <cacheField name="STI/RTI" numFmtId="0">
      <sharedItems containsString="0" containsBlank="1" containsNumber="1" containsInteger="1" minValue="0" maxValue="1"/>
    </cacheField>
    <cacheField name="Menstrual hygiene" numFmtId="0">
      <sharedItems containsString="0" containsBlank="1" containsNumber="1" containsInteger="1" minValue="0" maxValue="1"/>
    </cacheField>
    <cacheField name="Awareness session/information on reproductive health" numFmtId="0">
      <sharedItems containsString="0" containsBlank="1" containsNumber="1" containsInteger="1" minValue="0" maxValue="1"/>
    </cacheField>
    <cacheField name="Couple counselling" numFmtId="0">
      <sharedItems containsString="0" containsBlank="1" containsNumber="1" containsInteger="1" minValue="0" maxValue="1"/>
    </cacheField>
    <cacheField name="None of the above4" numFmtId="0">
      <sharedItems containsString="0" containsBlank="1" containsNumber="1" containsInteger="1" minValue="0" maxValue="1"/>
    </cacheField>
    <cacheField name="D2. Where did you get the SRH services from?" numFmtId="0">
      <sharedItems containsBlank="1"/>
    </cacheField>
    <cacheField name="CARE’s Health Post" numFmtId="0">
      <sharedItems containsString="0" containsBlank="1" containsNumber="1" containsInteger="1" minValue="0" maxValue="1"/>
    </cacheField>
    <cacheField name="Outreach clinics" numFmtId="0">
      <sharedItems containsString="0" containsBlank="1" containsNumber="1" containsInteger="1" minValue="0" maxValue="0"/>
    </cacheField>
    <cacheField name="Women Girl Safe Space" numFmtId="0">
      <sharedItems containsString="0" containsBlank="1" containsNumber="1" containsInteger="1" minValue="0" maxValue="1"/>
    </cacheField>
    <cacheField name="Court-yard meetings" numFmtId="0">
      <sharedItems containsString="0" containsBlank="1" containsNumber="1" containsInteger="1" minValue="0" maxValue="1"/>
    </cacheField>
    <cacheField name="Door-to-door visit" numFmtId="0">
      <sharedItems containsString="0" containsBlank="1" containsNumber="1" containsInteger="1" minValue="0" maxValue="1"/>
    </cacheField>
    <cacheField name="D3. Do you decide to take the SRH services yourself or do you need permission from someone in your family?" numFmtId="0">
      <sharedItems containsBlank="1" count="3">
        <m/>
        <s v="I take my decisions"/>
        <s v="I need permission"/>
      </sharedItems>
    </cacheField>
    <cacheField name="D4. From whom you take permission?" numFmtId="0">
      <sharedItems containsBlank="1"/>
    </cacheField>
    <cacheField name="From my husband" numFmtId="0">
      <sharedItems containsString="0" containsBlank="1" containsNumber="1" containsInteger="1" minValue="0" maxValue="1"/>
    </cacheField>
    <cacheField name="From my mother" numFmtId="0">
      <sharedItems containsString="0" containsBlank="1" containsNumber="1" containsInteger="1" minValue="0" maxValue="1"/>
    </cacheField>
    <cacheField name="From mother-in-law" numFmtId="0">
      <sharedItems containsString="0" containsBlank="1" containsNumber="1" containsInteger="1" minValue="0" maxValue="0"/>
    </cacheField>
    <cacheField name="Other family members" numFmtId="0">
      <sharedItems containsString="0" containsBlank="1" containsNumber="1" containsInteger="1" minValue="0" maxValue="1"/>
    </cacheField>
    <cacheField name="D5. Which of the following SRH services require permission?" numFmtId="0">
      <sharedItems containsBlank="1"/>
    </cacheField>
    <cacheField name="ANC2" numFmtId="0">
      <sharedItems containsString="0" containsBlank="1" containsNumber="1" containsInteger="1" minValue="0" maxValue="1"/>
    </cacheField>
    <cacheField name="PNC2" numFmtId="0">
      <sharedItems containsString="0" containsBlank="1" containsNumber="1" containsInteger="1" minValue="0" maxValue="1"/>
    </cacheField>
    <cacheField name="Family Planning method2" numFmtId="0">
      <sharedItems containsString="0" containsBlank="1" containsNumber="1" containsInteger="1" minValue="0" maxValue="1"/>
    </cacheField>
    <cacheField name="Referral services for Safe delivery2" numFmtId="0">
      <sharedItems containsString="0" containsBlank="1" containsNumber="1" containsInteger="1" minValue="0" maxValue="1"/>
    </cacheField>
    <cacheField name="STI/RTI2" numFmtId="0">
      <sharedItems containsString="0" containsBlank="1" containsNumber="1" containsInteger="1" minValue="0" maxValue="0"/>
    </cacheField>
    <cacheField name="Menstrual hygiene2" numFmtId="0">
      <sharedItems containsString="0" containsBlank="1" containsNumber="1" containsInteger="1" minValue="0" maxValue="1"/>
    </cacheField>
    <cacheField name="Awareness session/information on reproductive health2" numFmtId="0">
      <sharedItems containsString="0" containsBlank="1" containsNumber="1" containsInteger="1" minValue="0" maxValue="1"/>
    </cacheField>
    <cacheField name="Couple counselling2" numFmtId="0">
      <sharedItems containsString="0" containsBlank="1" containsNumber="1" containsInteger="1" minValue="0" maxValue="0"/>
    </cacheField>
    <cacheField name="D6. Which of the following contraceptive methods did you use in the past for family planning?" numFmtId="0">
      <sharedItems containsBlank="1" count="5">
        <m/>
        <s v="Didn’t use any in the past"/>
        <s v="Depo Injection"/>
        <s v="Birth Control Pills"/>
        <s v="Implant"/>
      </sharedItems>
    </cacheField>
    <cacheField name="e. Others (specify)" numFmtId="0">
      <sharedItems containsNonDate="0" containsString="0" containsBlank="1"/>
    </cacheField>
    <cacheField name="D7. What is your current contraceptive method?" numFmtId="0">
      <sharedItems containsBlank="1" count="6">
        <m/>
        <s v="Depo Injection"/>
        <s v="Do not use any method currently"/>
        <s v="Birth Control Pills"/>
        <s v="Implant"/>
        <s v="Condom"/>
      </sharedItems>
    </cacheField>
    <cacheField name="e. Others (specify) 2" numFmtId="0">
      <sharedItems containsNonDate="0" containsString="0" containsBlank="1"/>
    </cacheField>
    <cacheField name="D8. Who makes the decision to receive family planning and other sexual health services?" numFmtId="0">
      <sharedItems containsBlank="1" count="4">
        <m/>
        <s v="Jointly (Husband &amp; wife)"/>
        <s v="Don’t wish to reply"/>
        <s v="Others (specify)"/>
      </sharedItems>
    </cacheField>
    <cacheField name="D9. Are you satisfied with your current contraceptive method?" numFmtId="0">
      <sharedItems containsNonDate="0" containsString="0" containsBlank="1" count="1">
        <m/>
      </sharedItems>
    </cacheField>
    <cacheField name="D10. If no, why are you not satisfied with your current contraceptive method?" numFmtId="0">
      <sharedItems containsNonDate="0" containsString="0" containsBlank="1"/>
    </cacheField>
    <cacheField name="Experienced a side effect" numFmtId="0">
      <sharedItems containsNonDate="0" containsString="0" containsBlank="1"/>
    </cacheField>
    <cacheField name="Difficult to maintain the method" numFmtId="0">
      <sharedItems containsNonDate="0" containsString="0" containsBlank="1"/>
    </cacheField>
    <cacheField name="Difficult to access the method’s commodities" numFmtId="0">
      <sharedItems containsNonDate="0" containsString="0" containsBlank="1"/>
    </cacheField>
    <cacheField name="It is not socially accepted" numFmtId="0">
      <sharedItems containsNonDate="0" containsString="0" containsBlank="1"/>
    </cacheField>
    <cacheField name="Others (specify)2" numFmtId="0">
      <sharedItems containsNonDate="0" containsString="0" containsBlank="1"/>
    </cacheField>
    <cacheField name="e. Others (specify) 3" numFmtId="0">
      <sharedItems containsNonDate="0" containsString="0" containsBlank="1"/>
    </cacheField>
    <cacheField name="D11. Do you think everyone should know about sexual health regardless of men, women, boys, and girls?" numFmtId="0">
      <sharedItems containsBlank="1" count="3">
        <m/>
        <s v="Yes "/>
        <s v="No"/>
      </sharedItems>
    </cacheField>
    <cacheField name="E1. Do you know what to do if there is a disaster and whom to contact for assistance?" numFmtId="0">
      <sharedItems containsBlank="1" count="3">
        <s v="Yes"/>
        <m/>
        <s v="No"/>
      </sharedItems>
    </cacheField>
    <cacheField name="E2. Did you participate in any DRR activities as a cash-for-work laborer to construct/repair targeted structures?" numFmtId="0">
      <sharedItems containsBlank="1" count="3">
        <s v="No"/>
        <m/>
        <s v="Yes"/>
      </sharedItems>
    </cacheField>
    <cacheField name="E3. Which of the following infrastructures for disaster mitigation did you participate in building or repairing?" numFmtId="0">
      <sharedItems containsBlank="1"/>
    </cacheField>
    <cacheField name="Slope" numFmtId="0">
      <sharedItems containsString="0" containsBlank="1" containsNumber="1" containsInteger="1" minValue="0" maxValue="1"/>
    </cacheField>
    <cacheField name="Drainage system" numFmtId="0">
      <sharedItems containsString="0" containsBlank="1" containsNumber="1" containsInteger="1" minValue="0" maxValue="1"/>
    </cacheField>
    <cacheField name="Durable pathways" numFmtId="0">
      <sharedItems containsString="0" containsBlank="1" containsNumber="1" containsInteger="1" minValue="0" maxValue="1"/>
    </cacheField>
    <cacheField name="Staircase with railing" numFmtId="0">
      <sharedItems containsString="0" containsBlank="1" containsNumber="1" containsInteger="1" minValue="0" maxValue="1"/>
    </cacheField>
    <cacheField name="All of the above" numFmtId="0">
      <sharedItems containsString="0" containsBlank="1" containsNumber="1" containsInteger="1" minValue="0" maxValue="1"/>
    </cacheField>
    <cacheField name="None of the above5" numFmtId="0">
      <sharedItems containsString="0" containsBlank="1" containsNumber="1" containsInteger="1" minValue="0" maxValue="0"/>
    </cacheField>
    <cacheField name="E4. Did you participated in Block development committee meetings?" numFmtId="0">
      <sharedItems containsBlank="1" count="3">
        <s v="No"/>
        <m/>
        <s v="Yes"/>
      </sharedItems>
    </cacheField>
    <cacheField name="E5. Did you help CARE team to identify the sites which are vulnerable to disasters?" numFmtId="0">
      <sharedItems containsBlank="1" count="3">
        <s v="No"/>
        <m/>
        <s v="Yes"/>
      </sharedItems>
    </cacheField>
    <cacheField name="E6. Do you participate in disaster campaigns, or disaster awareness or training sessions?" numFmtId="0">
      <sharedItems containsBlank="1" count="3">
        <s v="Yes"/>
        <m/>
        <s v="No"/>
      </sharedItems>
    </cacheField>
    <cacheField name="F1. What kind of WASH (Water, Sanitation and Hygiene) facilities did you get from CARE Bangladesh?" numFmtId="0">
      <sharedItems containsBlank="1"/>
    </cacheField>
    <cacheField name="Good sanitation facility" numFmtId="0">
      <sharedItems containsString="0" containsBlank="1" containsNumber="1" containsInteger="1" minValue="0" maxValue="1"/>
    </cacheField>
    <cacheField name="Adequate safe drinking water" numFmtId="0">
      <sharedItems containsString="0" containsBlank="1" containsNumber="1" containsInteger="1" minValue="0" maxValue="1"/>
    </cacheField>
    <cacheField name="Gender-segregated latrines and bathing cubicles" numFmtId="0">
      <sharedItems containsString="0" containsBlank="1" containsNumber="1" containsInteger="1" minValue="0" maxValue="1"/>
    </cacheField>
    <cacheField name="All of the above2" numFmtId="0">
      <sharedItems containsString="0" containsBlank="1" containsNumber="1" containsInteger="1" minValue="0" maxValue="1"/>
    </cacheField>
    <cacheField name="None of the above6" numFmtId="0">
      <sharedItems containsString="0" containsBlank="1" containsNumber="1" containsInteger="1" minValue="0" maxValue="1"/>
    </cacheField>
    <cacheField name="F2. What is the source of your drinking water at home?" numFmtId="0">
      <sharedItems containsBlank="1"/>
    </cacheField>
    <cacheField name="Deep tube wells" numFmtId="0">
      <sharedItems containsString="0" containsBlank="1" containsNumber="1" containsInteger="1" minValue="0" maxValue="1"/>
    </cacheField>
    <cacheField name="Shallow tube wells" numFmtId="0">
      <sharedItems containsString="0" containsBlank="1" containsNumber="1" containsInteger="1" minValue="0" maxValue="1"/>
    </cacheField>
    <cacheField name="Tap stand/Pipe water" numFmtId="0">
      <sharedItems containsString="0" containsBlank="1" containsNumber="1" containsInteger="1" minValue="0" maxValue="1"/>
    </cacheField>
    <cacheField name="Water tank" numFmtId="0">
      <sharedItems containsString="0" containsBlank="1" containsNumber="1" containsInteger="1" minValue="0" maxValue="1"/>
    </cacheField>
    <cacheField name="Protected dug well" numFmtId="0">
      <sharedItems containsString="0" containsBlank="1" containsNumber="1" containsInteger="1" minValue="0" maxValue="0"/>
    </cacheField>
    <cacheField name="Unprotected dug well" numFmtId="0">
      <sharedItems containsString="0" containsBlank="1" containsNumber="1" containsInteger="1" minValue="0" maxValue="0"/>
    </cacheField>
    <cacheField name="Others (specify)3" numFmtId="0">
      <sharedItems containsString="0" containsBlank="1" containsNumber="1" containsInteger="1" minValue="0" maxValue="0"/>
    </cacheField>
    <cacheField name="g. Others (specify)" numFmtId="0">
      <sharedItems containsNonDate="0" containsString="0" containsBlank="1"/>
    </cacheField>
    <cacheField name="F3. Do you use latrines in a proper way regularly?" numFmtId="0">
      <sharedItems containsBlank="1" count="2">
        <m/>
        <s v="Yes"/>
      </sharedItems>
    </cacheField>
    <cacheField name="F4. Are the WASH facilities have easy access for people with disability?" numFmtId="0">
      <sharedItems containsBlank="1" count="4">
        <m/>
        <s v="Yes"/>
        <s v="No"/>
        <s v="There are separate infrastructures for them"/>
      </sharedItems>
    </cacheField>
    <cacheField name="F5. What changes have you noticed in your community since improvements have been made to WASH facilities?" numFmtId="0">
      <sharedItems containsBlank="1"/>
    </cacheField>
    <cacheField name="Availability of safe drinking water" numFmtId="0">
      <sharedItems containsString="0" containsBlank="1" containsNumber="1" containsInteger="1" minValue="0" maxValue="1"/>
    </cacheField>
    <cacheField name="People use latrines regularly" numFmtId="0">
      <sharedItems containsString="0" containsBlank="1" containsNumber="1" containsInteger="1" minValue="0" maxValue="1"/>
    </cacheField>
    <cacheField name="People maintain personal hygiene" numFmtId="0">
      <sharedItems containsString="0" containsBlank="1" containsNumber="1" containsInteger="1" minValue="0" maxValue="1"/>
    </cacheField>
    <cacheField name="Others (specify)4" numFmtId="0">
      <sharedItems containsString="0" containsBlank="1" containsNumber="1" containsInteger="1" minValue="0" maxValue="0"/>
    </cacheField>
    <cacheField name="All of the above3" numFmtId="0">
      <sharedItems containsString="0" containsBlank="1" containsNumber="1" containsInteger="1" minValue="0" maxValue="1"/>
    </cacheField>
    <cacheField name="None of the above7" numFmtId="0">
      <sharedItems containsString="0" containsBlank="1" containsNumber="1" containsInteger="1" minValue="0" maxValue="0"/>
    </cacheField>
    <cacheField name="d. Others (specify)" numFmtId="0">
      <sharedItems containsNonDate="0" containsString="0" containsBlank="1"/>
    </cacheField>
    <cacheField name="Q. How out of five would you rate CARE's services in improving health, safety and infrastructure?" numFmtId="0">
      <sharedItems count="7">
        <s v="Five"/>
        <s v="Four"/>
        <s v="Three"/>
        <s v="Two"/>
        <s v="One"/>
        <s v="b. Two (দুই)" u="1"/>
        <s v="a. One (এক)" u="1"/>
      </sharedItems>
    </cacheField>
    <cacheField name="B10. Which of the following services did you receive from CARE?  4" numFmtId="0">
      <sharedItems containsNonDate="0" containsString="0" containsBlank="1"/>
    </cacheField>
    <cacheField name="GBV5" numFmtId="0">
      <sharedItems containsNonDate="0" containsString="0" containsBlank="1"/>
    </cacheField>
    <cacheField name="SRH6" numFmtId="0">
      <sharedItems containsNonDate="0" containsString="0" containsBlank="1"/>
    </cacheField>
    <cacheField name="WASH7" numFmtId="0">
      <sharedItems containsNonDate="0" containsString="0" containsBlank="1"/>
    </cacheField>
    <cacheField name="DRR8" numFmtId="0">
      <sharedItems containsNonDate="0" containsString="0" containsBlank="1"/>
    </cacheField>
    <cacheField name="E2. Did you participate in any DRR activities as a cash-for-work laborer to construct/repair targeted structures?/9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95.529479861114" createdVersion="7" refreshedVersion="7" minRefreshableVersion="3" recordCount="421" xr:uid="{A2CA44B3-BDBB-425E-B61B-296C57E83C96}">
  <cacheSource type="worksheet">
    <worksheetSource name="Table2"/>
  </cacheSource>
  <cacheFields count="15">
    <cacheField name="Age" numFmtId="0">
      <sharedItems containsBlank="1" count="4">
        <s v="50 and above"/>
        <m/>
        <s v="20-49 years"/>
        <s v="10-19 years"/>
      </sharedItems>
    </cacheField>
    <cacheField name="Sex" numFmtId="0">
      <sharedItems containsBlank="1" count="3">
        <s v="Male"/>
        <s v="Female"/>
        <m/>
      </sharedItems>
    </cacheField>
    <cacheField name="Do you have difficulty in seeing, even if wearing glasses?" numFmtId="0">
      <sharedItems/>
    </cacheField>
    <cacheField name="Do you have difficulty in hearing, even if using a hearing aid(s)?" numFmtId="0">
      <sharedItems containsBlank="1"/>
    </cacheField>
    <cacheField name="Do you have difficulty in walking or climbing steps?" numFmtId="0">
      <sharedItems/>
    </cacheField>
    <cacheField name="Do you have difficulty remembering or concentrating?" numFmtId="0">
      <sharedItems/>
    </cacheField>
    <cacheField name="Do you have difficulty with self-care, such as washing all over or dressing?" numFmtId="0">
      <sharedItems/>
    </cacheField>
    <cacheField name="Using your usual language, do you have difficulty in communicating, for example understanding or being understood?" numFmtId="0">
      <sharedItems/>
    </cacheField>
    <cacheField name="A lot of difficulty" numFmtId="0">
      <sharedItems containsSemiMixedTypes="0" containsString="0" containsNumber="1" containsInteger="1" minValue="0" maxValue="1"/>
    </cacheField>
    <cacheField name="Some difficulty" numFmtId="0">
      <sharedItems containsSemiMixedTypes="0" containsString="0" containsNumber="1" containsInteger="1" minValue="0" maxValue="1"/>
    </cacheField>
    <cacheField name="No difficulty" numFmtId="0">
      <sharedItems containsSemiMixedTypes="0" containsString="0" containsNumber="1" containsInteger="1" minValue="0" maxValue="1"/>
    </cacheField>
    <cacheField name="Cannot do at all" numFmtId="0">
      <sharedItems containsSemiMixedTypes="0" containsString="0" containsNumber="1" containsInteger="1" minValue="0" maxValue="1"/>
    </cacheField>
    <cacheField name="Disable" numFmtId="0">
      <sharedItems containsSemiMixedTypes="0" containsString="0" containsNumber="1" containsInteger="1" minValue="0" maxValue="1"/>
    </cacheField>
    <cacheField name="Non Disable" numFmtId="0">
      <sharedItems containsSemiMixedTypes="0" containsString="0" containsNumber="1" containsInteger="1" minValue="0" maxValue="1"/>
    </cacheField>
    <cacheField name="Column1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1">
  <r>
    <x v="0"/>
    <x v="0"/>
    <x v="0"/>
    <s v="Adult"/>
    <x v="0"/>
    <s v="No difficulty"/>
    <s v="No difficulty"/>
    <s v="No difficulty"/>
    <s v="No difficulty"/>
    <s v="No difficulty"/>
    <s v="No difficulty"/>
    <x v="0"/>
    <x v="0"/>
    <s v="DRR"/>
    <x v="0"/>
    <x v="0"/>
    <x v="0"/>
    <x v="0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0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life-skills activities"/>
    <n v="1"/>
    <n v="0"/>
    <n v="0"/>
    <n v="0"/>
    <n v="0"/>
    <n v="0"/>
    <m/>
    <x v="1"/>
    <s v="Psychosocial support &amp; counselling Training on GBV prevention &amp; protection"/>
    <n v="1"/>
    <n v="0"/>
    <n v="0"/>
    <n v="1"/>
    <n v="0"/>
    <n v="0"/>
    <m/>
    <x v="0"/>
    <x v="0"/>
    <x v="1"/>
    <x v="1"/>
    <x v="0"/>
    <m/>
    <m/>
    <m/>
    <m/>
    <m/>
    <m/>
    <m/>
    <m/>
    <m/>
    <m/>
    <x v="1"/>
    <s v="Contacted with community leaders (imams, majhi) Applied the knowledge received from CARE’s sessions"/>
    <n v="1"/>
    <n v="1"/>
    <n v="0"/>
    <n v="0"/>
    <x v="1"/>
    <n v="0"/>
    <n v="1"/>
    <n v="1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1"/>
    <x v="0"/>
    <s v=""/>
    <x v="1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Slope Staircase with railing"/>
    <n v="1"/>
    <n v="0"/>
    <n v="0"/>
    <n v="1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2"/>
    <x v="0"/>
    <s v="Adult"/>
    <x v="0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2"/>
    <m/>
    <m/>
    <m/>
    <m/>
    <m/>
    <m/>
  </r>
  <r>
    <x v="1"/>
    <x v="0"/>
    <x v="0"/>
    <s v="Adult"/>
    <x v="0"/>
    <s v="No difficulty"/>
    <s v="No difficulty"/>
    <s v="No difficulty"/>
    <s v="No difficulty"/>
    <s v="No difficulty"/>
    <s v="No difficulty"/>
    <x v="0"/>
    <x v="0"/>
    <s v="GBV"/>
    <x v="1"/>
    <x v="0"/>
    <x v="0"/>
    <x v="1"/>
    <s v="None of the above"/>
    <n v="0"/>
    <n v="0"/>
    <n v="0"/>
    <n v="0"/>
    <n v="0"/>
    <n v="1"/>
    <m/>
    <x v="2"/>
    <s v="Training on GBV prevention &amp; protection Information about GBV prevention &amp; mitigation"/>
    <n v="0"/>
    <n v="0"/>
    <n v="0"/>
    <n v="1"/>
    <n v="1"/>
    <n v="0"/>
    <m/>
    <x v="0"/>
    <x v="0"/>
    <x v="1"/>
    <x v="1"/>
    <x v="0"/>
    <m/>
    <m/>
    <m/>
    <m/>
    <m/>
    <m/>
    <m/>
    <m/>
    <m/>
    <m/>
    <x v="1"/>
    <s v="Contacted with community leaders (imams, majhi)"/>
    <n v="0"/>
    <n v="1"/>
    <n v="0"/>
    <n v="0"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life-skills activities"/>
    <n v="1"/>
    <n v="0"/>
    <n v="0"/>
    <n v="0"/>
    <n v="0"/>
    <n v="0"/>
    <m/>
    <x v="1"/>
    <s v="Training on GBV prevention &amp; protection Information about GBV prevention &amp; mitigation Psychosocial support &amp; counselling"/>
    <n v="1"/>
    <n v="0"/>
    <n v="0"/>
    <n v="1"/>
    <n v="1"/>
    <n v="0"/>
    <m/>
    <x v="0"/>
    <x v="0"/>
    <x v="1"/>
    <x v="2"/>
    <x v="0"/>
    <m/>
    <m/>
    <m/>
    <m/>
    <m/>
    <m/>
    <m/>
    <m/>
    <m/>
    <m/>
    <x v="1"/>
    <s v="Contacted with community leaders (imams, majhi)"/>
    <n v="0"/>
    <n v="1"/>
    <n v="0"/>
    <n v="0"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life-skills activities"/>
    <n v="1"/>
    <n v="0"/>
    <n v="0"/>
    <n v="0"/>
    <n v="0"/>
    <n v="0"/>
    <m/>
    <x v="1"/>
    <s v="Psychosocial support &amp; counselling Training on GBV prevention &amp; protection Information about GBV prevention &amp; mitigation"/>
    <n v="1"/>
    <n v="0"/>
    <n v="0"/>
    <n v="1"/>
    <n v="1"/>
    <n v="0"/>
    <m/>
    <x v="0"/>
    <x v="0"/>
    <x v="1"/>
    <x v="1"/>
    <x v="0"/>
    <m/>
    <m/>
    <m/>
    <m/>
    <m/>
    <m/>
    <m/>
    <m/>
    <m/>
    <m/>
    <x v="1"/>
    <s v="Contacted with community leaders (imams, majhi) Contacted to CARE outreach member"/>
    <n v="0"/>
    <n v="1"/>
    <n v="1"/>
    <n v="0"/>
    <x v="1"/>
    <n v="0"/>
    <n v="1"/>
    <n v="1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0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0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life-skills activities"/>
    <n v="1"/>
    <n v="0"/>
    <n v="0"/>
    <n v="0"/>
    <n v="0"/>
    <n v="0"/>
    <m/>
    <x v="2"/>
    <s v="Training on GBV prevention &amp; protection Information about GBV prevention &amp; mitigation"/>
    <n v="0"/>
    <n v="0"/>
    <n v="0"/>
    <n v="1"/>
    <n v="1"/>
    <n v="0"/>
    <m/>
    <x v="0"/>
    <x v="0"/>
    <x v="1"/>
    <x v="2"/>
    <x v="0"/>
    <m/>
    <m/>
    <m/>
    <m/>
    <m/>
    <m/>
    <m/>
    <m/>
    <m/>
    <m/>
    <x v="1"/>
    <s v="Contacted with community leaders (imams, majhi)"/>
    <n v="0"/>
    <n v="1"/>
    <n v="0"/>
    <n v="0"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0"/>
    <x v="0"/>
    <s v="Adult"/>
    <x v="0"/>
    <s v="No difficulty"/>
    <s v="Some difficulty"/>
    <s v="No difficulty"/>
    <s v="Some difficulty"/>
    <s v="A lot of difficulty"/>
    <s v="No difficulty"/>
    <x v="1"/>
    <x v="1"/>
    <s v="GBV"/>
    <x v="1"/>
    <x v="0"/>
    <x v="0"/>
    <x v="1"/>
    <s v="None of the above"/>
    <n v="0"/>
    <n v="0"/>
    <n v="0"/>
    <n v="0"/>
    <n v="0"/>
    <n v="1"/>
    <m/>
    <x v="1"/>
    <s v="Training on GBV prevention &amp; protection"/>
    <n v="0"/>
    <n v="0"/>
    <n v="0"/>
    <n v="1"/>
    <n v="0"/>
    <n v="0"/>
    <m/>
    <x v="0"/>
    <x v="0"/>
    <x v="1"/>
    <x v="2"/>
    <x v="0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life-skills activities"/>
    <n v="1"/>
    <n v="0"/>
    <n v="0"/>
    <n v="0"/>
    <n v="0"/>
    <n v="0"/>
    <m/>
    <x v="1"/>
    <s v="Training on GBV prevention &amp; protection Information about GBV prevention &amp; mitigation"/>
    <n v="0"/>
    <n v="0"/>
    <n v="0"/>
    <n v="1"/>
    <n v="1"/>
    <n v="0"/>
    <m/>
    <x v="0"/>
    <x v="0"/>
    <x v="1"/>
    <x v="2"/>
    <x v="0"/>
    <m/>
    <m/>
    <m/>
    <m/>
    <m/>
    <m/>
    <m/>
    <m/>
    <m/>
    <m/>
    <x v="1"/>
    <s v="Contacted with community leaders (imams, majhi) Contacted to CARE outreach member"/>
    <n v="0"/>
    <n v="1"/>
    <n v="1"/>
    <n v="0"/>
    <x v="1"/>
    <n v="0"/>
    <n v="1"/>
    <n v="1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2"/>
    <m/>
    <m/>
    <m/>
    <m/>
    <m/>
    <m/>
  </r>
  <r>
    <x v="0"/>
    <x v="2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rainage system"/>
    <n v="0"/>
    <n v="1"/>
    <n v="0"/>
    <n v="0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None of the above"/>
    <n v="0"/>
    <n v="0"/>
    <n v="0"/>
    <n v="0"/>
    <n v="0"/>
    <n v="1"/>
    <m/>
    <x v="1"/>
    <s v="Training on GBV prevention &amp; protection"/>
    <n v="0"/>
    <n v="0"/>
    <n v="0"/>
    <n v="1"/>
    <n v="0"/>
    <n v="0"/>
    <m/>
    <x v="0"/>
    <x v="0"/>
    <x v="1"/>
    <x v="2"/>
    <x v="0"/>
    <m/>
    <m/>
    <m/>
    <m/>
    <m/>
    <m/>
    <m/>
    <m/>
    <m/>
    <m/>
    <x v="1"/>
    <s v="Contacted to CARE outreach member"/>
    <n v="0"/>
    <n v="0"/>
    <n v="1"/>
    <n v="0"/>
    <x v="3"/>
    <n v="0"/>
    <n v="0"/>
    <n v="1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0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0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0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urable pathways Drainage system"/>
    <n v="0"/>
    <n v="1"/>
    <n v="1"/>
    <n v="0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2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All of the above"/>
    <n v="0"/>
    <n v="0"/>
    <n v="0"/>
    <n v="0"/>
    <n v="1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0"/>
    <x v="0"/>
    <s v="Adult"/>
    <x v="0"/>
    <s v="No difficulty"/>
    <s v="No difficulty"/>
    <s v="No difficulty"/>
    <s v="Some difficulty"/>
    <s v="No difficulty"/>
    <s v="No difficulty"/>
    <x v="0"/>
    <x v="3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All of the above"/>
    <n v="0"/>
    <n v="0"/>
    <n v="0"/>
    <n v="0"/>
    <n v="1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None of the above"/>
    <n v="0"/>
    <n v="0"/>
    <n v="0"/>
    <n v="0"/>
    <n v="0"/>
    <n v="1"/>
    <m/>
    <x v="2"/>
    <s v="Training on GBV prevention &amp; protection"/>
    <n v="0"/>
    <n v="0"/>
    <n v="0"/>
    <n v="1"/>
    <n v="0"/>
    <n v="0"/>
    <m/>
    <x v="0"/>
    <x v="0"/>
    <x v="1"/>
    <x v="2"/>
    <x v="0"/>
    <m/>
    <m/>
    <m/>
    <m/>
    <m/>
    <m/>
    <m/>
    <m/>
    <m/>
    <m/>
    <x v="1"/>
    <s v="Contacted with community leaders (imams, majhi)"/>
    <n v="0"/>
    <n v="1"/>
    <n v="0"/>
    <n v="0"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0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None of the above"/>
    <n v="0"/>
    <n v="0"/>
    <n v="0"/>
    <n v="0"/>
    <n v="0"/>
    <n v="1"/>
    <m/>
    <x v="2"/>
    <s v="Information about GBV prevention &amp; mitigation Training on GBV prevention &amp; protection"/>
    <n v="0"/>
    <n v="0"/>
    <n v="0"/>
    <n v="1"/>
    <n v="1"/>
    <n v="0"/>
    <m/>
    <x v="0"/>
    <x v="0"/>
    <x v="1"/>
    <x v="2"/>
    <x v="0"/>
    <m/>
    <m/>
    <m/>
    <m/>
    <m/>
    <m/>
    <m/>
    <m/>
    <m/>
    <m/>
    <x v="1"/>
    <s v="Contacted with community leaders (imams, majhi)"/>
    <n v="0"/>
    <n v="1"/>
    <n v="0"/>
    <n v="0"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None of the above"/>
    <n v="0"/>
    <n v="0"/>
    <n v="0"/>
    <n v="0"/>
    <n v="0"/>
    <n v="1"/>
    <m/>
    <x v="2"/>
    <s v="Training on GBV prevention &amp; protection Information about GBV prevention &amp; mitigation"/>
    <n v="0"/>
    <n v="0"/>
    <n v="0"/>
    <n v="1"/>
    <n v="1"/>
    <n v="0"/>
    <m/>
    <x v="0"/>
    <x v="0"/>
    <x v="1"/>
    <x v="2"/>
    <x v="0"/>
    <m/>
    <m/>
    <m/>
    <m/>
    <m/>
    <m/>
    <m/>
    <m/>
    <m/>
    <m/>
    <x v="1"/>
    <s v="Contacted with community leaders (imams, majhi)"/>
    <n v="0"/>
    <n v="1"/>
    <n v="0"/>
    <n v="0"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0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All of the above"/>
    <n v="0"/>
    <n v="0"/>
    <n v="0"/>
    <n v="0"/>
    <n v="1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0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None of the above"/>
    <n v="0"/>
    <n v="0"/>
    <n v="0"/>
    <n v="0"/>
    <n v="0"/>
    <n v="1"/>
    <m/>
    <x v="1"/>
    <s v="Information about GBV prevention &amp; mitigation Training on GBV prevention &amp; protection"/>
    <n v="0"/>
    <n v="0"/>
    <n v="0"/>
    <n v="1"/>
    <n v="1"/>
    <n v="0"/>
    <m/>
    <x v="0"/>
    <x v="0"/>
    <x v="1"/>
    <x v="2"/>
    <x v="0"/>
    <m/>
    <m/>
    <m/>
    <m/>
    <m/>
    <m/>
    <m/>
    <m/>
    <m/>
    <m/>
    <x v="1"/>
    <s v="Contacted with community leaders (imams, majhi)"/>
    <n v="0"/>
    <n v="1"/>
    <n v="0"/>
    <n v="0"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0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rainage system Slope"/>
    <n v="1"/>
    <n v="1"/>
    <n v="0"/>
    <n v="0"/>
    <n v="0"/>
    <n v="0"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0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None of the above"/>
    <n v="0"/>
    <n v="0"/>
    <n v="0"/>
    <n v="0"/>
    <n v="0"/>
    <n v="1"/>
    <m/>
    <x v="2"/>
    <s v="Training on GBV prevention &amp; protection Information about GBV prevention &amp; mitigation"/>
    <n v="0"/>
    <n v="0"/>
    <n v="0"/>
    <n v="1"/>
    <n v="1"/>
    <n v="0"/>
    <m/>
    <x v="0"/>
    <x v="0"/>
    <x v="1"/>
    <x v="2"/>
    <x v="0"/>
    <m/>
    <m/>
    <m/>
    <m/>
    <m/>
    <m/>
    <m/>
    <m/>
    <m/>
    <m/>
    <x v="1"/>
    <s v="Contacted with community leaders (imams, majhi)"/>
    <n v="0"/>
    <n v="1"/>
    <n v="0"/>
    <n v="0"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None of the above"/>
    <n v="0"/>
    <n v="0"/>
    <n v="0"/>
    <n v="0"/>
    <n v="0"/>
    <n v="1"/>
    <m/>
    <x v="3"/>
    <s v="Training on GBV prevention &amp; protection Information about GBV prevention &amp; mitigation"/>
    <n v="0"/>
    <n v="0"/>
    <n v="0"/>
    <n v="1"/>
    <n v="1"/>
    <n v="0"/>
    <m/>
    <x v="0"/>
    <x v="0"/>
    <x v="1"/>
    <x v="2"/>
    <x v="0"/>
    <m/>
    <m/>
    <m/>
    <m/>
    <m/>
    <m/>
    <m/>
    <m/>
    <m/>
    <m/>
    <x v="1"/>
    <s v="Contacted with community leaders (imams, majhi)"/>
    <n v="0"/>
    <n v="1"/>
    <n v="0"/>
    <n v="0"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None of the above"/>
    <n v="0"/>
    <n v="0"/>
    <n v="0"/>
    <n v="0"/>
    <n v="0"/>
    <n v="1"/>
    <m/>
    <x v="1"/>
    <s v="Training on GBV prevention &amp; protection Information about GBV prevention &amp; mitigation"/>
    <n v="0"/>
    <n v="0"/>
    <n v="0"/>
    <n v="1"/>
    <n v="1"/>
    <n v="0"/>
    <m/>
    <x v="0"/>
    <x v="0"/>
    <x v="1"/>
    <x v="2"/>
    <x v="0"/>
    <m/>
    <m/>
    <m/>
    <m/>
    <m/>
    <m/>
    <m/>
    <m/>
    <m/>
    <m/>
    <x v="1"/>
    <s v="Contacted with community leaders (imams, majhi)"/>
    <n v="0"/>
    <n v="1"/>
    <n v="0"/>
    <n v="0"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0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None of the above"/>
    <n v="0"/>
    <n v="0"/>
    <n v="0"/>
    <n v="0"/>
    <n v="0"/>
    <n v="1"/>
    <m/>
    <x v="2"/>
    <s v="Training on GBV prevention &amp; protection Information about GBV prevention &amp; mitigation"/>
    <n v="0"/>
    <n v="0"/>
    <n v="0"/>
    <n v="1"/>
    <n v="1"/>
    <n v="0"/>
    <m/>
    <x v="0"/>
    <x v="0"/>
    <x v="1"/>
    <x v="2"/>
    <x v="0"/>
    <m/>
    <m/>
    <m/>
    <m/>
    <m/>
    <m/>
    <m/>
    <m/>
    <m/>
    <m/>
    <x v="1"/>
    <s v="Contacted with community leaders (imams, majhi) Contacted to CARE outreach member"/>
    <n v="0"/>
    <n v="1"/>
    <n v="1"/>
    <n v="0"/>
    <x v="1"/>
    <n v="0"/>
    <n v="1"/>
    <n v="1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0"/>
    <x v="0"/>
    <s v="Adult"/>
    <x v="0"/>
    <s v="No difficulty"/>
    <s v="No difficulty"/>
    <s v="No difficulty"/>
    <s v="No difficulty"/>
    <s v="No difficulty"/>
    <s v="No difficulty"/>
    <x v="0"/>
    <x v="4"/>
    <s v="GBV"/>
    <x v="1"/>
    <x v="0"/>
    <x v="0"/>
    <x v="1"/>
    <s v="None of the above"/>
    <n v="0"/>
    <n v="0"/>
    <n v="0"/>
    <n v="0"/>
    <n v="0"/>
    <n v="1"/>
    <m/>
    <x v="2"/>
    <s v="Training on GBV prevention &amp; protection Information about GBV prevention &amp; mitigation"/>
    <n v="0"/>
    <n v="0"/>
    <n v="0"/>
    <n v="1"/>
    <n v="1"/>
    <n v="0"/>
    <m/>
    <x v="0"/>
    <x v="0"/>
    <x v="1"/>
    <x v="2"/>
    <x v="0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0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None of the above"/>
    <n v="0"/>
    <n v="0"/>
    <n v="0"/>
    <n v="0"/>
    <n v="0"/>
    <n v="1"/>
    <m/>
    <x v="1"/>
    <s v="Training on GBV prevention &amp; protection Information about GBV prevention &amp; mitigation"/>
    <n v="0"/>
    <n v="0"/>
    <n v="0"/>
    <n v="1"/>
    <n v="1"/>
    <n v="0"/>
    <m/>
    <x v="0"/>
    <x v="0"/>
    <x v="1"/>
    <x v="2"/>
    <x v="0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0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None of the above"/>
    <n v="0"/>
    <n v="0"/>
    <n v="0"/>
    <n v="0"/>
    <n v="0"/>
    <n v="1"/>
    <m/>
    <x v="1"/>
    <s v="Training on GBV prevention &amp; protection Information about GBV prevention &amp; mitigation"/>
    <n v="0"/>
    <n v="0"/>
    <n v="0"/>
    <n v="1"/>
    <n v="1"/>
    <n v="0"/>
    <m/>
    <x v="0"/>
    <x v="0"/>
    <x v="1"/>
    <x v="2"/>
    <x v="0"/>
    <m/>
    <m/>
    <m/>
    <m/>
    <m/>
    <m/>
    <m/>
    <m/>
    <m/>
    <m/>
    <x v="1"/>
    <s v="Contacted with community leaders (imams, majhi)"/>
    <n v="0"/>
    <n v="1"/>
    <n v="0"/>
    <n v="0"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0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None of the above"/>
    <n v="0"/>
    <n v="0"/>
    <n v="0"/>
    <n v="0"/>
    <n v="0"/>
    <n v="1"/>
    <m/>
    <x v="2"/>
    <s v=" Training on Gender Based Violence Pocket Guide (GBVPG) Training on GBV prevention &amp; protection"/>
    <n v="0"/>
    <n v="0"/>
    <n v="1"/>
    <n v="1"/>
    <n v="0"/>
    <n v="0"/>
    <m/>
    <x v="0"/>
    <x v="0"/>
    <x v="1"/>
    <x v="2"/>
    <x v="0"/>
    <m/>
    <m/>
    <m/>
    <m/>
    <m/>
    <m/>
    <m/>
    <m/>
    <m/>
    <m/>
    <x v="1"/>
    <s v="Contacted with community leaders (imams, majhi)"/>
    <n v="0"/>
    <n v="1"/>
    <n v="0"/>
    <n v="0"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0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None of the above"/>
    <n v="0"/>
    <n v="0"/>
    <n v="0"/>
    <n v="0"/>
    <n v="0"/>
    <n v="1"/>
    <m/>
    <x v="1"/>
    <s v="Training on GBV prevention &amp; protection Information about GBV prevention &amp; mitigation"/>
    <n v="0"/>
    <n v="0"/>
    <n v="0"/>
    <n v="1"/>
    <n v="1"/>
    <n v="0"/>
    <m/>
    <x v="0"/>
    <x v="0"/>
    <x v="1"/>
    <x v="2"/>
    <x v="0"/>
    <m/>
    <m/>
    <m/>
    <m/>
    <m/>
    <m/>
    <m/>
    <m/>
    <m/>
    <m/>
    <x v="1"/>
    <s v="Contacted with community leaders (imams, majhi) Contacted to CARE outreach member"/>
    <n v="0"/>
    <n v="1"/>
    <n v="1"/>
    <n v="0"/>
    <x v="1"/>
    <n v="0"/>
    <n v="1"/>
    <n v="1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None of the above"/>
    <n v="0"/>
    <n v="0"/>
    <n v="0"/>
    <n v="0"/>
    <n v="0"/>
    <n v="1"/>
    <m/>
    <x v="1"/>
    <s v="Training on GBV prevention &amp; protection Information about GBV prevention &amp; mitigation"/>
    <n v="0"/>
    <n v="0"/>
    <n v="0"/>
    <n v="1"/>
    <n v="1"/>
    <n v="0"/>
    <m/>
    <x v="0"/>
    <x v="0"/>
    <x v="1"/>
    <x v="2"/>
    <x v="0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0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None of the above"/>
    <n v="0"/>
    <n v="0"/>
    <n v="0"/>
    <n v="0"/>
    <n v="0"/>
    <n v="1"/>
    <m/>
    <x v="1"/>
    <s v="Training on GBV prevention &amp; protection Information about GBV prevention &amp; mitigation"/>
    <n v="0"/>
    <n v="0"/>
    <n v="0"/>
    <n v="1"/>
    <n v="1"/>
    <n v="0"/>
    <m/>
    <x v="0"/>
    <x v="0"/>
    <x v="1"/>
    <x v="2"/>
    <x v="0"/>
    <m/>
    <m/>
    <m/>
    <m/>
    <m/>
    <m/>
    <m/>
    <m/>
    <m/>
    <m/>
    <x v="1"/>
    <s v="Contacted with community leaders (imams, majhi)"/>
    <n v="0"/>
    <n v="1"/>
    <n v="0"/>
    <n v="0"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0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None of the above"/>
    <n v="0"/>
    <n v="0"/>
    <n v="0"/>
    <n v="0"/>
    <n v="0"/>
    <n v="1"/>
    <m/>
    <x v="1"/>
    <s v="Training on GBV prevention &amp; protection Information about GBV prevention &amp; mitigation"/>
    <n v="0"/>
    <n v="0"/>
    <n v="0"/>
    <n v="1"/>
    <n v="1"/>
    <n v="0"/>
    <m/>
    <x v="0"/>
    <x v="0"/>
    <x v="1"/>
    <x v="2"/>
    <x v="0"/>
    <m/>
    <m/>
    <m/>
    <m/>
    <m/>
    <m/>
    <m/>
    <m/>
    <m/>
    <m/>
    <x v="1"/>
    <s v="Contacted with community leaders (imams, majhi)"/>
    <n v="0"/>
    <n v="1"/>
    <n v="0"/>
    <n v="0"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life-skills activities"/>
    <n v="1"/>
    <n v="0"/>
    <n v="0"/>
    <n v="0"/>
    <n v="0"/>
    <n v="0"/>
    <m/>
    <x v="4"/>
    <s v="Training on GBV prevention &amp; protection Psychosocial support &amp; counselling"/>
    <n v="1"/>
    <n v="1"/>
    <n v="0"/>
    <n v="0"/>
    <n v="0"/>
    <n v="0"/>
    <m/>
    <x v="0"/>
    <x v="0"/>
    <x v="1"/>
    <x v="1"/>
    <x v="0"/>
    <m/>
    <m/>
    <m/>
    <m/>
    <m/>
    <m/>
    <m/>
    <m/>
    <m/>
    <m/>
    <x v="2"/>
    <m/>
    <m/>
    <m/>
    <m/>
    <m/>
    <x v="1"/>
    <n v="0"/>
    <n v="1"/>
    <n v="1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2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Shine activities"/>
    <n v="0"/>
    <n v="1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ender-segregated latrines and bathing cubicles Good sanitation facility"/>
    <n v="1"/>
    <n v="0"/>
    <n v="1"/>
    <n v="0"/>
    <n v="0"/>
    <s v="Tap stand/Pipe water Deep tube wells"/>
    <n v="1"/>
    <n v="0"/>
    <n v="1"/>
    <n v="0"/>
    <n v="0"/>
    <n v="0"/>
    <n v="0"/>
    <m/>
    <x v="1"/>
    <x v="1"/>
    <s v="Availability of safe drinking water People use latrines regularly"/>
    <n v="1"/>
    <n v="1"/>
    <n v="0"/>
    <n v="0"/>
    <n v="0"/>
    <n v="0"/>
    <m/>
    <x v="0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Deep tube wells Tap stand/Pipe water Shallow tube wells"/>
    <n v="1"/>
    <n v="1"/>
    <n v="1"/>
    <n v="0"/>
    <n v="0"/>
    <n v="0"/>
    <n v="0"/>
    <m/>
    <x v="1"/>
    <x v="1"/>
    <s v="Availability of safe drinking water People use latrines regularly"/>
    <n v="1"/>
    <n v="1"/>
    <n v="0"/>
    <n v="0"/>
    <n v="0"/>
    <n v="0"/>
    <m/>
    <x v="0"/>
    <m/>
    <m/>
    <m/>
    <m/>
    <m/>
    <m/>
  </r>
  <r>
    <x v="0"/>
    <x v="1"/>
    <x v="0"/>
    <s v=""/>
    <x v="1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Deep tube wells Tap stand/Pipe water"/>
    <n v="1"/>
    <n v="0"/>
    <n v="1"/>
    <n v="0"/>
    <n v="0"/>
    <n v="0"/>
    <n v="0"/>
    <m/>
    <x v="1"/>
    <x v="2"/>
    <s v="Availability of safe drinking water People use latrines regularly"/>
    <n v="1"/>
    <n v="1"/>
    <n v="0"/>
    <n v="0"/>
    <n v="0"/>
    <n v="0"/>
    <m/>
    <x v="1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Deep tube wells Tap stand/Pipe water"/>
    <n v="1"/>
    <n v="0"/>
    <n v="1"/>
    <n v="0"/>
    <n v="0"/>
    <n v="0"/>
    <n v="0"/>
    <m/>
    <x v="1"/>
    <x v="1"/>
    <s v="Availability of safe drinking water People use latrines regularly"/>
    <n v="1"/>
    <n v="1"/>
    <n v="0"/>
    <n v="0"/>
    <n v="0"/>
    <n v="0"/>
    <m/>
    <x v="1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ll of the above"/>
    <n v="0"/>
    <n v="0"/>
    <n v="0"/>
    <n v="1"/>
    <n v="0"/>
    <s v="Deep tube wells Tap stand/Pipe water"/>
    <n v="1"/>
    <n v="0"/>
    <n v="1"/>
    <n v="0"/>
    <n v="0"/>
    <n v="0"/>
    <n v="0"/>
    <m/>
    <x v="1"/>
    <x v="3"/>
    <s v="Availability of safe drinking water People use latrines regularly"/>
    <n v="1"/>
    <n v="1"/>
    <n v="0"/>
    <n v="0"/>
    <n v="0"/>
    <n v="0"/>
    <m/>
    <x v="0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Deep tube wells Tap stand/Pipe water"/>
    <n v="1"/>
    <n v="0"/>
    <n v="1"/>
    <n v="0"/>
    <n v="0"/>
    <n v="0"/>
    <n v="0"/>
    <m/>
    <x v="1"/>
    <x v="1"/>
    <s v="Availability of safe drinking water People use latrines regularly"/>
    <n v="1"/>
    <n v="1"/>
    <n v="0"/>
    <n v="0"/>
    <n v="0"/>
    <n v="0"/>
    <m/>
    <x v="0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rainage system"/>
    <n v="0"/>
    <n v="1"/>
    <n v="0"/>
    <n v="0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2"/>
    <x v="2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2"/>
    <x v="0"/>
    <m/>
    <m/>
    <m/>
    <m/>
    <m/>
    <m/>
    <m/>
    <x v="0"/>
    <x v="2"/>
    <x v="2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1"/>
    <x v="3"/>
    <x v="0"/>
    <s v="Teen"/>
    <x v="2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0"/>
    <x v="2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None of the above"/>
    <n v="0"/>
    <n v="0"/>
    <n v="0"/>
    <n v="0"/>
    <n v="0"/>
    <n v="1"/>
    <m/>
    <x v="1"/>
    <s v="Training on GBV prevention &amp; protection"/>
    <n v="0"/>
    <n v="1"/>
    <n v="0"/>
    <n v="0"/>
    <n v="0"/>
    <n v="0"/>
    <m/>
    <x v="0"/>
    <x v="0"/>
    <x v="1"/>
    <x v="1"/>
    <x v="0"/>
    <m/>
    <m/>
    <m/>
    <m/>
    <m/>
    <m/>
    <m/>
    <m/>
    <m/>
    <m/>
    <x v="2"/>
    <m/>
    <m/>
    <m/>
    <m/>
    <m/>
    <x v="4"/>
    <n v="1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DRR"/>
    <x v="0"/>
    <x v="0"/>
    <x v="0"/>
    <x v="0"/>
    <m/>
    <m/>
    <m/>
    <m/>
    <m/>
    <m/>
    <m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1"/>
    <x v="0"/>
    <s v=""/>
    <x v="1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3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0"/>
    <x v="0"/>
    <s v="Adult"/>
    <x v="0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life-skills activities"/>
    <n v="1"/>
    <n v="0"/>
    <n v="0"/>
    <n v="0"/>
    <n v="0"/>
    <n v="0"/>
    <m/>
    <x v="2"/>
    <s v="Training on GBV prevention &amp; protection"/>
    <n v="0"/>
    <n v="1"/>
    <n v="0"/>
    <n v="0"/>
    <n v="0"/>
    <n v="0"/>
    <m/>
    <x v="0"/>
    <x v="0"/>
    <x v="1"/>
    <x v="2"/>
    <x v="0"/>
    <m/>
    <m/>
    <m/>
    <m/>
    <m/>
    <m/>
    <m/>
    <m/>
    <m/>
    <m/>
    <x v="2"/>
    <m/>
    <m/>
    <m/>
    <m/>
    <m/>
    <x v="4"/>
    <n v="1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None of the above"/>
    <n v="0"/>
    <n v="0"/>
    <n v="0"/>
    <n v="0"/>
    <n v="0"/>
    <n v="1"/>
    <m/>
    <x v="1"/>
    <s v="Training on GBV prevention &amp; protection"/>
    <n v="0"/>
    <n v="1"/>
    <n v="0"/>
    <n v="0"/>
    <n v="0"/>
    <n v="0"/>
    <m/>
    <x v="0"/>
    <x v="0"/>
    <x v="1"/>
    <x v="2"/>
    <x v="0"/>
    <m/>
    <m/>
    <m/>
    <m/>
    <m/>
    <m/>
    <m/>
    <m/>
    <m/>
    <m/>
    <x v="1"/>
    <s v="Contacted with community leaders (imams, majhi)"/>
    <n v="0"/>
    <n v="1"/>
    <n v="0"/>
    <n v="0"/>
    <x v="5"/>
    <n v="1"/>
    <n v="0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life-skills activities"/>
    <n v="1"/>
    <n v="0"/>
    <n v="0"/>
    <n v="0"/>
    <n v="0"/>
    <n v="0"/>
    <m/>
    <x v="1"/>
    <s v="Training on GBV prevention &amp; protection"/>
    <n v="0"/>
    <n v="1"/>
    <n v="0"/>
    <n v="0"/>
    <n v="0"/>
    <n v="0"/>
    <m/>
    <x v="0"/>
    <x v="0"/>
    <x v="1"/>
    <x v="2"/>
    <x v="0"/>
    <m/>
    <m/>
    <m/>
    <m/>
    <m/>
    <m/>
    <m/>
    <m/>
    <m/>
    <m/>
    <x v="2"/>
    <m/>
    <m/>
    <m/>
    <m/>
    <m/>
    <x v="5"/>
    <n v="1"/>
    <n v="0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Others (specify)"/>
    <n v="0"/>
    <n v="0"/>
    <n v="0"/>
    <n v="0"/>
    <n v="1"/>
    <n v="0"/>
    <s v="Wash"/>
    <x v="3"/>
    <s v="Training on GBV prevention &amp; protection"/>
    <n v="0"/>
    <n v="1"/>
    <n v="0"/>
    <n v="0"/>
    <n v="0"/>
    <n v="0"/>
    <m/>
    <x v="0"/>
    <x v="0"/>
    <x v="1"/>
    <x v="1"/>
    <x v="0"/>
    <m/>
    <m/>
    <m/>
    <m/>
    <m/>
    <m/>
    <m/>
    <m/>
    <m/>
    <m/>
    <x v="2"/>
    <m/>
    <m/>
    <m/>
    <m/>
    <m/>
    <x v="5"/>
    <n v="1"/>
    <n v="0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None of the above"/>
    <n v="0"/>
    <n v="0"/>
    <n v="0"/>
    <n v="0"/>
    <n v="0"/>
    <n v="1"/>
    <m/>
    <x v="1"/>
    <s v="Training on GBV prevention &amp; protection"/>
    <n v="0"/>
    <n v="1"/>
    <n v="0"/>
    <n v="0"/>
    <n v="0"/>
    <n v="0"/>
    <m/>
    <x v="0"/>
    <x v="0"/>
    <x v="1"/>
    <x v="1"/>
    <x v="0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life-skills activities"/>
    <n v="1"/>
    <n v="0"/>
    <n v="0"/>
    <n v="0"/>
    <n v="0"/>
    <n v="0"/>
    <m/>
    <x v="1"/>
    <s v="Training on GBV prevention &amp; protection"/>
    <n v="0"/>
    <n v="1"/>
    <n v="0"/>
    <n v="0"/>
    <n v="0"/>
    <n v="0"/>
    <m/>
    <x v="0"/>
    <x v="0"/>
    <x v="1"/>
    <x v="2"/>
    <x v="0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life-skills activities"/>
    <n v="1"/>
    <n v="0"/>
    <n v="0"/>
    <n v="0"/>
    <n v="0"/>
    <n v="0"/>
    <m/>
    <x v="1"/>
    <s v="Training on GBV prevention &amp; protection"/>
    <n v="0"/>
    <n v="1"/>
    <n v="0"/>
    <n v="0"/>
    <n v="0"/>
    <n v="0"/>
    <m/>
    <x v="0"/>
    <x v="0"/>
    <x v="1"/>
    <x v="2"/>
    <x v="0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2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life-skills activities"/>
    <n v="1"/>
    <n v="0"/>
    <n v="0"/>
    <n v="0"/>
    <n v="0"/>
    <n v="0"/>
    <m/>
    <x v="1"/>
    <s v="Training on GBV prevention &amp; protection"/>
    <n v="0"/>
    <n v="1"/>
    <n v="0"/>
    <n v="0"/>
    <n v="0"/>
    <n v="0"/>
    <m/>
    <x v="0"/>
    <x v="0"/>
    <x v="1"/>
    <x v="2"/>
    <x v="0"/>
    <m/>
    <m/>
    <m/>
    <m/>
    <m/>
    <m/>
    <m/>
    <m/>
    <m/>
    <m/>
    <x v="1"/>
    <s v="Contacted with community leaders (imams, majhi)"/>
    <n v="0"/>
    <n v="1"/>
    <n v="0"/>
    <n v="0"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life-skills activities"/>
    <n v="1"/>
    <n v="0"/>
    <n v="0"/>
    <n v="0"/>
    <n v="0"/>
    <n v="0"/>
    <m/>
    <x v="1"/>
    <s v="Training on GBV prevention &amp; protection Psychosocial support &amp; counselling Training on GBV prevention &amp; protection"/>
    <n v="1"/>
    <n v="1"/>
    <n v="0"/>
    <n v="1"/>
    <n v="0"/>
    <n v="0"/>
    <m/>
    <x v="0"/>
    <x v="0"/>
    <x v="1"/>
    <x v="2"/>
    <x v="0"/>
    <m/>
    <m/>
    <m/>
    <m/>
    <m/>
    <m/>
    <m/>
    <m/>
    <m/>
    <m/>
    <x v="2"/>
    <m/>
    <m/>
    <m/>
    <m/>
    <m/>
    <x v="5"/>
    <n v="1"/>
    <n v="0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None of the above"/>
    <n v="0"/>
    <n v="0"/>
    <n v="0"/>
    <n v="0"/>
    <n v="0"/>
    <n v="1"/>
    <m/>
    <x v="1"/>
    <s v="Training on GBV prevention &amp; protection"/>
    <n v="0"/>
    <n v="1"/>
    <n v="0"/>
    <n v="0"/>
    <n v="0"/>
    <n v="0"/>
    <m/>
    <x v="0"/>
    <x v="0"/>
    <x v="1"/>
    <x v="2"/>
    <x v="0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life-skills activities"/>
    <n v="1"/>
    <n v="0"/>
    <n v="0"/>
    <n v="0"/>
    <n v="0"/>
    <n v="0"/>
    <m/>
    <x v="1"/>
    <s v="Training on GBV prevention &amp; protection"/>
    <n v="0"/>
    <n v="1"/>
    <n v="0"/>
    <n v="0"/>
    <n v="0"/>
    <n v="0"/>
    <m/>
    <x v="0"/>
    <x v="0"/>
    <x v="1"/>
    <x v="2"/>
    <x v="0"/>
    <m/>
    <m/>
    <m/>
    <m/>
    <m/>
    <m/>
    <m/>
    <m/>
    <m/>
    <m/>
    <x v="2"/>
    <m/>
    <m/>
    <m/>
    <m/>
    <m/>
    <x v="5"/>
    <n v="1"/>
    <n v="0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life-skills activities"/>
    <n v="1"/>
    <n v="0"/>
    <n v="0"/>
    <n v="0"/>
    <n v="0"/>
    <n v="0"/>
    <m/>
    <x v="2"/>
    <s v="Training on GBV prevention &amp; protection"/>
    <n v="0"/>
    <n v="1"/>
    <n v="0"/>
    <n v="0"/>
    <n v="0"/>
    <n v="0"/>
    <m/>
    <x v="0"/>
    <x v="0"/>
    <x v="1"/>
    <x v="1"/>
    <x v="0"/>
    <m/>
    <m/>
    <m/>
    <m/>
    <m/>
    <m/>
    <m/>
    <m/>
    <m/>
    <m/>
    <x v="2"/>
    <m/>
    <m/>
    <m/>
    <m/>
    <m/>
    <x v="5"/>
    <n v="1"/>
    <n v="0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None of the above"/>
    <n v="0"/>
    <n v="0"/>
    <n v="0"/>
    <n v="0"/>
    <n v="0"/>
    <n v="1"/>
    <m/>
    <x v="1"/>
    <s v="Training on GBV prevention &amp; protection Information about GBV prevention &amp; mitigation"/>
    <n v="0"/>
    <n v="1"/>
    <n v="0"/>
    <n v="0"/>
    <n v="1"/>
    <n v="0"/>
    <m/>
    <x v="0"/>
    <x v="0"/>
    <x v="1"/>
    <x v="1"/>
    <x v="0"/>
    <m/>
    <m/>
    <m/>
    <m/>
    <m/>
    <m/>
    <m/>
    <m/>
    <m/>
    <m/>
    <x v="1"/>
    <s v="Contacted with community leaders (imams, majhi)"/>
    <n v="0"/>
    <n v="1"/>
    <n v="0"/>
    <n v="0"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life-skills activities"/>
    <n v="1"/>
    <n v="0"/>
    <n v="0"/>
    <n v="0"/>
    <n v="0"/>
    <n v="0"/>
    <m/>
    <x v="2"/>
    <s v="Training on GBV prevention &amp; protection Training on GBV prevention &amp; protection"/>
    <n v="0"/>
    <n v="1"/>
    <n v="0"/>
    <n v="1"/>
    <n v="0"/>
    <n v="0"/>
    <m/>
    <x v="0"/>
    <x v="0"/>
    <x v="1"/>
    <x v="2"/>
    <x v="0"/>
    <m/>
    <m/>
    <m/>
    <m/>
    <m/>
    <m/>
    <m/>
    <m/>
    <m/>
    <m/>
    <x v="2"/>
    <m/>
    <m/>
    <m/>
    <m/>
    <m/>
    <x v="5"/>
    <n v="1"/>
    <n v="0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life-skills activities"/>
    <n v="1"/>
    <n v="0"/>
    <n v="0"/>
    <n v="0"/>
    <n v="0"/>
    <n v="0"/>
    <m/>
    <x v="1"/>
    <s v="Training on GBV prevention &amp; protection Information about GBV prevention &amp; mitigation"/>
    <n v="0"/>
    <n v="1"/>
    <n v="0"/>
    <n v="0"/>
    <n v="1"/>
    <n v="0"/>
    <m/>
    <x v="0"/>
    <x v="0"/>
    <x v="1"/>
    <x v="2"/>
    <x v="0"/>
    <m/>
    <m/>
    <m/>
    <m/>
    <m/>
    <m/>
    <m/>
    <m/>
    <m/>
    <m/>
    <x v="1"/>
    <s v="Contacted with community leaders (imams, majhi)"/>
    <n v="0"/>
    <n v="1"/>
    <n v="0"/>
    <n v="0"/>
    <x v="6"/>
    <n v="1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life-skills activities"/>
    <n v="1"/>
    <n v="0"/>
    <n v="0"/>
    <n v="0"/>
    <n v="0"/>
    <n v="0"/>
    <m/>
    <x v="2"/>
    <s v="Training on GBV prevention &amp; protection Training on GBV prevention &amp; protection"/>
    <n v="0"/>
    <n v="1"/>
    <n v="0"/>
    <n v="1"/>
    <n v="0"/>
    <n v="0"/>
    <m/>
    <x v="0"/>
    <x v="0"/>
    <x v="1"/>
    <x v="1"/>
    <x v="0"/>
    <m/>
    <m/>
    <m/>
    <m/>
    <m/>
    <m/>
    <m/>
    <m/>
    <m/>
    <m/>
    <x v="2"/>
    <m/>
    <m/>
    <m/>
    <m/>
    <m/>
    <x v="6"/>
    <n v="1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None of the above"/>
    <n v="0"/>
    <n v="0"/>
    <n v="0"/>
    <n v="0"/>
    <n v="0"/>
    <n v="1"/>
    <m/>
    <x v="1"/>
    <s v="Training on GBV prevention &amp; protection Training on GBV prevention &amp; protection"/>
    <n v="0"/>
    <n v="1"/>
    <n v="0"/>
    <n v="1"/>
    <n v="0"/>
    <n v="0"/>
    <m/>
    <x v="0"/>
    <x v="0"/>
    <x v="1"/>
    <x v="2"/>
    <x v="0"/>
    <m/>
    <m/>
    <m/>
    <m/>
    <m/>
    <m/>
    <m/>
    <m/>
    <m/>
    <m/>
    <x v="1"/>
    <s v="Contacted with community leaders (imams, majhi) Applied the knowledge received from CARE’s sessions"/>
    <n v="1"/>
    <n v="1"/>
    <n v="0"/>
    <n v="0"/>
    <x v="6"/>
    <n v="1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life-skills activities"/>
    <n v="1"/>
    <n v="0"/>
    <n v="0"/>
    <n v="0"/>
    <n v="0"/>
    <n v="0"/>
    <m/>
    <x v="1"/>
    <s v="Training on GBV prevention &amp; protection"/>
    <n v="0"/>
    <n v="1"/>
    <n v="0"/>
    <n v="0"/>
    <n v="0"/>
    <n v="0"/>
    <m/>
    <x v="0"/>
    <x v="0"/>
    <x v="1"/>
    <x v="2"/>
    <x v="0"/>
    <m/>
    <m/>
    <m/>
    <m/>
    <m/>
    <m/>
    <m/>
    <m/>
    <m/>
    <m/>
    <x v="2"/>
    <m/>
    <m/>
    <m/>
    <m/>
    <m/>
    <x v="5"/>
    <n v="1"/>
    <n v="0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None of the above Others (specify)"/>
    <n v="0"/>
    <n v="0"/>
    <n v="0"/>
    <n v="0"/>
    <n v="1"/>
    <n v="1"/>
    <s v="Wash"/>
    <x v="1"/>
    <s v="Training on GBV prevention &amp; protection"/>
    <n v="0"/>
    <n v="1"/>
    <n v="0"/>
    <n v="0"/>
    <n v="0"/>
    <n v="0"/>
    <m/>
    <x v="0"/>
    <x v="0"/>
    <x v="1"/>
    <x v="2"/>
    <x v="0"/>
    <m/>
    <m/>
    <m/>
    <m/>
    <m/>
    <m/>
    <m/>
    <m/>
    <m/>
    <m/>
    <x v="2"/>
    <m/>
    <m/>
    <m/>
    <m/>
    <m/>
    <x v="6"/>
    <n v="1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life-skills activities"/>
    <n v="1"/>
    <n v="0"/>
    <n v="0"/>
    <n v="0"/>
    <n v="0"/>
    <n v="0"/>
    <m/>
    <x v="1"/>
    <s v="Training on GBV prevention &amp; protection"/>
    <n v="0"/>
    <n v="1"/>
    <n v="0"/>
    <n v="0"/>
    <n v="0"/>
    <n v="0"/>
    <m/>
    <x v="0"/>
    <x v="0"/>
    <x v="1"/>
    <x v="1"/>
    <x v="0"/>
    <m/>
    <m/>
    <m/>
    <m/>
    <m/>
    <m/>
    <m/>
    <m/>
    <m/>
    <m/>
    <x v="2"/>
    <m/>
    <m/>
    <m/>
    <m/>
    <m/>
    <x v="4"/>
    <n v="1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WASH SRH GBV"/>
    <x v="1"/>
    <x v="0"/>
    <x v="1"/>
    <x v="1"/>
    <s v="life-skills activities Shine activities life-skill and leadership training"/>
    <n v="1"/>
    <n v="1"/>
    <n v="1"/>
    <n v="0"/>
    <n v="0"/>
    <n v="0"/>
    <m/>
    <x v="3"/>
    <s v="Psychosocial support &amp; counselling Training on GBV prevention &amp; protection  Training on Gender Based Violence Pocket Guide (GBVPG) Training on GBV prevention &amp; protection"/>
    <n v="1"/>
    <n v="1"/>
    <n v="1"/>
    <n v="1"/>
    <n v="0"/>
    <n v="0"/>
    <m/>
    <x v="1"/>
    <x v="1"/>
    <x v="0"/>
    <x v="2"/>
    <x v="1"/>
    <m/>
    <m/>
    <m/>
    <m/>
    <m/>
    <m/>
    <m/>
    <m/>
    <m/>
    <m/>
    <x v="1"/>
    <s v="Contacted with community leaders (imams, majhi) Contacted to CARE outreach member"/>
    <n v="0"/>
    <n v="1"/>
    <n v="1"/>
    <n v="0"/>
    <x v="6"/>
    <n v="1"/>
    <n v="1"/>
    <n v="0"/>
    <n v="0"/>
    <x v="1"/>
    <n v="1"/>
    <n v="1"/>
    <n v="1"/>
    <n v="1"/>
    <n v="0"/>
    <n v="1"/>
    <n v="0"/>
    <n v="0"/>
    <n v="0"/>
    <s v="CARE’s Health Post Court-yard meetings"/>
    <n v="1"/>
    <n v="0"/>
    <n v="0"/>
    <n v="1"/>
    <n v="0"/>
    <x v="1"/>
    <m/>
    <m/>
    <m/>
    <m/>
    <m/>
    <m/>
    <m/>
    <m/>
    <m/>
    <m/>
    <m/>
    <m/>
    <m/>
    <m/>
    <x v="1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Water tank"/>
    <n v="0"/>
    <n v="0"/>
    <n v="0"/>
    <n v="1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WASH DRR"/>
    <x v="0"/>
    <x v="0"/>
    <x v="1"/>
    <x v="0"/>
    <s v="life-skills activities Shine activities life-skill and leadership training"/>
    <n v="1"/>
    <n v="1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0"/>
    <s v="Good sanitation facility Adequate safe drinking water"/>
    <n v="1"/>
    <n v="1"/>
    <n v="0"/>
    <n v="0"/>
    <n v="0"/>
    <s v="Water tank"/>
    <n v="0"/>
    <n v="0"/>
    <n v="0"/>
    <n v="1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3"/>
    <x v="1"/>
    <s v="Teen"/>
    <x v="4"/>
    <s v="Cannot do at all"/>
    <s v="No difficulty"/>
    <s v="No difficulty"/>
    <s v="A lot of difficulty"/>
    <s v="Cannot do at all"/>
    <s v="No difficulty"/>
    <x v="1"/>
    <x v="2"/>
    <s v="WASH"/>
    <x v="0"/>
    <x v="0"/>
    <x v="1"/>
    <x v="1"/>
    <s v="Shine activities life-skills activities"/>
    <n v="1"/>
    <n v="1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Shallow tube wells Water tank"/>
    <n v="0"/>
    <n v="1"/>
    <n v="0"/>
    <n v="1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0"/>
    <x v="1"/>
    <s v="Adult"/>
    <x v="3"/>
    <s v="No difficulty"/>
    <s v="No difficulty"/>
    <s v="No difficulty"/>
    <s v="Some difficulty"/>
    <s v="No difficulty"/>
    <s v="No difficulty"/>
    <x v="0"/>
    <x v="3"/>
    <s v="WASH"/>
    <x v="0"/>
    <x v="0"/>
    <x v="1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dequate safe drinking water Good sanitation facility"/>
    <n v="1"/>
    <n v="1"/>
    <n v="0"/>
    <n v="0"/>
    <n v="0"/>
    <s v="Tap stand/Pipe water Water tank"/>
    <n v="0"/>
    <n v="0"/>
    <n v="1"/>
    <n v="1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1"/>
    <m/>
    <m/>
    <m/>
    <m/>
    <m/>
    <m/>
  </r>
  <r>
    <x v="0"/>
    <x v="2"/>
    <x v="1"/>
    <s v="Adult"/>
    <x v="3"/>
    <s v="Some difficulty"/>
    <s v="No difficulty"/>
    <s v="A lot of difficulty"/>
    <s v="No difficulty"/>
    <s v="A lot of difficulty"/>
    <s v="No difficulty"/>
    <x v="1"/>
    <x v="3"/>
    <s v="DRR"/>
    <x v="0"/>
    <x v="0"/>
    <x v="0"/>
    <x v="0"/>
    <s v="life-skill and leadership training life-skills activities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3"/>
    <x v="1"/>
    <s v="Teen"/>
    <x v="4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Shine activities life-skills activities life-skill and leadership training"/>
    <n v="1"/>
    <n v="1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dequate safe drinking water Good sanitation facility Gender-segregated latrines and bathing cubicles"/>
    <n v="1"/>
    <n v="1"/>
    <n v="1"/>
    <n v="0"/>
    <n v="0"/>
    <s v="Tap stand/Pipe water Water tank"/>
    <n v="0"/>
    <n v="0"/>
    <n v="1"/>
    <n v="1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1"/>
    <m/>
    <m/>
    <m/>
    <m/>
    <m/>
    <m/>
  </r>
  <r>
    <x v="0"/>
    <x v="3"/>
    <x v="1"/>
    <s v="Teen"/>
    <x v="4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life-skills activities Shine activities life-skill and leadership training"/>
    <n v="1"/>
    <n v="1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Tap stand/Pipe water Water tank"/>
    <n v="0"/>
    <n v="0"/>
    <n v="1"/>
    <n v="1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3"/>
    <x v="1"/>
    <s v="Teen"/>
    <x v="4"/>
    <s v="No difficulty"/>
    <s v="No difficulty"/>
    <s v="No difficulty"/>
    <s v="Some difficulty"/>
    <s v="No difficulty"/>
    <s v="Some difficulty"/>
    <x v="0"/>
    <x v="2"/>
    <s v="WASH"/>
    <x v="0"/>
    <x v="0"/>
    <x v="1"/>
    <x v="1"/>
    <s v="life-skills activities Shine activities life-skill and leadership training"/>
    <n v="1"/>
    <n v="1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Water tank"/>
    <n v="0"/>
    <n v="0"/>
    <n v="0"/>
    <n v="1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3"/>
    <x v="1"/>
    <s v="Teen"/>
    <x v="4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life-skills activities Shine activities"/>
    <n v="1"/>
    <n v="1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Water tank Shallow tube wells"/>
    <n v="0"/>
    <n v="1"/>
    <n v="0"/>
    <n v="1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3"/>
    <x v="1"/>
    <s v="Teen"/>
    <x v="4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life-skills activities Shine activities life-skill and leadership training"/>
    <n v="1"/>
    <n v="1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Water tank Tap stand/Pipe water"/>
    <n v="0"/>
    <n v="0"/>
    <n v="1"/>
    <n v="1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1"/>
    <m/>
    <m/>
    <m/>
    <m/>
    <m/>
    <m/>
  </r>
  <r>
    <x v="0"/>
    <x v="3"/>
    <x v="1"/>
    <s v="Teen"/>
    <x v="4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life-skills activities Shine activities life-skill and leadership training"/>
    <n v="1"/>
    <n v="1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dequate safe drinking water Good sanitation facility Gender-segregated latrines and bathing cubicles"/>
    <n v="1"/>
    <n v="1"/>
    <n v="1"/>
    <n v="0"/>
    <n v="0"/>
    <s v="Shallow tube wells Water tank Tap stand/Pipe water"/>
    <n v="0"/>
    <n v="1"/>
    <n v="1"/>
    <n v="1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 Shine activities life-skill and leadership training"/>
    <n v="1"/>
    <n v="1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2"/>
    <x v="1"/>
    <s v="Adult"/>
    <x v="3"/>
    <s v="Some difficulty"/>
    <s v="No difficulty"/>
    <s v="No difficulty"/>
    <s v="No difficulty"/>
    <s v="No difficulty"/>
    <s v="No difficulty"/>
    <x v="0"/>
    <x v="1"/>
    <s v="SRH DRR"/>
    <x v="0"/>
    <x v="0"/>
    <x v="0"/>
    <x v="0"/>
    <s v="Shine activities life-skills activities"/>
    <n v="1"/>
    <n v="1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1"/>
    <n v="1"/>
    <n v="1"/>
    <n v="1"/>
    <n v="1"/>
    <n v="0"/>
    <n v="1"/>
    <n v="0"/>
    <n v="0"/>
    <n v="0"/>
    <s v="CARE’s Health Post Women Girl Safe Space"/>
    <n v="1"/>
    <n v="0"/>
    <n v="1"/>
    <n v="0"/>
    <n v="0"/>
    <x v="1"/>
    <m/>
    <m/>
    <m/>
    <m/>
    <m/>
    <m/>
    <m/>
    <m/>
    <m/>
    <m/>
    <m/>
    <m/>
    <m/>
    <m/>
    <x v="1"/>
    <m/>
    <x v="1"/>
    <m/>
    <x v="1"/>
    <x v="0"/>
    <m/>
    <m/>
    <m/>
    <m/>
    <m/>
    <m/>
    <m/>
    <x v="1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WASH"/>
    <x v="0"/>
    <x v="0"/>
    <x v="1"/>
    <x v="1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Shallow tube wells Tap stand/Pipe water"/>
    <n v="0"/>
    <n v="1"/>
    <n v="1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1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 Shine activities life-skill and leadership training"/>
    <n v="1"/>
    <n v="1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2"/>
    <x v="1"/>
    <s v="Adult"/>
    <x v="3"/>
    <s v="No difficulty"/>
    <s v="Some difficulty"/>
    <s v="No difficulty"/>
    <s v="No difficulty"/>
    <s v="No difficulty"/>
    <s v="No difficulty"/>
    <x v="0"/>
    <x v="1"/>
    <s v="WASH"/>
    <x v="0"/>
    <x v="0"/>
    <x v="1"/>
    <x v="1"/>
    <s v="Shine activities life-skills activities"/>
    <n v="1"/>
    <n v="1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 Gender-segregated latrines and bathing cubicles"/>
    <n v="1"/>
    <n v="1"/>
    <n v="1"/>
    <n v="0"/>
    <n v="0"/>
    <s v="Shallow tube wells Water tank"/>
    <n v="0"/>
    <n v="1"/>
    <n v="0"/>
    <n v="1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1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WASH"/>
    <x v="0"/>
    <x v="0"/>
    <x v="1"/>
    <x v="1"/>
    <s v="life-skills activities Shine activities"/>
    <n v="1"/>
    <n v="1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 Gender-segregated latrines and bathing cubicles"/>
    <n v="1"/>
    <n v="1"/>
    <n v="1"/>
    <n v="0"/>
    <n v="0"/>
    <s v="Tap stand/Pipe water Shallow tube wells"/>
    <n v="0"/>
    <n v="1"/>
    <n v="1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Some difficulty"/>
    <s v="No difficulty"/>
    <s v="No difficulty"/>
    <s v="No difficulty"/>
    <x v="0"/>
    <x v="1"/>
    <s v="DRR"/>
    <x v="0"/>
    <x v="0"/>
    <x v="0"/>
    <x v="0"/>
    <s v="life-skills activities Shine activities life-skill and leadership training"/>
    <n v="1"/>
    <n v="1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3"/>
    <s v="WASH DRR"/>
    <x v="0"/>
    <x v="0"/>
    <x v="1"/>
    <x v="0"/>
    <s v="life-skills activities Shine activities life-skill and leadership training"/>
    <n v="1"/>
    <n v="1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0"/>
    <s v="Adequate safe drinking water Good sanitation facility Gender-segregated latrines and bathing cubicles"/>
    <n v="1"/>
    <n v="1"/>
    <n v="1"/>
    <n v="0"/>
    <n v="0"/>
    <s v="Shallow tube wells Tap stand/Pipe water"/>
    <n v="0"/>
    <n v="1"/>
    <n v="1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0"/>
    <x v="1"/>
    <s v="Adult"/>
    <x v="3"/>
    <s v="Some difficulty"/>
    <s v="No difficulty"/>
    <s v="Some difficulty"/>
    <s v="No difficulty"/>
    <s v="No difficulty"/>
    <s v="No difficulty"/>
    <x v="0"/>
    <x v="3"/>
    <s v="WASH"/>
    <x v="0"/>
    <x v="0"/>
    <x v="1"/>
    <x v="1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dequate safe drinking water"/>
    <n v="0"/>
    <n v="1"/>
    <n v="0"/>
    <n v="0"/>
    <n v="0"/>
    <s v="Tap stand/Pipe water Deep tube wells"/>
    <n v="1"/>
    <n v="0"/>
    <n v="1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4"/>
    <s v="WASH SRH"/>
    <x v="0"/>
    <x v="0"/>
    <x v="1"/>
    <x v="1"/>
    <s v="life-skills activities Shine activities"/>
    <n v="1"/>
    <n v="1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"/>
    <n v="0"/>
    <n v="0"/>
    <n v="0"/>
    <n v="0"/>
    <n v="0"/>
    <n v="1"/>
    <n v="0"/>
    <n v="0"/>
    <n v="0"/>
    <s v="CARE’s Health Post"/>
    <n v="1"/>
    <n v="0"/>
    <n v="0"/>
    <n v="0"/>
    <n v="0"/>
    <x v="1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s v="Adequate safe drinking water"/>
    <n v="0"/>
    <n v="1"/>
    <n v="0"/>
    <n v="0"/>
    <n v="0"/>
    <s v="Tap stand/Pipe water"/>
    <n v="0"/>
    <n v="0"/>
    <n v="1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WASH SRH DRR"/>
    <x v="0"/>
    <x v="0"/>
    <x v="1"/>
    <x v="0"/>
    <s v="life-skills activities Shine activities life-skill and leadership training"/>
    <n v="1"/>
    <n v="1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"/>
    <n v="0"/>
    <n v="0"/>
    <n v="1"/>
    <n v="0"/>
    <n v="0"/>
    <n v="1"/>
    <n v="0"/>
    <n v="0"/>
    <n v="0"/>
    <s v="CARE’s Health Post Women Girl Safe Space"/>
    <n v="1"/>
    <n v="0"/>
    <n v="1"/>
    <n v="0"/>
    <n v="0"/>
    <x v="1"/>
    <m/>
    <m/>
    <m/>
    <m/>
    <m/>
    <m/>
    <m/>
    <m/>
    <m/>
    <m/>
    <m/>
    <m/>
    <m/>
    <m/>
    <x v="2"/>
    <m/>
    <x v="2"/>
    <m/>
    <x v="1"/>
    <x v="0"/>
    <m/>
    <m/>
    <m/>
    <m/>
    <m/>
    <m/>
    <m/>
    <x v="1"/>
    <x v="0"/>
    <x v="0"/>
    <m/>
    <m/>
    <m/>
    <m/>
    <m/>
    <m/>
    <m/>
    <x v="2"/>
    <x v="0"/>
    <x v="0"/>
    <s v="Adequate safe drinking water Gender-segregated latrines and bathing cubicles"/>
    <n v="0"/>
    <n v="1"/>
    <n v="1"/>
    <n v="0"/>
    <n v="0"/>
    <s v="Tap stand/Pipe water Deep tube wells"/>
    <n v="1"/>
    <n v="0"/>
    <n v="1"/>
    <n v="0"/>
    <n v="0"/>
    <n v="0"/>
    <n v="0"/>
    <m/>
    <x v="1"/>
    <x v="3"/>
    <s v="People use latrines regularly Availability of safe drinking water People maintain personal hygiene"/>
    <n v="1"/>
    <n v="1"/>
    <n v="1"/>
    <n v="0"/>
    <n v="0"/>
    <n v="0"/>
    <m/>
    <x v="0"/>
    <m/>
    <m/>
    <m/>
    <m/>
    <m/>
    <m/>
  </r>
  <r>
    <x v="0"/>
    <x v="0"/>
    <x v="1"/>
    <s v="Adult"/>
    <x v="3"/>
    <s v="Some difficulty"/>
    <s v="No difficulty"/>
    <s v="No difficulty"/>
    <s v="No difficulty"/>
    <s v="No difficulty"/>
    <s v="No difficulty"/>
    <x v="0"/>
    <x v="3"/>
    <s v="DRR"/>
    <x v="0"/>
    <x v="0"/>
    <x v="0"/>
    <x v="0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WASH"/>
    <x v="0"/>
    <x v="0"/>
    <x v="1"/>
    <x v="1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dequate safe drinking water"/>
    <n v="0"/>
    <n v="1"/>
    <n v="0"/>
    <n v="0"/>
    <n v="0"/>
    <s v="Tap stand/Pipe water"/>
    <n v="0"/>
    <n v="0"/>
    <n v="1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DRR WASH"/>
    <x v="0"/>
    <x v="0"/>
    <x v="1"/>
    <x v="0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0"/>
    <s v="Adequate safe drinking water Gender-segregated latrines and bathing cubicles"/>
    <n v="0"/>
    <n v="1"/>
    <n v="1"/>
    <n v="0"/>
    <n v="0"/>
    <s v="Tap stand/Pipe water"/>
    <n v="0"/>
    <n v="0"/>
    <n v="1"/>
    <n v="0"/>
    <n v="0"/>
    <n v="0"/>
    <n v="0"/>
    <m/>
    <x v="1"/>
    <x v="3"/>
    <s v="People use latrines regularly Availability of safe drinking water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Some difficulty"/>
    <s v="No difficulty"/>
    <s v="No difficulty"/>
    <s v="No difficulty"/>
    <x v="0"/>
    <x v="1"/>
    <s v="DRR WASH"/>
    <x v="0"/>
    <x v="0"/>
    <x v="1"/>
    <x v="0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0"/>
    <s v="Adequate safe drinking water Gender-segregated latrines and bathing cubicles"/>
    <n v="0"/>
    <n v="1"/>
    <n v="1"/>
    <n v="0"/>
    <n v="0"/>
    <s v="Tap stand/Pipe water"/>
    <n v="0"/>
    <n v="0"/>
    <n v="1"/>
    <n v="0"/>
    <n v="0"/>
    <n v="0"/>
    <n v="0"/>
    <m/>
    <x v="1"/>
    <x v="3"/>
    <s v="People use latrines regularly Availability of safe drinking water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WASH DRR"/>
    <x v="0"/>
    <x v="0"/>
    <x v="1"/>
    <x v="0"/>
    <s v="Shine activities life-skills activities"/>
    <n v="1"/>
    <n v="1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s v="Adequate safe drinking water"/>
    <n v="0"/>
    <n v="1"/>
    <n v="0"/>
    <n v="0"/>
    <n v="0"/>
    <s v="Water tank Tap stand/Pipe water"/>
    <n v="0"/>
    <n v="0"/>
    <n v="1"/>
    <n v="1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0"/>
    <x v="1"/>
    <s v="Adult"/>
    <x v="3"/>
    <s v="Some difficulty"/>
    <m/>
    <s v="Some difficulty"/>
    <s v="No difficulty"/>
    <s v="No difficulty"/>
    <s v="No difficulty"/>
    <x v="0"/>
    <x v="3"/>
    <s v="WASH"/>
    <x v="0"/>
    <x v="0"/>
    <x v="1"/>
    <x v="1"/>
    <s v="life-skill and leadership training Shine activities"/>
    <n v="0"/>
    <n v="1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dequate safe drinking water"/>
    <n v="0"/>
    <n v="1"/>
    <n v="0"/>
    <n v="0"/>
    <n v="0"/>
    <s v="Deep tube wells Tap stand/Pipe water"/>
    <n v="1"/>
    <n v="0"/>
    <n v="1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WASH SRH"/>
    <x v="0"/>
    <x v="0"/>
    <x v="1"/>
    <x v="1"/>
    <s v="life-skills activities Shine activities"/>
    <n v="1"/>
    <n v="1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4"/>
    <n v="1"/>
    <n v="0"/>
    <n v="1"/>
    <n v="1"/>
    <n v="0"/>
    <n v="1"/>
    <n v="0"/>
    <n v="0"/>
    <n v="0"/>
    <s v="CARE’s Health Post Women Girl Safe Space"/>
    <n v="1"/>
    <n v="0"/>
    <n v="1"/>
    <n v="0"/>
    <n v="0"/>
    <x v="1"/>
    <m/>
    <m/>
    <m/>
    <m/>
    <m/>
    <m/>
    <m/>
    <m/>
    <m/>
    <m/>
    <m/>
    <m/>
    <m/>
    <m/>
    <x v="1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s v="Adequate safe drinking water"/>
    <n v="0"/>
    <n v="1"/>
    <n v="0"/>
    <n v="0"/>
    <n v="0"/>
    <s v="Tap stand/Pipe water"/>
    <n v="0"/>
    <n v="0"/>
    <n v="1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WASH"/>
    <x v="0"/>
    <x v="0"/>
    <x v="1"/>
    <x v="1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dequate safe drinking water Good sanitation facility"/>
    <n v="1"/>
    <n v="1"/>
    <n v="0"/>
    <n v="0"/>
    <n v="0"/>
    <s v="Deep tube wells Tap stand/Pipe water"/>
    <n v="1"/>
    <n v="0"/>
    <n v="1"/>
    <n v="0"/>
    <n v="0"/>
    <n v="0"/>
    <n v="0"/>
    <m/>
    <x v="1"/>
    <x v="3"/>
    <s v="People use latrines regularly People maintain personal hygiene Availability of safe drinking water"/>
    <n v="1"/>
    <n v="1"/>
    <n v="1"/>
    <n v="0"/>
    <n v="0"/>
    <n v="0"/>
    <m/>
    <x v="0"/>
    <m/>
    <m/>
    <m/>
    <m/>
    <m/>
    <m/>
  </r>
  <r>
    <x v="0"/>
    <x v="0"/>
    <x v="1"/>
    <s v="Adult"/>
    <x v="3"/>
    <s v="Some difficulty"/>
    <s v="No difficulty"/>
    <s v="No difficulty"/>
    <s v="No difficulty"/>
    <s v="No difficulty"/>
    <s v="No difficulty"/>
    <x v="0"/>
    <x v="3"/>
    <s v="DRR WASH"/>
    <x v="0"/>
    <x v="0"/>
    <x v="1"/>
    <x v="0"/>
    <s v="life-skill and leadership training life-skills activities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s v="Adequate safe drinking water Good sanitation facility Gender-segregated latrines and bathing cubicles"/>
    <n v="1"/>
    <n v="1"/>
    <n v="1"/>
    <n v="0"/>
    <n v="0"/>
    <s v="Deep tube wells"/>
    <n v="1"/>
    <n v="0"/>
    <n v="0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Some difficulty"/>
    <s v="No difficulty"/>
    <s v="A lot of difficulty"/>
    <s v="A lot of difficulty"/>
    <s v="Cannot do at all"/>
    <s v="No difficulty"/>
    <x v="1"/>
    <x v="1"/>
    <s v="WASH"/>
    <x v="0"/>
    <x v="0"/>
    <x v="1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dequate safe drinking water"/>
    <n v="0"/>
    <n v="1"/>
    <n v="0"/>
    <n v="0"/>
    <n v="0"/>
    <s v="Tap stand/Pipe water"/>
    <n v="0"/>
    <n v="0"/>
    <n v="1"/>
    <n v="0"/>
    <n v="0"/>
    <n v="0"/>
    <n v="0"/>
    <m/>
    <x v="1"/>
    <x v="1"/>
    <s v="Availability of safe drinking water"/>
    <n v="1"/>
    <n v="0"/>
    <n v="0"/>
    <n v="0"/>
    <n v="0"/>
    <n v="0"/>
    <m/>
    <x v="0"/>
    <m/>
    <m/>
    <m/>
    <m/>
    <m/>
    <m/>
  </r>
  <r>
    <x v="2"/>
    <x v="3"/>
    <x v="0"/>
    <s v="Teen"/>
    <x v="2"/>
    <s v="Some difficulty"/>
    <s v="No difficulty"/>
    <s v="No difficulty"/>
    <s v="No difficulty"/>
    <s v="No difficulty"/>
    <s v="Some difficulty"/>
    <x v="0"/>
    <x v="2"/>
    <s v="WASH"/>
    <x v="0"/>
    <x v="0"/>
    <x v="1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"/>
    <n v="1"/>
    <n v="0"/>
    <n v="0"/>
    <n v="0"/>
    <n v="0"/>
    <s v="Tap stand/Pipe water"/>
    <n v="0"/>
    <n v="0"/>
    <n v="1"/>
    <n v="0"/>
    <n v="0"/>
    <n v="0"/>
    <n v="0"/>
    <m/>
    <x v="1"/>
    <x v="1"/>
    <s v="All of the above"/>
    <n v="0"/>
    <n v="0"/>
    <n v="0"/>
    <n v="0"/>
    <n v="1"/>
    <n v="0"/>
    <m/>
    <x v="0"/>
    <m/>
    <m/>
    <m/>
    <m/>
    <m/>
    <m/>
  </r>
  <r>
    <x v="0"/>
    <x v="0"/>
    <x v="0"/>
    <s v="Adult"/>
    <x v="0"/>
    <s v="A lot of difficulty"/>
    <s v="No difficulty"/>
    <s v="A lot of difficulty"/>
    <s v="Some difficulty"/>
    <s v="Cannot do at all"/>
    <s v="Some difficulty"/>
    <x v="1"/>
    <x v="1"/>
    <s v="DRR"/>
    <x v="0"/>
    <x v="0"/>
    <x v="0"/>
    <x v="0"/>
    <s v="life skill training for youths"/>
    <n v="0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0"/>
    <x v="2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2"/>
    <x v="0"/>
    <s v="Adult"/>
    <x v="0"/>
    <s v="Some difficulty"/>
    <s v="Some difficulty"/>
    <s v="Some difficulty"/>
    <s v="Some difficulty"/>
    <s v="Some difficulty"/>
    <s v="Some difficulty"/>
    <x v="0"/>
    <x v="1"/>
    <s v="WASH"/>
    <x v="0"/>
    <x v="0"/>
    <x v="1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"/>
    <n v="1"/>
    <n v="0"/>
    <n v="0"/>
    <n v="0"/>
    <n v="0"/>
    <s v="Tap stand/Pipe water"/>
    <n v="0"/>
    <n v="0"/>
    <n v="1"/>
    <n v="0"/>
    <n v="0"/>
    <n v="0"/>
    <n v="0"/>
    <m/>
    <x v="1"/>
    <x v="1"/>
    <s v="Availability of safe drinking water"/>
    <n v="1"/>
    <n v="0"/>
    <n v="0"/>
    <n v="0"/>
    <n v="0"/>
    <n v="0"/>
    <m/>
    <x v="0"/>
    <m/>
    <m/>
    <m/>
    <m/>
    <m/>
    <m/>
  </r>
  <r>
    <x v="0"/>
    <x v="2"/>
    <x v="0"/>
    <s v="Adult"/>
    <x v="0"/>
    <s v="Some difficulty"/>
    <s v="Some difficulty"/>
    <s v="Some difficulty"/>
    <s v="No difficulty"/>
    <s v="Some difficulty"/>
    <s v="Some difficulty"/>
    <x v="0"/>
    <x v="1"/>
    <s v="WASH"/>
    <x v="0"/>
    <x v="0"/>
    <x v="1"/>
    <x v="1"/>
    <s v="life skill training for youths"/>
    <n v="0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ender-segregated latrines and bathing cubicles"/>
    <n v="0"/>
    <n v="0"/>
    <n v="1"/>
    <n v="0"/>
    <n v="0"/>
    <s v="Tap stand/Pipe water"/>
    <n v="0"/>
    <n v="0"/>
    <n v="1"/>
    <n v="0"/>
    <n v="0"/>
    <n v="0"/>
    <n v="0"/>
    <m/>
    <x v="1"/>
    <x v="1"/>
    <s v="Availability of safe drinking water"/>
    <n v="1"/>
    <n v="0"/>
    <n v="0"/>
    <n v="0"/>
    <n v="0"/>
    <n v="0"/>
    <m/>
    <x v="0"/>
    <m/>
    <m/>
    <m/>
    <m/>
    <m/>
    <m/>
  </r>
  <r>
    <x v="0"/>
    <x v="2"/>
    <x v="0"/>
    <s v="Adult"/>
    <x v="0"/>
    <s v="No difficulty"/>
    <s v="No difficulty"/>
    <s v="No difficulty"/>
    <s v="No difficulty"/>
    <s v="No difficulty"/>
    <s v="Some difficulty"/>
    <x v="0"/>
    <x v="1"/>
    <s v="WASH"/>
    <x v="0"/>
    <x v="0"/>
    <x v="1"/>
    <x v="1"/>
    <s v="life skill training for youths"/>
    <n v="0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ll of the above"/>
    <n v="0"/>
    <n v="0"/>
    <n v="0"/>
    <n v="1"/>
    <n v="0"/>
    <s v="Tap stand/Pipe water"/>
    <n v="0"/>
    <n v="0"/>
    <n v="1"/>
    <n v="0"/>
    <n v="0"/>
    <n v="0"/>
    <n v="0"/>
    <m/>
    <x v="1"/>
    <x v="1"/>
    <s v="All of the above"/>
    <n v="0"/>
    <n v="0"/>
    <n v="0"/>
    <n v="0"/>
    <n v="1"/>
    <n v="0"/>
    <m/>
    <x v="0"/>
    <m/>
    <m/>
    <m/>
    <m/>
    <m/>
    <m/>
  </r>
  <r>
    <x v="0"/>
    <x v="2"/>
    <x v="0"/>
    <s v="Adult"/>
    <x v="0"/>
    <s v="No difficulty"/>
    <s v="No difficulty"/>
    <s v="A lot of difficulty"/>
    <s v="No difficulty"/>
    <s v="No difficulty"/>
    <s v="No difficulty"/>
    <x v="1"/>
    <x v="1"/>
    <s v="DRR"/>
    <x v="0"/>
    <x v="0"/>
    <x v="0"/>
    <x v="0"/>
    <s v="life skill training for youths"/>
    <n v="0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2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0"/>
    <x v="0"/>
    <s v="Adult"/>
    <x v="0"/>
    <s v="Some difficulty"/>
    <s v="Some difficulty"/>
    <s v="Some difficulty"/>
    <s v="No difficulty"/>
    <s v="No difficulty"/>
    <s v="Some difficulty"/>
    <x v="0"/>
    <x v="1"/>
    <s v="DRR"/>
    <x v="0"/>
    <x v="0"/>
    <x v="0"/>
    <x v="0"/>
    <s v="life skill training for youths"/>
    <n v="0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2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0"/>
    <x v="0"/>
    <s v="Adult"/>
    <x v="0"/>
    <s v="Cannot do at all"/>
    <s v="Some difficulty"/>
    <s v="Some difficulty"/>
    <s v="Some difficulty"/>
    <s v="Some difficulty"/>
    <s v="Some difficulty"/>
    <x v="1"/>
    <x v="1"/>
    <s v="GBV"/>
    <x v="1"/>
    <x v="0"/>
    <x v="0"/>
    <x v="1"/>
    <s v="life-skills activities"/>
    <n v="1"/>
    <n v="0"/>
    <n v="0"/>
    <n v="0"/>
    <n v="0"/>
    <n v="0"/>
    <m/>
    <x v="3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2"/>
    <x v="1"/>
    <s v="Adult"/>
    <x v="3"/>
    <s v="Some difficulty"/>
    <s v="Some difficulty"/>
    <s v="Some difficulty"/>
    <s v="Some difficulty"/>
    <s v="Some difficulty"/>
    <s v="Some difficulty"/>
    <x v="0"/>
    <x v="1"/>
    <s v="GBV"/>
    <x v="1"/>
    <x v="0"/>
    <x v="0"/>
    <x v="1"/>
    <s v="life-skill and leadership training"/>
    <n v="0"/>
    <n v="0"/>
    <n v="1"/>
    <n v="0"/>
    <n v="0"/>
    <n v="0"/>
    <m/>
    <x v="2"/>
    <s v="Training on GBV prevention &amp; protection"/>
    <n v="0"/>
    <n v="0"/>
    <n v="0"/>
    <n v="1"/>
    <n v="0"/>
    <n v="0"/>
    <m/>
    <x v="1"/>
    <x v="1"/>
    <x v="0"/>
    <x v="2"/>
    <x v="1"/>
    <m/>
    <m/>
    <m/>
    <m/>
    <m/>
    <m/>
    <m/>
    <m/>
    <m/>
    <m/>
    <x v="2"/>
    <m/>
    <m/>
    <m/>
    <m/>
    <m/>
    <x v="5"/>
    <n v="1"/>
    <n v="0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2"/>
    <x v="0"/>
    <s v="Adult"/>
    <x v="0"/>
    <s v="No difficulty"/>
    <s v="No difficulty"/>
    <s v="Some difficulty"/>
    <s v="Some difficulty"/>
    <s v="No difficulty"/>
    <s v="No difficulty"/>
    <x v="0"/>
    <x v="1"/>
    <s v="WASH"/>
    <x v="0"/>
    <x v="0"/>
    <x v="1"/>
    <x v="1"/>
    <s v="life skill training for youths"/>
    <n v="0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Gender-segregated latrines and bathing cubicles All of the above"/>
    <n v="1"/>
    <n v="0"/>
    <n v="1"/>
    <n v="1"/>
    <n v="0"/>
    <s v="Tap stand/Pipe water"/>
    <n v="0"/>
    <n v="0"/>
    <n v="1"/>
    <n v="0"/>
    <n v="0"/>
    <n v="0"/>
    <n v="0"/>
    <m/>
    <x v="1"/>
    <x v="1"/>
    <s v="People use latrines regularly People maintain personal hygiene"/>
    <n v="0"/>
    <n v="1"/>
    <n v="1"/>
    <n v="0"/>
    <n v="0"/>
    <n v="0"/>
    <m/>
    <x v="0"/>
    <m/>
    <m/>
    <m/>
    <m/>
    <m/>
    <m/>
  </r>
  <r>
    <x v="0"/>
    <x v="3"/>
    <x v="0"/>
    <s v="Teen"/>
    <x v="2"/>
    <s v="No difficulty"/>
    <s v="No difficulty"/>
    <s v="Some difficulty"/>
    <s v="No difficulty"/>
    <s v="No difficulty"/>
    <s v="No difficulty"/>
    <x v="0"/>
    <x v="2"/>
    <s v="WASH"/>
    <x v="0"/>
    <x v="0"/>
    <x v="1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ll of the above"/>
    <n v="1"/>
    <n v="0"/>
    <n v="0"/>
    <n v="1"/>
    <n v="0"/>
    <s v="Tap stand/Pipe water Water tank"/>
    <n v="0"/>
    <n v="0"/>
    <n v="1"/>
    <n v="1"/>
    <n v="0"/>
    <n v="0"/>
    <n v="0"/>
    <m/>
    <x v="1"/>
    <x v="1"/>
    <s v="Availability of safe drinking water People use latrines regularly"/>
    <n v="1"/>
    <n v="1"/>
    <n v="0"/>
    <n v="0"/>
    <n v="0"/>
    <n v="0"/>
    <m/>
    <x v="0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life skill training for youths"/>
    <n v="0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2"/>
    <x v="0"/>
    <m/>
    <m/>
    <m/>
    <m/>
    <m/>
    <m/>
    <m/>
    <x v="0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2"/>
    <x v="0"/>
    <s v="Adult"/>
    <x v="0"/>
    <s v="Some difficulty"/>
    <s v="Some difficulty"/>
    <s v="Some difficulty"/>
    <s v="No difficulty"/>
    <s v="Some difficulty"/>
    <s v="Some difficulty"/>
    <x v="0"/>
    <x v="1"/>
    <s v="GBV"/>
    <x v="1"/>
    <x v="0"/>
    <x v="0"/>
    <x v="1"/>
    <s v="life-skills activities"/>
    <n v="1"/>
    <n v="0"/>
    <n v="0"/>
    <n v="0"/>
    <n v="0"/>
    <n v="0"/>
    <m/>
    <x v="5"/>
    <s v="Training on GBV prevention &amp; protection"/>
    <n v="0"/>
    <n v="0"/>
    <n v="0"/>
    <n v="1"/>
    <n v="0"/>
    <n v="0"/>
    <m/>
    <x v="0"/>
    <x v="0"/>
    <x v="1"/>
    <x v="1"/>
    <x v="0"/>
    <m/>
    <m/>
    <m/>
    <m/>
    <m/>
    <m/>
    <m/>
    <m/>
    <m/>
    <m/>
    <x v="2"/>
    <m/>
    <m/>
    <m/>
    <m/>
    <m/>
    <x v="3"/>
    <n v="0"/>
    <n v="0"/>
    <n v="1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2"/>
    <x v="0"/>
    <s v="Adult"/>
    <x v="0"/>
    <s v="Some difficulty"/>
    <s v="Some difficulty"/>
    <s v="Some difficulty"/>
    <s v="Some difficulty"/>
    <s v="No difficulty"/>
    <s v="No difficulty"/>
    <x v="0"/>
    <x v="1"/>
    <s v="WASH"/>
    <x v="0"/>
    <x v="0"/>
    <x v="1"/>
    <x v="1"/>
    <s v="life-skill and leadership training"/>
    <n v="0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 Gender-segregated latrines and bathing cubicles"/>
    <n v="1"/>
    <n v="1"/>
    <n v="1"/>
    <n v="0"/>
    <n v="0"/>
    <s v="Tap stand/Pipe water"/>
    <n v="0"/>
    <n v="0"/>
    <n v="1"/>
    <n v="0"/>
    <n v="0"/>
    <n v="0"/>
    <n v="0"/>
    <m/>
    <x v="1"/>
    <x v="1"/>
    <s v="People use latrines regularly Availability of safe drinking water"/>
    <n v="1"/>
    <n v="1"/>
    <n v="0"/>
    <n v="0"/>
    <n v="0"/>
    <n v="0"/>
    <m/>
    <x v="0"/>
    <m/>
    <m/>
    <m/>
    <m/>
    <m/>
    <m/>
  </r>
  <r>
    <x v="0"/>
    <x v="0"/>
    <x v="1"/>
    <s v="Adult"/>
    <x v="3"/>
    <s v="A lot of difficulty"/>
    <s v="A lot of difficulty"/>
    <s v="A lot of difficulty"/>
    <s v="Cannot do at all"/>
    <s v="A lot of difficulty"/>
    <s v="A lot of difficulty"/>
    <x v="1"/>
    <x v="3"/>
    <s v="GBV"/>
    <x v="1"/>
    <x v="0"/>
    <x v="0"/>
    <x v="1"/>
    <s v="None of the above"/>
    <n v="0"/>
    <n v="0"/>
    <n v="0"/>
    <n v="0"/>
    <n v="0"/>
    <n v="1"/>
    <m/>
    <x v="1"/>
    <s v="Training on GBV prevention &amp; protection"/>
    <n v="0"/>
    <n v="0"/>
    <n v="0"/>
    <n v="1"/>
    <n v="0"/>
    <n v="0"/>
    <m/>
    <x v="1"/>
    <x v="1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2"/>
    <x v="0"/>
    <s v="Adult"/>
    <x v="0"/>
    <s v="No difficulty"/>
    <s v="No difficulty"/>
    <s v="No difficulty"/>
    <s v="Some difficulty"/>
    <s v="No difficulty"/>
    <s v="No difficulty"/>
    <x v="0"/>
    <x v="1"/>
    <s v="WASH"/>
    <x v="0"/>
    <x v="0"/>
    <x v="1"/>
    <x v="1"/>
    <s v="life-skill and leadership training life-skills activities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 Gender-segregated latrines and bathing cubicles"/>
    <n v="1"/>
    <n v="1"/>
    <n v="1"/>
    <n v="0"/>
    <n v="0"/>
    <s v="Tap stand/Pipe water Water tank"/>
    <n v="0"/>
    <n v="0"/>
    <n v="1"/>
    <n v="1"/>
    <n v="0"/>
    <n v="0"/>
    <n v="0"/>
    <m/>
    <x v="1"/>
    <x v="1"/>
    <s v="Availability of safe drinking water People use latrines regularly"/>
    <n v="1"/>
    <n v="1"/>
    <n v="0"/>
    <n v="0"/>
    <n v="0"/>
    <n v="0"/>
    <m/>
    <x v="2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WASH"/>
    <x v="0"/>
    <x v="0"/>
    <x v="1"/>
    <x v="1"/>
    <s v="life-skill and leadership training"/>
    <n v="0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 Gender-segregated latrines and bathing cubicles"/>
    <n v="1"/>
    <n v="1"/>
    <n v="1"/>
    <n v="0"/>
    <n v="0"/>
    <s v="Tap stand/Pipe water"/>
    <n v="0"/>
    <n v="0"/>
    <n v="1"/>
    <n v="0"/>
    <n v="0"/>
    <n v="0"/>
    <n v="0"/>
    <m/>
    <x v="1"/>
    <x v="1"/>
    <s v="People use latrines regularly Availability of safe drinking water"/>
    <n v="1"/>
    <n v="1"/>
    <n v="0"/>
    <n v="0"/>
    <n v="0"/>
    <n v="0"/>
    <m/>
    <x v="0"/>
    <m/>
    <m/>
    <m/>
    <m/>
    <m/>
    <m/>
  </r>
  <r>
    <x v="0"/>
    <x v="0"/>
    <x v="0"/>
    <s v="Adult"/>
    <x v="0"/>
    <s v="A lot of difficulty"/>
    <s v="Some difficulty"/>
    <s v="A lot of difficulty"/>
    <s v="Some difficulty"/>
    <s v="Some difficulty"/>
    <s v="Some difficulty"/>
    <x v="1"/>
    <x v="1"/>
    <s v="DRR"/>
    <x v="0"/>
    <x v="0"/>
    <x v="0"/>
    <x v="0"/>
    <s v="life-skills activities life skill training for youths"/>
    <n v="1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0"/>
    <x v="0"/>
    <s v="Adult"/>
    <x v="0"/>
    <s v="A lot of difficulty"/>
    <s v="Some difficulty"/>
    <s v="A lot of difficulty"/>
    <s v="Some difficulty"/>
    <s v="Some difficulty"/>
    <s v="Some difficulty"/>
    <x v="1"/>
    <x v="1"/>
    <s v="DRR"/>
    <x v="0"/>
    <x v="0"/>
    <x v="0"/>
    <x v="0"/>
    <s v="life skill training for youths"/>
    <n v="0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2"/>
    <x v="0"/>
    <m/>
    <m/>
    <m/>
    <m/>
    <m/>
    <m/>
    <m/>
    <x v="0"/>
    <x v="0"/>
    <x v="2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0"/>
    <x v="0"/>
    <s v="Adult"/>
    <x v="0"/>
    <s v="Some difficulty"/>
    <s v="Some difficulty"/>
    <s v="Some difficulty"/>
    <s v="Some difficulty"/>
    <s v="Some difficulty"/>
    <s v="No difficulty"/>
    <x v="0"/>
    <x v="1"/>
    <s v="WASH DRR"/>
    <x v="0"/>
    <x v="0"/>
    <x v="1"/>
    <x v="0"/>
    <s v="life skill training for youths"/>
    <n v="0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2"/>
    <x v="0"/>
    <m/>
    <m/>
    <m/>
    <m/>
    <m/>
    <m/>
    <m/>
    <x v="2"/>
    <x v="2"/>
    <x v="2"/>
    <s v="Good sanitation facility Adequate safe drinking water Gender-segregated latrines and bathing cubicles"/>
    <n v="1"/>
    <n v="1"/>
    <n v="1"/>
    <n v="0"/>
    <n v="0"/>
    <s v="Tap stand/Pipe water"/>
    <n v="0"/>
    <n v="0"/>
    <n v="1"/>
    <n v="0"/>
    <n v="0"/>
    <n v="0"/>
    <n v="0"/>
    <m/>
    <x v="1"/>
    <x v="1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life-skills activities"/>
    <n v="1"/>
    <n v="0"/>
    <n v="0"/>
    <n v="0"/>
    <n v="0"/>
    <n v="0"/>
    <m/>
    <x v="3"/>
    <m/>
    <m/>
    <m/>
    <m/>
    <m/>
    <m/>
    <m/>
    <m/>
    <x v="0"/>
    <x v="0"/>
    <x v="1"/>
    <x v="1"/>
    <x v="0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4"/>
    <s v="GBV SRH WASH DRR"/>
    <x v="1"/>
    <x v="0"/>
    <x v="1"/>
    <x v="0"/>
    <s v="life-skill and leadership training life-skills activities"/>
    <n v="1"/>
    <n v="0"/>
    <n v="1"/>
    <n v="0"/>
    <n v="0"/>
    <n v="0"/>
    <m/>
    <x v="1"/>
    <s v="Training on GBV prevention &amp; protection Psychosocial support &amp; counselling Information about GBV prevention &amp; mitigation"/>
    <n v="1"/>
    <n v="0"/>
    <n v="0"/>
    <n v="1"/>
    <n v="1"/>
    <n v="0"/>
    <m/>
    <x v="1"/>
    <x v="2"/>
    <x v="0"/>
    <x v="2"/>
    <x v="1"/>
    <m/>
    <m/>
    <m/>
    <m/>
    <m/>
    <m/>
    <m/>
    <m/>
    <m/>
    <m/>
    <x v="2"/>
    <m/>
    <m/>
    <m/>
    <m/>
    <m/>
    <x v="6"/>
    <n v="1"/>
    <n v="1"/>
    <n v="0"/>
    <n v="0"/>
    <x v="5"/>
    <n v="0"/>
    <n v="0"/>
    <n v="0"/>
    <n v="0"/>
    <n v="0"/>
    <n v="0"/>
    <n v="1"/>
    <n v="0"/>
    <n v="0"/>
    <s v="CARE’s Health Post Women Girl Safe Space Court-yard meetings"/>
    <n v="1"/>
    <n v="0"/>
    <n v="1"/>
    <n v="1"/>
    <n v="0"/>
    <x v="1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0"/>
    <x v="0"/>
    <m/>
    <m/>
    <m/>
    <m/>
    <m/>
    <m/>
    <m/>
    <x v="2"/>
    <x v="2"/>
    <x v="0"/>
    <s v="Adequate safe drinking water Good sanitation facility"/>
    <n v="1"/>
    <n v="1"/>
    <n v="0"/>
    <n v="0"/>
    <n v="0"/>
    <s v="Tap stand/Pipe water Water tank"/>
    <n v="0"/>
    <n v="0"/>
    <n v="1"/>
    <n v="1"/>
    <n v="0"/>
    <n v="0"/>
    <n v="0"/>
    <m/>
    <x v="1"/>
    <x v="3"/>
    <s v="People maintain personal hygiene People use latrines regularly Availability of safe drinking water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SRH WASH DRR"/>
    <x v="1"/>
    <x v="0"/>
    <x v="1"/>
    <x v="0"/>
    <s v="life-skills activities life-skill and leadership training"/>
    <n v="1"/>
    <n v="0"/>
    <n v="1"/>
    <n v="0"/>
    <n v="0"/>
    <n v="0"/>
    <m/>
    <x v="2"/>
    <s v="Psychosocial support &amp; counselling Training on GBV prevention &amp; protection Information about GBV prevention &amp; mitigation"/>
    <n v="1"/>
    <n v="0"/>
    <n v="0"/>
    <n v="1"/>
    <n v="1"/>
    <n v="0"/>
    <m/>
    <x v="1"/>
    <x v="1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6"/>
    <n v="1"/>
    <n v="1"/>
    <n v="0"/>
    <n v="1"/>
    <n v="0"/>
    <n v="1"/>
    <n v="1"/>
    <n v="0"/>
    <n v="0"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s v="Good sanitation facility Adequate safe drinking water Gender-segregated latrines and bathing cubicles All of the above"/>
    <n v="1"/>
    <n v="1"/>
    <n v="1"/>
    <n v="1"/>
    <n v="0"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SRH WASH DRR"/>
    <x v="1"/>
    <x v="0"/>
    <x v="1"/>
    <x v="0"/>
    <s v="life-skills activities life-skill and leadership training"/>
    <n v="1"/>
    <n v="0"/>
    <n v="1"/>
    <n v="0"/>
    <n v="0"/>
    <n v="0"/>
    <m/>
    <x v="6"/>
    <s v="Training on GBV prevention &amp; protection Training on GBV prevention &amp; protection Information about GBV prevention &amp; mitigation"/>
    <n v="0"/>
    <n v="1"/>
    <n v="0"/>
    <n v="1"/>
    <n v="1"/>
    <n v="0"/>
    <m/>
    <x v="1"/>
    <x v="2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7"/>
    <n v="1"/>
    <n v="1"/>
    <n v="1"/>
    <n v="0"/>
    <n v="0"/>
    <n v="0"/>
    <n v="1"/>
    <n v="0"/>
    <n v="0"/>
    <s v="CARE’s Health Post Women Girl Safe Space Court-yard meetings Door-to-door visit"/>
    <n v="1"/>
    <n v="0"/>
    <n v="1"/>
    <n v="1"/>
    <n v="1"/>
    <x v="1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0"/>
    <x v="0"/>
    <m/>
    <m/>
    <m/>
    <m/>
    <m/>
    <m/>
    <m/>
    <x v="2"/>
    <x v="0"/>
    <x v="0"/>
    <s v="Good sanitation facility Adequate safe drinking water Gender-segregated latrines and bathing cubicles All of the above"/>
    <n v="1"/>
    <n v="1"/>
    <n v="1"/>
    <n v="1"/>
    <n v="0"/>
    <s v="Water tank"/>
    <n v="0"/>
    <n v="0"/>
    <n v="0"/>
    <n v="1"/>
    <n v="0"/>
    <n v="0"/>
    <n v="0"/>
    <m/>
    <x v="1"/>
    <x v="3"/>
    <s v="People use latrines regularly People maintain personal hygiene Availability of safe drinking water All of the above"/>
    <n v="1"/>
    <n v="1"/>
    <n v="1"/>
    <n v="0"/>
    <n v="1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SRH GBV WASH DRR"/>
    <x v="1"/>
    <x v="0"/>
    <x v="1"/>
    <x v="0"/>
    <s v="life-skills activities life-skill and leadership training"/>
    <n v="1"/>
    <n v="0"/>
    <n v="1"/>
    <n v="0"/>
    <n v="0"/>
    <n v="0"/>
    <m/>
    <x v="2"/>
    <s v="Training on GBV prevention &amp; protection Information about GBV prevention &amp; mitigation"/>
    <n v="0"/>
    <n v="0"/>
    <n v="0"/>
    <n v="1"/>
    <n v="1"/>
    <n v="0"/>
    <m/>
    <x v="1"/>
    <x v="1"/>
    <x v="0"/>
    <x v="2"/>
    <x v="1"/>
    <m/>
    <m/>
    <m/>
    <m/>
    <m/>
    <m/>
    <m/>
    <m/>
    <m/>
    <m/>
    <x v="1"/>
    <s v="Contacted with community leaders (imams, majhi)"/>
    <n v="0"/>
    <n v="1"/>
    <n v="0"/>
    <n v="0"/>
    <x v="2"/>
    <n v="0"/>
    <n v="1"/>
    <n v="0"/>
    <n v="0"/>
    <x v="8"/>
    <n v="1"/>
    <n v="1"/>
    <n v="1"/>
    <n v="0"/>
    <n v="0"/>
    <n v="0"/>
    <n v="1"/>
    <n v="0"/>
    <n v="0"/>
    <s v="CARE’s Health Post Women Girl Safe Space Court-yard meetings Door-to-door visit"/>
    <n v="1"/>
    <n v="0"/>
    <n v="1"/>
    <n v="1"/>
    <n v="1"/>
    <x v="2"/>
    <s v="From my husband"/>
    <n v="1"/>
    <n v="0"/>
    <n v="0"/>
    <n v="0"/>
    <s v="Family Planning method ANC PNC"/>
    <n v="1"/>
    <n v="1"/>
    <n v="1"/>
    <n v="0"/>
    <n v="0"/>
    <n v="0"/>
    <n v="0"/>
    <n v="0"/>
    <x v="2"/>
    <m/>
    <x v="1"/>
    <m/>
    <x v="1"/>
    <x v="0"/>
    <m/>
    <m/>
    <m/>
    <m/>
    <m/>
    <m/>
    <m/>
    <x v="1"/>
    <x v="0"/>
    <x v="0"/>
    <m/>
    <m/>
    <m/>
    <m/>
    <m/>
    <m/>
    <m/>
    <x v="2"/>
    <x v="2"/>
    <x v="0"/>
    <s v="Good sanitation facility Adequate safe drinking water Gender-segregated latrines and bathing cubicles"/>
    <n v="1"/>
    <n v="1"/>
    <n v="1"/>
    <n v="0"/>
    <n v="0"/>
    <s v="Deep tube wells"/>
    <n v="1"/>
    <n v="0"/>
    <n v="0"/>
    <n v="0"/>
    <n v="0"/>
    <n v="0"/>
    <n v="0"/>
    <m/>
    <x v="1"/>
    <x v="3"/>
    <s v="People maintain personal hygiene People use latrines regularly Availability of safe drinking water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SRH WASH DRR"/>
    <x v="1"/>
    <x v="0"/>
    <x v="1"/>
    <x v="0"/>
    <s v="life-skills activities"/>
    <n v="1"/>
    <n v="0"/>
    <n v="0"/>
    <n v="0"/>
    <n v="0"/>
    <n v="0"/>
    <m/>
    <x v="2"/>
    <s v="Psychosocial support &amp; counselling Training on GBV prevention &amp; protection Information about GBV prevention &amp; mitigation"/>
    <n v="1"/>
    <n v="0"/>
    <n v="0"/>
    <n v="1"/>
    <n v="1"/>
    <n v="0"/>
    <m/>
    <x v="1"/>
    <x v="1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9"/>
    <n v="1"/>
    <n v="1"/>
    <n v="0"/>
    <n v="0"/>
    <n v="0"/>
    <n v="0"/>
    <n v="1"/>
    <n v="0"/>
    <n v="0"/>
    <s v="CARE’s Health Post"/>
    <n v="1"/>
    <n v="0"/>
    <n v="0"/>
    <n v="0"/>
    <n v="0"/>
    <x v="2"/>
    <s v="From my husband"/>
    <n v="1"/>
    <n v="0"/>
    <n v="0"/>
    <n v="0"/>
    <s v="Referral services for Safe delivery Family Planning method"/>
    <n v="0"/>
    <n v="0"/>
    <n v="1"/>
    <n v="1"/>
    <n v="0"/>
    <n v="0"/>
    <n v="0"/>
    <n v="0"/>
    <x v="1"/>
    <m/>
    <x v="2"/>
    <m/>
    <x v="1"/>
    <x v="0"/>
    <m/>
    <m/>
    <m/>
    <m/>
    <m/>
    <m/>
    <m/>
    <x v="1"/>
    <x v="0"/>
    <x v="0"/>
    <m/>
    <m/>
    <m/>
    <m/>
    <m/>
    <m/>
    <m/>
    <x v="2"/>
    <x v="2"/>
    <x v="0"/>
    <s v="Good sanitation facility Adequate safe drinking water Gender-segregated latrines and bathing cubicles"/>
    <n v="1"/>
    <n v="1"/>
    <n v="1"/>
    <n v="0"/>
    <n v="0"/>
    <s v="Deep tube wells"/>
    <n v="1"/>
    <n v="0"/>
    <n v="0"/>
    <n v="0"/>
    <n v="0"/>
    <n v="0"/>
    <n v="0"/>
    <m/>
    <x v="1"/>
    <x v="3"/>
    <s v="People maintain personal hygiene Availability of safe drinking water People use latrines regularly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SRH WASH DRR"/>
    <x v="1"/>
    <x v="0"/>
    <x v="1"/>
    <x v="0"/>
    <s v="life-skills activities"/>
    <n v="1"/>
    <n v="0"/>
    <n v="0"/>
    <n v="0"/>
    <n v="0"/>
    <n v="0"/>
    <m/>
    <x v="1"/>
    <s v="Psychosocial support &amp; counselling Training on GBV prevention &amp; protection Information about GBV prevention &amp; mitigation"/>
    <n v="1"/>
    <n v="0"/>
    <n v="0"/>
    <n v="1"/>
    <n v="1"/>
    <n v="0"/>
    <m/>
    <x v="1"/>
    <x v="1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10"/>
    <n v="1"/>
    <n v="1"/>
    <n v="1"/>
    <n v="0"/>
    <n v="0"/>
    <n v="0"/>
    <n v="0"/>
    <n v="0"/>
    <n v="0"/>
    <s v="CARE’s Health Post Women Girl Safe Space Door-to-door visit Court-yard meetings"/>
    <n v="1"/>
    <n v="0"/>
    <n v="1"/>
    <n v="1"/>
    <n v="1"/>
    <x v="2"/>
    <s v="From my husband"/>
    <n v="1"/>
    <n v="0"/>
    <n v="0"/>
    <n v="0"/>
    <s v="ANC PNC Family Planning method"/>
    <n v="1"/>
    <n v="1"/>
    <n v="1"/>
    <n v="0"/>
    <n v="0"/>
    <n v="0"/>
    <n v="0"/>
    <n v="0"/>
    <x v="2"/>
    <m/>
    <x v="1"/>
    <m/>
    <x v="1"/>
    <x v="0"/>
    <m/>
    <m/>
    <m/>
    <m/>
    <m/>
    <m/>
    <m/>
    <x v="1"/>
    <x v="0"/>
    <x v="0"/>
    <m/>
    <m/>
    <m/>
    <m/>
    <m/>
    <m/>
    <m/>
    <x v="2"/>
    <x v="0"/>
    <x v="0"/>
    <s v="Good sanitation facility Gender-segregated latrines and bathing cubicles Adequate safe drinking water"/>
    <n v="1"/>
    <n v="1"/>
    <n v="1"/>
    <n v="0"/>
    <n v="0"/>
    <s v="Deep tube wells"/>
    <n v="1"/>
    <n v="0"/>
    <n v="0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0"/>
    <x v="1"/>
    <s v="Adult"/>
    <x v="3"/>
    <s v="Some difficulty"/>
    <s v="A lot of difficulty"/>
    <s v="A lot of difficulty"/>
    <s v="No difficulty"/>
    <s v="Cannot do at all"/>
    <s v="No difficulty"/>
    <x v="1"/>
    <x v="0"/>
    <s v="GBV WASH"/>
    <x v="1"/>
    <x v="0"/>
    <x v="1"/>
    <x v="1"/>
    <s v="life-skills activities"/>
    <n v="1"/>
    <n v="0"/>
    <n v="0"/>
    <n v="0"/>
    <n v="0"/>
    <n v="0"/>
    <m/>
    <x v="2"/>
    <s v="Psychosocial support &amp; counselling"/>
    <n v="1"/>
    <n v="0"/>
    <n v="0"/>
    <n v="0"/>
    <n v="0"/>
    <n v="0"/>
    <m/>
    <x v="1"/>
    <x v="1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 Gender-segregated latrines and bathing cubicles"/>
    <n v="1"/>
    <n v="1"/>
    <n v="1"/>
    <n v="0"/>
    <n v="0"/>
    <s v="Deep tube wells"/>
    <n v="1"/>
    <n v="0"/>
    <n v="0"/>
    <n v="0"/>
    <n v="0"/>
    <n v="0"/>
    <n v="0"/>
    <m/>
    <x v="1"/>
    <x v="3"/>
    <s v="Availability of safe drinking water People maintain personal hygiene People use latrines regularly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SRH WASH DRR"/>
    <x v="1"/>
    <x v="0"/>
    <x v="1"/>
    <x v="0"/>
    <s v="life-skills activities"/>
    <n v="1"/>
    <n v="0"/>
    <n v="0"/>
    <n v="0"/>
    <n v="0"/>
    <n v="0"/>
    <m/>
    <x v="6"/>
    <s v="Psychosocial support &amp; counselling Training on GBV prevention &amp; protection"/>
    <n v="1"/>
    <n v="0"/>
    <n v="0"/>
    <n v="1"/>
    <n v="0"/>
    <n v="0"/>
    <m/>
    <x v="1"/>
    <x v="1"/>
    <x v="0"/>
    <x v="2"/>
    <x v="1"/>
    <m/>
    <m/>
    <m/>
    <m/>
    <m/>
    <m/>
    <m/>
    <m/>
    <m/>
    <m/>
    <x v="2"/>
    <m/>
    <m/>
    <m/>
    <m/>
    <m/>
    <x v="1"/>
    <n v="0"/>
    <n v="1"/>
    <n v="1"/>
    <n v="0"/>
    <x v="11"/>
    <n v="0"/>
    <n v="0"/>
    <n v="1"/>
    <n v="0"/>
    <n v="0"/>
    <n v="0"/>
    <n v="1"/>
    <n v="0"/>
    <n v="0"/>
    <s v="CARE’s Health Post Court-yard meetings Women Girl Safe Space"/>
    <n v="1"/>
    <n v="0"/>
    <n v="1"/>
    <n v="1"/>
    <n v="0"/>
    <x v="2"/>
    <s v="From my husband"/>
    <n v="1"/>
    <n v="0"/>
    <n v="0"/>
    <n v="0"/>
    <s v="Family Planning method Awareness session/information on reproductive health"/>
    <n v="0"/>
    <n v="0"/>
    <n v="1"/>
    <n v="0"/>
    <n v="0"/>
    <n v="0"/>
    <n v="1"/>
    <n v="0"/>
    <x v="3"/>
    <m/>
    <x v="3"/>
    <m/>
    <x v="1"/>
    <x v="0"/>
    <m/>
    <m/>
    <m/>
    <m/>
    <m/>
    <m/>
    <m/>
    <x v="1"/>
    <x v="0"/>
    <x v="0"/>
    <m/>
    <m/>
    <m/>
    <m/>
    <m/>
    <m/>
    <m/>
    <x v="2"/>
    <x v="0"/>
    <x v="0"/>
    <s v="Good sanitation facility Adequate safe drinking water Gender-segregated latrines and bathing cubicles"/>
    <n v="1"/>
    <n v="1"/>
    <n v="1"/>
    <n v="0"/>
    <n v="0"/>
    <s v="Deep tube wells"/>
    <n v="1"/>
    <n v="0"/>
    <n v="0"/>
    <n v="0"/>
    <n v="0"/>
    <n v="0"/>
    <n v="0"/>
    <m/>
    <x v="1"/>
    <x v="3"/>
    <s v="Availability of safe drinking water People maintain personal hygiene People use latrines regularly"/>
    <n v="1"/>
    <n v="1"/>
    <n v="1"/>
    <n v="0"/>
    <n v="0"/>
    <n v="0"/>
    <m/>
    <x v="0"/>
    <m/>
    <m/>
    <m/>
    <m/>
    <m/>
    <m/>
  </r>
  <r>
    <x v="0"/>
    <x v="0"/>
    <x v="1"/>
    <s v="Adult"/>
    <x v="3"/>
    <s v="No difficulty"/>
    <s v="No difficulty"/>
    <s v="A lot of difficulty"/>
    <s v="No difficulty"/>
    <s v="A lot of difficulty"/>
    <s v="No difficulty"/>
    <x v="1"/>
    <x v="1"/>
    <s v="WASH GBV"/>
    <x v="1"/>
    <x v="0"/>
    <x v="1"/>
    <x v="1"/>
    <s v="life-skills activities"/>
    <n v="1"/>
    <n v="0"/>
    <n v="0"/>
    <n v="0"/>
    <n v="0"/>
    <n v="0"/>
    <m/>
    <x v="2"/>
    <s v="Psychosocial support &amp; counselling Information about GBV prevention &amp; mitigation"/>
    <n v="1"/>
    <n v="0"/>
    <n v="0"/>
    <n v="0"/>
    <n v="1"/>
    <n v="0"/>
    <m/>
    <x v="1"/>
    <x v="1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Deep tube wells"/>
    <n v="1"/>
    <n v="0"/>
    <n v="0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SRH WASH"/>
    <x v="1"/>
    <x v="0"/>
    <x v="1"/>
    <x v="1"/>
    <s v="life-skills activities"/>
    <n v="1"/>
    <n v="0"/>
    <n v="0"/>
    <n v="0"/>
    <n v="0"/>
    <n v="0"/>
    <m/>
    <x v="2"/>
    <s v="Psychosocial support &amp; counselling Training on GBV prevention &amp; protection"/>
    <n v="1"/>
    <n v="0"/>
    <n v="0"/>
    <n v="1"/>
    <n v="0"/>
    <n v="0"/>
    <m/>
    <x v="1"/>
    <x v="1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12"/>
    <n v="1"/>
    <n v="1"/>
    <n v="1"/>
    <n v="0"/>
    <n v="0"/>
    <n v="1"/>
    <n v="0"/>
    <n v="0"/>
    <n v="0"/>
    <s v="CARE’s Health Post Court-yard meetings Women Girl Safe Space Door-to-door visit"/>
    <n v="1"/>
    <n v="0"/>
    <n v="1"/>
    <n v="1"/>
    <n v="1"/>
    <x v="2"/>
    <s v="From my husband"/>
    <n v="1"/>
    <n v="0"/>
    <n v="0"/>
    <n v="0"/>
    <s v="Family Planning method"/>
    <n v="0"/>
    <n v="0"/>
    <n v="1"/>
    <n v="0"/>
    <n v="0"/>
    <n v="0"/>
    <n v="0"/>
    <n v="0"/>
    <x v="3"/>
    <m/>
    <x v="3"/>
    <m/>
    <x v="1"/>
    <x v="0"/>
    <m/>
    <m/>
    <m/>
    <m/>
    <m/>
    <m/>
    <m/>
    <x v="1"/>
    <x v="1"/>
    <x v="1"/>
    <m/>
    <m/>
    <m/>
    <m/>
    <m/>
    <m/>
    <m/>
    <x v="1"/>
    <x v="1"/>
    <x v="1"/>
    <s v="Good sanitation facility Gender-segregated latrines and bathing cubicles Adequate safe drinking water"/>
    <n v="1"/>
    <n v="1"/>
    <n v="1"/>
    <n v="0"/>
    <n v="0"/>
    <s v="Deep tube wells"/>
    <n v="1"/>
    <n v="0"/>
    <n v="0"/>
    <n v="0"/>
    <n v="0"/>
    <n v="0"/>
    <n v="0"/>
    <m/>
    <x v="1"/>
    <x v="3"/>
    <s v="People maintain personal hygiene People use latrines regularly"/>
    <n v="0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SRH WASH DRR"/>
    <x v="1"/>
    <x v="0"/>
    <x v="1"/>
    <x v="0"/>
    <s v="life-skills activities"/>
    <n v="1"/>
    <n v="0"/>
    <n v="0"/>
    <n v="0"/>
    <n v="0"/>
    <n v="0"/>
    <m/>
    <x v="1"/>
    <s v="Psychosocial support &amp; counselling Training on GBV prevention &amp; protection"/>
    <n v="1"/>
    <n v="0"/>
    <n v="0"/>
    <n v="1"/>
    <n v="0"/>
    <n v="0"/>
    <m/>
    <x v="1"/>
    <x v="1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13"/>
    <n v="1"/>
    <n v="1"/>
    <n v="0"/>
    <n v="0"/>
    <n v="1"/>
    <n v="1"/>
    <n v="0"/>
    <n v="0"/>
    <n v="0"/>
    <s v="CARE’s Health Post Women Girl Safe Space"/>
    <n v="1"/>
    <n v="0"/>
    <n v="1"/>
    <n v="0"/>
    <n v="0"/>
    <x v="2"/>
    <s v="From my husband"/>
    <n v="1"/>
    <n v="0"/>
    <n v="0"/>
    <n v="0"/>
    <s v="Referral services for Safe delivery ANC PNC"/>
    <n v="1"/>
    <n v="1"/>
    <n v="0"/>
    <n v="1"/>
    <n v="0"/>
    <n v="0"/>
    <n v="0"/>
    <n v="0"/>
    <x v="2"/>
    <m/>
    <x v="2"/>
    <m/>
    <x v="1"/>
    <x v="0"/>
    <m/>
    <m/>
    <m/>
    <m/>
    <m/>
    <m/>
    <m/>
    <x v="1"/>
    <x v="0"/>
    <x v="0"/>
    <m/>
    <m/>
    <m/>
    <m/>
    <m/>
    <m/>
    <m/>
    <x v="2"/>
    <x v="0"/>
    <x v="0"/>
    <s v="Good sanitation facility Adequate safe drinking water Gender-segregated latrines and bathing cubicles"/>
    <n v="1"/>
    <n v="1"/>
    <n v="1"/>
    <n v="0"/>
    <n v="0"/>
    <s v="Deep tube wells"/>
    <n v="1"/>
    <n v="0"/>
    <n v="0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WASH SRH DRR"/>
    <x v="1"/>
    <x v="0"/>
    <x v="1"/>
    <x v="0"/>
    <s v="life-skills activities"/>
    <n v="1"/>
    <n v="0"/>
    <n v="0"/>
    <n v="0"/>
    <n v="0"/>
    <n v="0"/>
    <m/>
    <x v="6"/>
    <s v="Psychosocial support &amp; counselling Training on GBV prevention &amp; protection Information about GBV prevention &amp; mitigation"/>
    <n v="1"/>
    <n v="0"/>
    <n v="0"/>
    <n v="1"/>
    <n v="1"/>
    <n v="0"/>
    <m/>
    <x v="1"/>
    <x v="1"/>
    <x v="0"/>
    <x v="2"/>
    <x v="1"/>
    <m/>
    <m/>
    <m/>
    <m/>
    <m/>
    <m/>
    <m/>
    <m/>
    <m/>
    <m/>
    <x v="2"/>
    <m/>
    <m/>
    <m/>
    <m/>
    <m/>
    <x v="4"/>
    <n v="1"/>
    <n v="1"/>
    <n v="0"/>
    <n v="0"/>
    <x v="12"/>
    <n v="1"/>
    <n v="1"/>
    <n v="1"/>
    <n v="0"/>
    <n v="0"/>
    <n v="1"/>
    <n v="0"/>
    <n v="0"/>
    <n v="0"/>
    <s v="CARE’s Health Post Women Girl Safe Space Court-yard meetings Door-to-door visit"/>
    <n v="1"/>
    <n v="0"/>
    <n v="1"/>
    <n v="1"/>
    <n v="1"/>
    <x v="2"/>
    <s v="From my husband"/>
    <n v="1"/>
    <n v="0"/>
    <n v="0"/>
    <n v="0"/>
    <s v="ANC Family Planning method PNC  Menstrual hygiene"/>
    <n v="1"/>
    <n v="1"/>
    <n v="1"/>
    <n v="0"/>
    <n v="0"/>
    <n v="1"/>
    <n v="0"/>
    <n v="0"/>
    <x v="3"/>
    <m/>
    <x v="3"/>
    <m/>
    <x v="1"/>
    <x v="0"/>
    <m/>
    <m/>
    <m/>
    <m/>
    <m/>
    <m/>
    <m/>
    <x v="1"/>
    <x v="0"/>
    <x v="0"/>
    <m/>
    <m/>
    <m/>
    <m/>
    <m/>
    <m/>
    <m/>
    <x v="2"/>
    <x v="0"/>
    <x v="0"/>
    <s v="Good sanitation facility Gender-segregated latrines and bathing cubicles Adequate safe drinking water"/>
    <n v="1"/>
    <n v="1"/>
    <n v="1"/>
    <n v="0"/>
    <n v="0"/>
    <s v="Deep tube wells"/>
    <n v="1"/>
    <n v="0"/>
    <n v="0"/>
    <n v="0"/>
    <n v="0"/>
    <n v="0"/>
    <n v="0"/>
    <m/>
    <x v="0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SRH WASH DRR"/>
    <x v="1"/>
    <x v="0"/>
    <x v="1"/>
    <x v="0"/>
    <s v="life-skills activities"/>
    <n v="1"/>
    <n v="0"/>
    <n v="0"/>
    <n v="0"/>
    <n v="0"/>
    <n v="0"/>
    <m/>
    <x v="7"/>
    <s v="Psychosocial support &amp; counselling Training on GBV prevention &amp; protection"/>
    <n v="1"/>
    <n v="0"/>
    <n v="0"/>
    <n v="1"/>
    <n v="0"/>
    <n v="0"/>
    <m/>
    <x v="1"/>
    <x v="1"/>
    <x v="0"/>
    <x v="2"/>
    <x v="1"/>
    <m/>
    <m/>
    <m/>
    <m/>
    <m/>
    <m/>
    <m/>
    <m/>
    <m/>
    <m/>
    <x v="2"/>
    <m/>
    <m/>
    <m/>
    <m/>
    <m/>
    <x v="4"/>
    <n v="1"/>
    <n v="1"/>
    <n v="0"/>
    <n v="0"/>
    <x v="14"/>
    <n v="1"/>
    <n v="1"/>
    <n v="1"/>
    <n v="1"/>
    <n v="0"/>
    <n v="0"/>
    <n v="1"/>
    <n v="0"/>
    <n v="0"/>
    <s v="CARE’s Health Post Women Girl Safe Space Court-yard meetings Door-to-door visit"/>
    <n v="1"/>
    <n v="0"/>
    <n v="1"/>
    <n v="1"/>
    <n v="1"/>
    <x v="2"/>
    <s v="From my husband"/>
    <n v="1"/>
    <n v="0"/>
    <n v="0"/>
    <n v="0"/>
    <s v="PNC ANC Referral services for Safe delivery Family Planning method"/>
    <n v="1"/>
    <n v="1"/>
    <n v="1"/>
    <n v="1"/>
    <n v="0"/>
    <n v="0"/>
    <n v="0"/>
    <n v="0"/>
    <x v="3"/>
    <m/>
    <x v="3"/>
    <m/>
    <x v="1"/>
    <x v="0"/>
    <m/>
    <m/>
    <m/>
    <m/>
    <m/>
    <m/>
    <m/>
    <x v="1"/>
    <x v="0"/>
    <x v="0"/>
    <m/>
    <m/>
    <m/>
    <m/>
    <m/>
    <m/>
    <m/>
    <x v="2"/>
    <x v="0"/>
    <x v="0"/>
    <s v="Good sanitation facility Adequate safe drinking water Gender-segregated latrines and bathing cubicles"/>
    <n v="1"/>
    <n v="1"/>
    <n v="1"/>
    <n v="0"/>
    <n v="0"/>
    <s v="Deep tube wells"/>
    <n v="1"/>
    <n v="0"/>
    <n v="0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SRH WASH DRR"/>
    <x v="1"/>
    <x v="0"/>
    <x v="1"/>
    <x v="0"/>
    <s v="life-skills activities"/>
    <n v="1"/>
    <n v="0"/>
    <n v="0"/>
    <n v="0"/>
    <n v="0"/>
    <n v="0"/>
    <m/>
    <x v="2"/>
    <s v="Psychosocial support &amp; counselling Information about GBV prevention &amp; mitigation"/>
    <n v="1"/>
    <n v="0"/>
    <n v="0"/>
    <n v="0"/>
    <n v="1"/>
    <n v="0"/>
    <m/>
    <x v="1"/>
    <x v="1"/>
    <x v="0"/>
    <x v="2"/>
    <x v="1"/>
    <m/>
    <m/>
    <m/>
    <m/>
    <m/>
    <m/>
    <m/>
    <m/>
    <m/>
    <m/>
    <x v="2"/>
    <m/>
    <m/>
    <m/>
    <m/>
    <m/>
    <x v="7"/>
    <n v="1"/>
    <n v="1"/>
    <n v="1"/>
    <n v="0"/>
    <x v="15"/>
    <n v="1"/>
    <n v="1"/>
    <n v="1"/>
    <n v="1"/>
    <n v="0"/>
    <n v="0"/>
    <n v="0"/>
    <n v="0"/>
    <n v="0"/>
    <s v="CARE’s Health Post Women Girl Safe Space Court-yard meetings Door-to-door visit"/>
    <n v="1"/>
    <n v="0"/>
    <n v="1"/>
    <n v="1"/>
    <n v="1"/>
    <x v="2"/>
    <s v="From my husband"/>
    <n v="1"/>
    <n v="0"/>
    <n v="0"/>
    <n v="0"/>
    <s v="Referral services for Safe delivery"/>
    <n v="0"/>
    <n v="0"/>
    <n v="0"/>
    <n v="1"/>
    <n v="0"/>
    <n v="0"/>
    <n v="0"/>
    <n v="0"/>
    <x v="3"/>
    <m/>
    <x v="3"/>
    <m/>
    <x v="1"/>
    <x v="0"/>
    <m/>
    <m/>
    <m/>
    <m/>
    <m/>
    <m/>
    <m/>
    <x v="1"/>
    <x v="0"/>
    <x v="0"/>
    <m/>
    <m/>
    <m/>
    <m/>
    <m/>
    <m/>
    <m/>
    <x v="2"/>
    <x v="0"/>
    <x v="0"/>
    <s v="Gender-segregated latrines and bathing cubicles Good sanitation facility Adequate safe drinking water"/>
    <n v="1"/>
    <n v="1"/>
    <n v="1"/>
    <n v="0"/>
    <n v="0"/>
    <s v="Deep tube wells"/>
    <n v="1"/>
    <n v="0"/>
    <n v="0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WASH SRH DRR"/>
    <x v="1"/>
    <x v="0"/>
    <x v="1"/>
    <x v="0"/>
    <s v="life-skills activities"/>
    <n v="1"/>
    <n v="0"/>
    <n v="0"/>
    <n v="0"/>
    <n v="0"/>
    <n v="0"/>
    <m/>
    <x v="6"/>
    <s v="Psychosocial support &amp; counselling Training on GBV prevention &amp; protection"/>
    <n v="1"/>
    <n v="0"/>
    <n v="0"/>
    <n v="1"/>
    <n v="0"/>
    <n v="0"/>
    <m/>
    <x v="1"/>
    <x v="1"/>
    <x v="0"/>
    <x v="2"/>
    <x v="1"/>
    <m/>
    <m/>
    <m/>
    <m/>
    <m/>
    <m/>
    <m/>
    <m/>
    <m/>
    <m/>
    <x v="2"/>
    <m/>
    <m/>
    <m/>
    <m/>
    <m/>
    <x v="7"/>
    <n v="1"/>
    <n v="1"/>
    <n v="1"/>
    <n v="0"/>
    <x v="16"/>
    <n v="1"/>
    <n v="1"/>
    <n v="1"/>
    <n v="1"/>
    <n v="0"/>
    <n v="1"/>
    <n v="0"/>
    <n v="0"/>
    <n v="0"/>
    <s v="CARE’s Health Post Women Girl Safe Space Court-yard meetings Door-to-door visit"/>
    <n v="1"/>
    <n v="0"/>
    <n v="1"/>
    <n v="1"/>
    <n v="1"/>
    <x v="2"/>
    <s v="From my husband"/>
    <n v="1"/>
    <n v="0"/>
    <n v="0"/>
    <n v="0"/>
    <s v="Family Planning method Referral services for Safe delivery"/>
    <n v="0"/>
    <n v="0"/>
    <n v="1"/>
    <n v="1"/>
    <n v="0"/>
    <n v="0"/>
    <n v="0"/>
    <n v="0"/>
    <x v="3"/>
    <m/>
    <x v="3"/>
    <m/>
    <x v="1"/>
    <x v="0"/>
    <m/>
    <m/>
    <m/>
    <m/>
    <m/>
    <m/>
    <m/>
    <x v="1"/>
    <x v="0"/>
    <x v="0"/>
    <m/>
    <m/>
    <m/>
    <m/>
    <m/>
    <m/>
    <m/>
    <x v="2"/>
    <x v="0"/>
    <x v="0"/>
    <s v="Adequate safe drinking water Gender-segregated latrines and bathing cubicles"/>
    <n v="0"/>
    <n v="1"/>
    <n v="1"/>
    <n v="0"/>
    <n v="0"/>
    <s v="Water tank"/>
    <n v="0"/>
    <n v="0"/>
    <n v="0"/>
    <n v="1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SRH WASH DRR"/>
    <x v="1"/>
    <x v="0"/>
    <x v="1"/>
    <x v="0"/>
    <s v="life-skills activities"/>
    <n v="1"/>
    <n v="0"/>
    <n v="0"/>
    <n v="0"/>
    <n v="0"/>
    <n v="0"/>
    <m/>
    <x v="2"/>
    <s v="Psychosocial support &amp; counselling Training on GBV prevention &amp; protection"/>
    <n v="1"/>
    <n v="0"/>
    <n v="0"/>
    <n v="1"/>
    <n v="0"/>
    <n v="0"/>
    <m/>
    <x v="1"/>
    <x v="1"/>
    <x v="0"/>
    <x v="2"/>
    <x v="1"/>
    <m/>
    <m/>
    <m/>
    <m/>
    <m/>
    <m/>
    <m/>
    <m/>
    <m/>
    <m/>
    <x v="2"/>
    <m/>
    <m/>
    <m/>
    <m/>
    <m/>
    <x v="6"/>
    <n v="1"/>
    <n v="1"/>
    <n v="0"/>
    <n v="0"/>
    <x v="17"/>
    <n v="1"/>
    <n v="1"/>
    <n v="1"/>
    <n v="1"/>
    <n v="0"/>
    <n v="0"/>
    <n v="1"/>
    <n v="0"/>
    <n v="0"/>
    <s v="CARE’s Health Post Women Girl Safe Space Court-yard meetings Door-to-door visit"/>
    <n v="1"/>
    <n v="0"/>
    <n v="1"/>
    <n v="1"/>
    <n v="1"/>
    <x v="2"/>
    <s v="From my husband"/>
    <n v="1"/>
    <n v="0"/>
    <n v="0"/>
    <n v="0"/>
    <s v="Referral services for Safe delivery Family Planning method"/>
    <n v="0"/>
    <n v="0"/>
    <n v="1"/>
    <n v="1"/>
    <n v="0"/>
    <n v="0"/>
    <n v="0"/>
    <n v="0"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s v="Gender-segregated latrines and bathing cubicles Adequate safe drinking water"/>
    <n v="0"/>
    <n v="1"/>
    <n v="1"/>
    <n v="0"/>
    <n v="0"/>
    <s v="Water tank"/>
    <n v="0"/>
    <n v="0"/>
    <n v="0"/>
    <n v="1"/>
    <n v="0"/>
    <n v="0"/>
    <n v="0"/>
    <m/>
    <x v="1"/>
    <x v="3"/>
    <s v="People use latrines regularly People maintain personal hygiene"/>
    <n v="0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SRH GBV WASH DRR"/>
    <x v="1"/>
    <x v="0"/>
    <x v="1"/>
    <x v="0"/>
    <s v="life-skills activities"/>
    <n v="1"/>
    <n v="0"/>
    <n v="0"/>
    <n v="0"/>
    <n v="0"/>
    <n v="0"/>
    <m/>
    <x v="2"/>
    <s v=" Training on Gender Based Violence Pocket Guide (GBVPG)"/>
    <n v="0"/>
    <n v="0"/>
    <n v="1"/>
    <n v="0"/>
    <n v="0"/>
    <n v="0"/>
    <m/>
    <x v="1"/>
    <x v="2"/>
    <x v="0"/>
    <x v="2"/>
    <x v="1"/>
    <m/>
    <m/>
    <m/>
    <m/>
    <m/>
    <m/>
    <m/>
    <m/>
    <m/>
    <m/>
    <x v="2"/>
    <m/>
    <m/>
    <m/>
    <m/>
    <m/>
    <x v="6"/>
    <n v="1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s v="Adequate safe drinking water Gender-segregated latrines and bathing cubicles"/>
    <n v="0"/>
    <n v="1"/>
    <n v="1"/>
    <n v="0"/>
    <n v="0"/>
    <s v="Water tank"/>
    <n v="0"/>
    <n v="0"/>
    <n v="0"/>
    <n v="1"/>
    <n v="0"/>
    <n v="0"/>
    <n v="0"/>
    <m/>
    <x v="1"/>
    <x v="3"/>
    <s v="People use latrines regularly Availability of safe drinking water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SRH DRR WASH"/>
    <x v="1"/>
    <x v="0"/>
    <x v="1"/>
    <x v="0"/>
    <s v="life-skills activities"/>
    <n v="1"/>
    <n v="0"/>
    <n v="0"/>
    <n v="0"/>
    <n v="0"/>
    <n v="0"/>
    <m/>
    <x v="6"/>
    <s v="Training on GBV prevention &amp; protection Psychosocial support &amp; counselling Information about GBV prevention &amp; mitigation"/>
    <n v="1"/>
    <n v="0"/>
    <n v="0"/>
    <n v="1"/>
    <n v="1"/>
    <n v="0"/>
    <m/>
    <x v="1"/>
    <x v="2"/>
    <x v="0"/>
    <x v="2"/>
    <x v="1"/>
    <m/>
    <m/>
    <m/>
    <m/>
    <m/>
    <m/>
    <m/>
    <m/>
    <m/>
    <m/>
    <x v="2"/>
    <m/>
    <m/>
    <m/>
    <m/>
    <m/>
    <x v="4"/>
    <n v="1"/>
    <n v="1"/>
    <n v="0"/>
    <n v="0"/>
    <x v="17"/>
    <n v="1"/>
    <n v="1"/>
    <n v="1"/>
    <n v="1"/>
    <n v="0"/>
    <n v="0"/>
    <n v="1"/>
    <n v="0"/>
    <n v="0"/>
    <s v="CARE’s Health Post Court-yard meetings Women Girl Safe Space Door-to-door visit"/>
    <n v="1"/>
    <n v="0"/>
    <n v="1"/>
    <n v="1"/>
    <n v="1"/>
    <x v="2"/>
    <s v="From my husband"/>
    <n v="1"/>
    <n v="0"/>
    <n v="0"/>
    <n v="0"/>
    <s v="Family Planning method Referral services for Safe delivery"/>
    <n v="0"/>
    <n v="0"/>
    <n v="1"/>
    <n v="1"/>
    <n v="0"/>
    <n v="0"/>
    <n v="0"/>
    <n v="0"/>
    <x v="3"/>
    <m/>
    <x v="3"/>
    <m/>
    <x v="1"/>
    <x v="0"/>
    <m/>
    <m/>
    <m/>
    <m/>
    <m/>
    <m/>
    <m/>
    <x v="1"/>
    <x v="0"/>
    <x v="0"/>
    <m/>
    <m/>
    <m/>
    <m/>
    <m/>
    <m/>
    <m/>
    <x v="2"/>
    <x v="0"/>
    <x v="0"/>
    <s v="Adequate safe drinking water Good sanitation facility Gender-segregated latrines and bathing cubicles"/>
    <n v="1"/>
    <n v="1"/>
    <n v="1"/>
    <n v="0"/>
    <n v="0"/>
    <s v="Water tank"/>
    <n v="0"/>
    <n v="0"/>
    <n v="0"/>
    <n v="1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A lot of difficulty"/>
    <s v="A lot of difficulty"/>
    <x v="1"/>
    <x v="2"/>
    <s v="SRH WASH"/>
    <x v="0"/>
    <x v="0"/>
    <x v="1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"/>
    <n v="0"/>
    <n v="0"/>
    <n v="0"/>
    <n v="0"/>
    <n v="0"/>
    <n v="1"/>
    <n v="0"/>
    <n v="0"/>
    <n v="0"/>
    <s v="CARE’s Health Post"/>
    <n v="1"/>
    <n v="0"/>
    <n v="0"/>
    <n v="0"/>
    <n v="0"/>
    <x v="2"/>
    <s v="From my mother Other family members"/>
    <n v="0"/>
    <n v="1"/>
    <n v="0"/>
    <n v="1"/>
    <s v=" Menstrual hygiene"/>
    <n v="0"/>
    <n v="0"/>
    <n v="0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s v="Adequate safe drinking water Gender-segregated latrines and bathing cubicles"/>
    <n v="0"/>
    <n v="1"/>
    <n v="1"/>
    <n v="0"/>
    <n v="0"/>
    <s v="Water tank"/>
    <n v="0"/>
    <n v="0"/>
    <n v="0"/>
    <n v="1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SRH WASH"/>
    <x v="1"/>
    <x v="0"/>
    <x v="1"/>
    <x v="1"/>
    <s v="life-skills activities"/>
    <n v="1"/>
    <n v="0"/>
    <n v="0"/>
    <n v="0"/>
    <n v="0"/>
    <n v="0"/>
    <m/>
    <x v="6"/>
    <s v="Training on GBV prevention &amp; protection Training on GBV prevention &amp; protection"/>
    <n v="0"/>
    <n v="1"/>
    <n v="0"/>
    <n v="1"/>
    <n v="0"/>
    <n v="0"/>
    <m/>
    <x v="1"/>
    <x v="2"/>
    <x v="0"/>
    <x v="2"/>
    <x v="1"/>
    <m/>
    <m/>
    <m/>
    <m/>
    <m/>
    <m/>
    <m/>
    <m/>
    <m/>
    <m/>
    <x v="2"/>
    <m/>
    <m/>
    <m/>
    <m/>
    <m/>
    <x v="4"/>
    <n v="1"/>
    <n v="1"/>
    <n v="0"/>
    <n v="0"/>
    <x v="18"/>
    <n v="1"/>
    <n v="1"/>
    <n v="1"/>
    <n v="0"/>
    <n v="0"/>
    <n v="0"/>
    <n v="1"/>
    <n v="0"/>
    <n v="0"/>
    <s v="CARE’s Health Post Women Girl Safe Space"/>
    <n v="1"/>
    <n v="0"/>
    <n v="1"/>
    <n v="0"/>
    <n v="0"/>
    <x v="2"/>
    <s v="From my husband"/>
    <n v="1"/>
    <n v="0"/>
    <n v="0"/>
    <n v="0"/>
    <s v="Family Planning method Referral services for Safe delivery"/>
    <n v="0"/>
    <n v="0"/>
    <n v="1"/>
    <n v="1"/>
    <n v="0"/>
    <n v="0"/>
    <n v="0"/>
    <n v="0"/>
    <x v="3"/>
    <m/>
    <x v="3"/>
    <m/>
    <x v="1"/>
    <x v="0"/>
    <m/>
    <m/>
    <m/>
    <m/>
    <m/>
    <m/>
    <m/>
    <x v="1"/>
    <x v="1"/>
    <x v="1"/>
    <m/>
    <m/>
    <m/>
    <m/>
    <m/>
    <m/>
    <m/>
    <x v="1"/>
    <x v="1"/>
    <x v="1"/>
    <s v="Gender-segregated latrines and bathing cubicles Adequate safe drinking water Good sanitation facility"/>
    <n v="1"/>
    <n v="1"/>
    <n v="1"/>
    <n v="0"/>
    <n v="0"/>
    <s v="Water tank"/>
    <n v="0"/>
    <n v="0"/>
    <n v="0"/>
    <n v="1"/>
    <n v="0"/>
    <n v="0"/>
    <n v="0"/>
    <m/>
    <x v="1"/>
    <x v="3"/>
    <s v="People use latrines regularly Availability of safe drinking water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SRH WASH DRR"/>
    <x v="1"/>
    <x v="0"/>
    <x v="1"/>
    <x v="0"/>
    <s v="life-skills activities"/>
    <n v="1"/>
    <n v="0"/>
    <n v="0"/>
    <n v="0"/>
    <n v="0"/>
    <n v="0"/>
    <m/>
    <x v="6"/>
    <s v="Training on GBV prevention &amp; protection Information about GBV prevention &amp; mitigation"/>
    <n v="0"/>
    <n v="0"/>
    <n v="0"/>
    <n v="1"/>
    <n v="1"/>
    <n v="0"/>
    <m/>
    <x v="1"/>
    <x v="1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19"/>
    <n v="0"/>
    <n v="0"/>
    <n v="0"/>
    <n v="0"/>
    <n v="0"/>
    <n v="1"/>
    <n v="1"/>
    <n v="0"/>
    <n v="0"/>
    <s v="CARE’s Health Post Women Girl Safe Space"/>
    <n v="1"/>
    <n v="0"/>
    <n v="1"/>
    <n v="0"/>
    <n v="0"/>
    <x v="2"/>
    <s v="From my husband"/>
    <n v="1"/>
    <n v="0"/>
    <n v="0"/>
    <n v="0"/>
    <s v=" Menstrual hygiene"/>
    <n v="0"/>
    <n v="0"/>
    <n v="0"/>
    <n v="0"/>
    <n v="0"/>
    <n v="1"/>
    <n v="0"/>
    <n v="0"/>
    <x v="1"/>
    <m/>
    <x v="2"/>
    <m/>
    <x v="1"/>
    <x v="0"/>
    <m/>
    <m/>
    <m/>
    <m/>
    <m/>
    <m/>
    <m/>
    <x v="1"/>
    <x v="0"/>
    <x v="0"/>
    <m/>
    <m/>
    <m/>
    <m/>
    <m/>
    <m/>
    <m/>
    <x v="2"/>
    <x v="0"/>
    <x v="0"/>
    <s v="Adequate safe drinking water Gender-segregated latrines and bathing cubicles"/>
    <n v="0"/>
    <n v="1"/>
    <n v="1"/>
    <n v="0"/>
    <n v="0"/>
    <s v="Water tank"/>
    <n v="0"/>
    <n v="0"/>
    <n v="0"/>
    <n v="1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SRH WASH DRR"/>
    <x v="1"/>
    <x v="0"/>
    <x v="1"/>
    <x v="0"/>
    <s v="life-skills activities"/>
    <n v="1"/>
    <n v="0"/>
    <n v="0"/>
    <n v="0"/>
    <n v="0"/>
    <n v="0"/>
    <m/>
    <x v="6"/>
    <s v="Information about GBV prevention &amp; mitigation"/>
    <n v="0"/>
    <n v="0"/>
    <n v="0"/>
    <n v="0"/>
    <n v="1"/>
    <n v="0"/>
    <m/>
    <x v="1"/>
    <x v="1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20"/>
    <n v="1"/>
    <n v="1"/>
    <n v="1"/>
    <n v="0"/>
    <n v="0"/>
    <n v="1"/>
    <n v="0"/>
    <n v="0"/>
    <n v="0"/>
    <s v="CARE’s Health Post Women Girl Safe Space Court-yard meetings"/>
    <n v="1"/>
    <n v="0"/>
    <n v="1"/>
    <n v="1"/>
    <n v="0"/>
    <x v="2"/>
    <s v="From my husband"/>
    <n v="1"/>
    <n v="0"/>
    <n v="0"/>
    <n v="0"/>
    <s v="ANC PNC Family Planning method Referral services for Safe delivery"/>
    <n v="1"/>
    <n v="1"/>
    <n v="1"/>
    <n v="1"/>
    <n v="0"/>
    <n v="0"/>
    <n v="0"/>
    <n v="0"/>
    <x v="3"/>
    <m/>
    <x v="3"/>
    <m/>
    <x v="1"/>
    <x v="0"/>
    <m/>
    <m/>
    <m/>
    <m/>
    <m/>
    <m/>
    <m/>
    <x v="1"/>
    <x v="0"/>
    <x v="0"/>
    <m/>
    <m/>
    <m/>
    <m/>
    <m/>
    <m/>
    <m/>
    <x v="2"/>
    <x v="0"/>
    <x v="0"/>
    <s v="Gender-segregated latrines and bathing cubicles Adequate safe drinking water"/>
    <n v="0"/>
    <n v="1"/>
    <n v="1"/>
    <n v="0"/>
    <n v="0"/>
    <s v="Deep tube wells"/>
    <n v="1"/>
    <n v="0"/>
    <n v="0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SRH WASH DRR"/>
    <x v="1"/>
    <x v="0"/>
    <x v="1"/>
    <x v="0"/>
    <s v="life-skills activities"/>
    <n v="1"/>
    <n v="0"/>
    <n v="0"/>
    <n v="0"/>
    <n v="0"/>
    <n v="0"/>
    <m/>
    <x v="7"/>
    <s v="Psychosocial support &amp; counselling  Training on Gender Based Violence Pocket Guide (GBVPG) Training on GBV prevention &amp; protection"/>
    <n v="1"/>
    <n v="0"/>
    <n v="1"/>
    <n v="1"/>
    <n v="0"/>
    <n v="0"/>
    <m/>
    <x v="1"/>
    <x v="1"/>
    <x v="0"/>
    <x v="0"/>
    <x v="0"/>
    <m/>
    <m/>
    <m/>
    <m/>
    <m/>
    <m/>
    <m/>
    <m/>
    <m/>
    <m/>
    <x v="0"/>
    <m/>
    <m/>
    <m/>
    <m/>
    <m/>
    <x v="0"/>
    <m/>
    <m/>
    <m/>
    <m/>
    <x v="21"/>
    <n v="1"/>
    <n v="1"/>
    <n v="1"/>
    <n v="1"/>
    <n v="0"/>
    <n v="0"/>
    <n v="0"/>
    <n v="0"/>
    <n v="0"/>
    <s v="CARE’s Health Post Women Girl Safe Space Court-yard meetings"/>
    <n v="1"/>
    <n v="0"/>
    <n v="1"/>
    <n v="1"/>
    <n v="0"/>
    <x v="2"/>
    <s v="From my husband"/>
    <n v="1"/>
    <n v="0"/>
    <n v="0"/>
    <n v="0"/>
    <s v="Family Planning method PNC ANC Referral services for Safe delivery"/>
    <n v="1"/>
    <n v="1"/>
    <n v="1"/>
    <n v="1"/>
    <n v="0"/>
    <n v="0"/>
    <n v="0"/>
    <n v="0"/>
    <x v="3"/>
    <m/>
    <x v="3"/>
    <m/>
    <x v="1"/>
    <x v="0"/>
    <m/>
    <m/>
    <m/>
    <m/>
    <m/>
    <m/>
    <m/>
    <x v="1"/>
    <x v="0"/>
    <x v="0"/>
    <m/>
    <m/>
    <m/>
    <m/>
    <m/>
    <m/>
    <m/>
    <x v="2"/>
    <x v="0"/>
    <x v="0"/>
    <s v="Good sanitation facility Gender-segregated latrines and bathing cubicles Adequate safe drinking water"/>
    <n v="1"/>
    <n v="1"/>
    <n v="1"/>
    <n v="0"/>
    <n v="0"/>
    <s v="Deep tube wells"/>
    <n v="1"/>
    <n v="0"/>
    <n v="0"/>
    <n v="0"/>
    <n v="0"/>
    <n v="0"/>
    <n v="0"/>
    <m/>
    <x v="1"/>
    <x v="3"/>
    <s v="People use latrines regularly People maintain personal hygiene"/>
    <n v="0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0"/>
    <s v="GBV SRH WASH DRR"/>
    <x v="1"/>
    <x v="0"/>
    <x v="1"/>
    <x v="0"/>
    <s v="life-skills activities"/>
    <n v="1"/>
    <n v="0"/>
    <n v="0"/>
    <n v="0"/>
    <n v="0"/>
    <n v="0"/>
    <m/>
    <x v="1"/>
    <s v="Psychosocial support &amp; counselling Training on GBV prevention &amp; protection"/>
    <n v="1"/>
    <n v="0"/>
    <n v="0"/>
    <n v="1"/>
    <n v="0"/>
    <n v="0"/>
    <m/>
    <x v="1"/>
    <x v="2"/>
    <x v="0"/>
    <x v="2"/>
    <x v="1"/>
    <m/>
    <m/>
    <m/>
    <m/>
    <m/>
    <m/>
    <m/>
    <m/>
    <m/>
    <m/>
    <x v="2"/>
    <m/>
    <m/>
    <m/>
    <m/>
    <m/>
    <x v="4"/>
    <n v="1"/>
    <n v="1"/>
    <n v="0"/>
    <n v="0"/>
    <x v="22"/>
    <n v="1"/>
    <n v="1"/>
    <n v="1"/>
    <n v="0"/>
    <n v="0"/>
    <n v="0"/>
    <n v="0"/>
    <n v="0"/>
    <n v="0"/>
    <s v="CARE’s Health Post Women Girl Safe Space"/>
    <n v="1"/>
    <n v="0"/>
    <n v="1"/>
    <n v="0"/>
    <n v="0"/>
    <x v="2"/>
    <s v="From my husband"/>
    <n v="1"/>
    <n v="0"/>
    <n v="0"/>
    <n v="0"/>
    <s v="Family Planning method PNC ANC"/>
    <n v="1"/>
    <n v="1"/>
    <n v="1"/>
    <n v="0"/>
    <n v="0"/>
    <n v="0"/>
    <n v="0"/>
    <n v="0"/>
    <x v="0"/>
    <m/>
    <x v="0"/>
    <m/>
    <x v="0"/>
    <x v="0"/>
    <m/>
    <m/>
    <m/>
    <m/>
    <m/>
    <m/>
    <m/>
    <x v="1"/>
    <x v="0"/>
    <x v="0"/>
    <m/>
    <m/>
    <m/>
    <m/>
    <m/>
    <m/>
    <m/>
    <x v="2"/>
    <x v="0"/>
    <x v="0"/>
    <s v="None of the above Adequate safe drinking water Good sanitation facility"/>
    <n v="1"/>
    <n v="1"/>
    <n v="0"/>
    <n v="0"/>
    <n v="1"/>
    <s v="Deep tube wells"/>
    <n v="1"/>
    <n v="0"/>
    <n v="0"/>
    <n v="0"/>
    <n v="0"/>
    <n v="0"/>
    <n v="0"/>
    <m/>
    <x v="1"/>
    <x v="1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SRH WASH"/>
    <x v="1"/>
    <x v="0"/>
    <x v="1"/>
    <x v="1"/>
    <s v="life-skills activities"/>
    <n v="1"/>
    <n v="0"/>
    <n v="0"/>
    <n v="0"/>
    <n v="0"/>
    <n v="0"/>
    <m/>
    <x v="6"/>
    <s v="Training on GBV prevention &amp; protection"/>
    <n v="0"/>
    <n v="0"/>
    <n v="0"/>
    <n v="1"/>
    <n v="0"/>
    <n v="0"/>
    <m/>
    <x v="1"/>
    <x v="2"/>
    <x v="0"/>
    <x v="2"/>
    <x v="1"/>
    <m/>
    <m/>
    <m/>
    <m/>
    <m/>
    <m/>
    <m/>
    <m/>
    <m/>
    <m/>
    <x v="2"/>
    <m/>
    <m/>
    <m/>
    <m/>
    <m/>
    <x v="4"/>
    <n v="1"/>
    <n v="1"/>
    <n v="0"/>
    <n v="0"/>
    <x v="15"/>
    <n v="1"/>
    <n v="1"/>
    <n v="1"/>
    <n v="1"/>
    <n v="0"/>
    <n v="0"/>
    <n v="0"/>
    <n v="0"/>
    <n v="0"/>
    <s v="CARE’s Health Post Women Girl Safe Space Court-yard meetings"/>
    <n v="1"/>
    <n v="0"/>
    <n v="1"/>
    <n v="1"/>
    <n v="0"/>
    <x v="2"/>
    <s v="From my husband"/>
    <n v="1"/>
    <n v="0"/>
    <n v="0"/>
    <n v="0"/>
    <s v="Family Planning method Referral services for Safe delivery"/>
    <n v="0"/>
    <n v="0"/>
    <n v="1"/>
    <n v="1"/>
    <n v="0"/>
    <n v="0"/>
    <n v="0"/>
    <n v="0"/>
    <x v="3"/>
    <m/>
    <x v="2"/>
    <m/>
    <x v="1"/>
    <x v="0"/>
    <m/>
    <m/>
    <m/>
    <m/>
    <m/>
    <m/>
    <m/>
    <x v="1"/>
    <x v="1"/>
    <x v="1"/>
    <m/>
    <m/>
    <m/>
    <m/>
    <m/>
    <m/>
    <m/>
    <x v="1"/>
    <x v="1"/>
    <x v="1"/>
    <s v="Adequate safe drinking water Gender-segregated latrines and bathing cubicles"/>
    <n v="0"/>
    <n v="1"/>
    <n v="1"/>
    <n v="0"/>
    <n v="0"/>
    <s v="Deep tube wells"/>
    <n v="1"/>
    <n v="0"/>
    <n v="0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SRH GBV"/>
    <x v="1"/>
    <x v="0"/>
    <x v="0"/>
    <x v="1"/>
    <s v="life-skills activities"/>
    <n v="1"/>
    <n v="0"/>
    <n v="0"/>
    <n v="0"/>
    <n v="0"/>
    <n v="0"/>
    <m/>
    <x v="6"/>
    <s v="Training on GBV prevention &amp; protection Information about GBV prevention &amp; mitigation"/>
    <n v="0"/>
    <n v="0"/>
    <n v="0"/>
    <n v="1"/>
    <n v="1"/>
    <n v="0"/>
    <m/>
    <x v="1"/>
    <x v="2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2"/>
    <n v="0"/>
    <n v="0"/>
    <n v="0"/>
    <n v="0"/>
    <n v="0"/>
    <n v="1"/>
    <n v="0"/>
    <n v="0"/>
    <n v="0"/>
    <s v="CARE’s Health Post Women Girl Safe Space"/>
    <n v="1"/>
    <n v="0"/>
    <n v="1"/>
    <n v="0"/>
    <n v="0"/>
    <x v="2"/>
    <s v="From my husband"/>
    <n v="1"/>
    <n v="0"/>
    <n v="0"/>
    <n v="0"/>
    <s v="Family Planning method"/>
    <n v="0"/>
    <n v="0"/>
    <n v="1"/>
    <n v="0"/>
    <n v="0"/>
    <n v="0"/>
    <n v="0"/>
    <n v="0"/>
    <x v="1"/>
    <m/>
    <x v="2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life-skills activities"/>
    <n v="1"/>
    <n v="0"/>
    <n v="0"/>
    <n v="0"/>
    <n v="0"/>
    <n v="0"/>
    <m/>
    <x v="6"/>
    <s v="Training on GBV prevention &amp; protection"/>
    <n v="0"/>
    <n v="0"/>
    <n v="0"/>
    <n v="1"/>
    <n v="0"/>
    <n v="0"/>
    <m/>
    <x v="1"/>
    <x v="2"/>
    <x v="0"/>
    <x v="2"/>
    <x v="1"/>
    <m/>
    <m/>
    <m/>
    <m/>
    <m/>
    <m/>
    <m/>
    <m/>
    <m/>
    <m/>
    <x v="2"/>
    <m/>
    <m/>
    <m/>
    <m/>
    <m/>
    <x v="4"/>
    <n v="1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WASH SRH"/>
    <x v="1"/>
    <x v="0"/>
    <x v="1"/>
    <x v="1"/>
    <s v="life-skills activities"/>
    <n v="1"/>
    <n v="0"/>
    <n v="0"/>
    <n v="0"/>
    <n v="0"/>
    <n v="0"/>
    <m/>
    <x v="6"/>
    <s v="Training on GBV prevention &amp; protection Information about GBV prevention &amp; mitigation"/>
    <n v="0"/>
    <n v="0"/>
    <n v="0"/>
    <n v="1"/>
    <n v="1"/>
    <n v="0"/>
    <m/>
    <x v="1"/>
    <x v="2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2"/>
    <n v="0"/>
    <n v="0"/>
    <n v="0"/>
    <n v="0"/>
    <n v="0"/>
    <n v="1"/>
    <n v="0"/>
    <n v="0"/>
    <n v="0"/>
    <s v="CARE’s Health Post Women Girl Safe Space"/>
    <n v="1"/>
    <n v="0"/>
    <n v="1"/>
    <n v="0"/>
    <n v="0"/>
    <x v="2"/>
    <s v="From my husband"/>
    <n v="1"/>
    <n v="0"/>
    <n v="0"/>
    <n v="0"/>
    <s v="Family Planning method"/>
    <n v="0"/>
    <n v="0"/>
    <n v="1"/>
    <n v="0"/>
    <n v="0"/>
    <n v="0"/>
    <n v="0"/>
    <n v="0"/>
    <x v="1"/>
    <m/>
    <x v="2"/>
    <m/>
    <x v="1"/>
    <x v="0"/>
    <m/>
    <m/>
    <m/>
    <m/>
    <m/>
    <m/>
    <m/>
    <x v="1"/>
    <x v="1"/>
    <x v="1"/>
    <m/>
    <m/>
    <m/>
    <m/>
    <m/>
    <m/>
    <m/>
    <x v="1"/>
    <x v="1"/>
    <x v="1"/>
    <s v="Adequate safe drinking water Good sanitation facility Gender-segregated latrines and bathing cubicles"/>
    <n v="1"/>
    <n v="1"/>
    <n v="1"/>
    <n v="0"/>
    <n v="0"/>
    <s v="Water tank"/>
    <n v="0"/>
    <n v="0"/>
    <n v="0"/>
    <n v="1"/>
    <n v="0"/>
    <n v="0"/>
    <n v="0"/>
    <m/>
    <x v="1"/>
    <x v="3"/>
    <s v="Availability of safe drinking water People maintain personal hygiene People use latrines regularly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WASH SRH"/>
    <x v="1"/>
    <x v="0"/>
    <x v="1"/>
    <x v="1"/>
    <s v="life-skills activities"/>
    <n v="1"/>
    <n v="0"/>
    <n v="0"/>
    <n v="0"/>
    <n v="0"/>
    <n v="0"/>
    <m/>
    <x v="2"/>
    <s v="Training on GBV prevention &amp; protection Information about GBV prevention &amp; mitigation"/>
    <n v="0"/>
    <n v="0"/>
    <n v="0"/>
    <n v="1"/>
    <n v="1"/>
    <n v="0"/>
    <m/>
    <x v="1"/>
    <x v="1"/>
    <x v="0"/>
    <x v="0"/>
    <x v="0"/>
    <m/>
    <m/>
    <m/>
    <m/>
    <m/>
    <m/>
    <m/>
    <m/>
    <m/>
    <m/>
    <x v="0"/>
    <m/>
    <m/>
    <m/>
    <m/>
    <m/>
    <x v="0"/>
    <m/>
    <m/>
    <m/>
    <m/>
    <x v="22"/>
    <n v="1"/>
    <n v="1"/>
    <n v="1"/>
    <n v="0"/>
    <n v="0"/>
    <n v="0"/>
    <n v="0"/>
    <n v="0"/>
    <n v="0"/>
    <s v="CARE’s Health Post Women Girl Safe Space Court-yard meetings"/>
    <n v="1"/>
    <n v="0"/>
    <n v="1"/>
    <n v="1"/>
    <n v="0"/>
    <x v="2"/>
    <s v="From my husband"/>
    <n v="1"/>
    <n v="0"/>
    <n v="0"/>
    <n v="0"/>
    <s v="Referral services for Safe delivery"/>
    <n v="0"/>
    <n v="0"/>
    <n v="0"/>
    <n v="1"/>
    <n v="0"/>
    <n v="0"/>
    <n v="0"/>
    <n v="0"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s v="Gender-segregated latrines and bathing cubicles Good sanitation facility Adequate safe drinking water"/>
    <n v="1"/>
    <n v="1"/>
    <n v="1"/>
    <n v="0"/>
    <n v="0"/>
    <s v="Deep tube wells"/>
    <n v="1"/>
    <n v="0"/>
    <n v="0"/>
    <n v="0"/>
    <n v="0"/>
    <n v="0"/>
    <n v="0"/>
    <m/>
    <x v="1"/>
    <x v="3"/>
    <s v="People use latrines regularly People maintain personal hygiene"/>
    <n v="0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life-skills activities"/>
    <n v="1"/>
    <n v="0"/>
    <n v="0"/>
    <n v="0"/>
    <n v="0"/>
    <n v="0"/>
    <m/>
    <x v="7"/>
    <s v=" Training on Gender Based Violence Pocket Guide (GBVPG) Training on GBV prevention &amp; protection"/>
    <n v="0"/>
    <n v="0"/>
    <n v="1"/>
    <n v="1"/>
    <n v="0"/>
    <n v="0"/>
    <m/>
    <x v="1"/>
    <x v="2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SRH WASH"/>
    <x v="1"/>
    <x v="0"/>
    <x v="1"/>
    <x v="1"/>
    <s v="life-skills activities"/>
    <n v="1"/>
    <n v="0"/>
    <n v="0"/>
    <n v="0"/>
    <n v="0"/>
    <n v="0"/>
    <m/>
    <x v="1"/>
    <s v="Training on GBV prevention &amp; protection Information about GBV prevention &amp; mitigation"/>
    <n v="0"/>
    <n v="0"/>
    <n v="0"/>
    <n v="1"/>
    <n v="1"/>
    <n v="0"/>
    <m/>
    <x v="1"/>
    <x v="2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23"/>
    <n v="0"/>
    <n v="0"/>
    <n v="1"/>
    <n v="0"/>
    <n v="0"/>
    <n v="0"/>
    <n v="0"/>
    <n v="0"/>
    <n v="0"/>
    <s v="CARE’s Health Post"/>
    <n v="1"/>
    <n v="0"/>
    <n v="0"/>
    <n v="0"/>
    <n v="0"/>
    <x v="0"/>
    <m/>
    <m/>
    <m/>
    <m/>
    <m/>
    <m/>
    <m/>
    <m/>
    <m/>
    <m/>
    <m/>
    <m/>
    <m/>
    <m/>
    <x v="3"/>
    <m/>
    <x v="3"/>
    <m/>
    <x v="1"/>
    <x v="0"/>
    <m/>
    <m/>
    <m/>
    <m/>
    <m/>
    <m/>
    <m/>
    <x v="1"/>
    <x v="1"/>
    <x v="1"/>
    <m/>
    <m/>
    <m/>
    <m/>
    <m/>
    <m/>
    <m/>
    <x v="1"/>
    <x v="1"/>
    <x v="1"/>
    <s v="Gender-segregated latrines and bathing cubicles Adequate safe drinking water"/>
    <n v="0"/>
    <n v="1"/>
    <n v="1"/>
    <n v="0"/>
    <n v="0"/>
    <s v="Deep tube wells"/>
    <n v="1"/>
    <n v="0"/>
    <n v="0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0"/>
    <s v="GBV"/>
    <x v="1"/>
    <x v="0"/>
    <x v="0"/>
    <x v="1"/>
    <s v="life-skills activities"/>
    <n v="1"/>
    <n v="0"/>
    <n v="0"/>
    <n v="0"/>
    <n v="0"/>
    <n v="0"/>
    <m/>
    <x v="1"/>
    <s v="Training on GBV prevention &amp; protection Information about GBV prevention &amp; mitigation"/>
    <n v="0"/>
    <n v="0"/>
    <n v="0"/>
    <n v="1"/>
    <n v="1"/>
    <n v="0"/>
    <m/>
    <x v="1"/>
    <x v="2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0"/>
    <x v="2"/>
    <x v="1"/>
    <s v="Adult"/>
    <x v="3"/>
    <s v="No difficulty"/>
    <s v="No difficulty"/>
    <s v="No difficulty"/>
    <s v="No difficulty"/>
    <s v="No difficulty"/>
    <s v="No difficulty"/>
    <x v="0"/>
    <x v="1"/>
    <s v="GBV WASH SRH"/>
    <x v="1"/>
    <x v="0"/>
    <x v="1"/>
    <x v="1"/>
    <s v="life-skills activities"/>
    <n v="1"/>
    <n v="0"/>
    <n v="0"/>
    <n v="0"/>
    <n v="0"/>
    <n v="0"/>
    <m/>
    <x v="2"/>
    <s v="Training on GBV prevention &amp; protection Information about GBV prevention &amp; mitigation"/>
    <n v="0"/>
    <n v="0"/>
    <n v="0"/>
    <n v="1"/>
    <n v="1"/>
    <n v="0"/>
    <m/>
    <x v="1"/>
    <x v="2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24"/>
    <n v="1"/>
    <n v="1"/>
    <n v="1"/>
    <n v="0"/>
    <n v="0"/>
    <n v="1"/>
    <n v="0"/>
    <n v="0"/>
    <n v="0"/>
    <s v="Women Girl Safe Space CARE’s Health Post"/>
    <n v="1"/>
    <n v="0"/>
    <n v="1"/>
    <n v="0"/>
    <n v="0"/>
    <x v="2"/>
    <s v="From my husband"/>
    <n v="1"/>
    <n v="0"/>
    <n v="0"/>
    <n v="0"/>
    <s v="Family Planning method PNC ANC"/>
    <n v="1"/>
    <n v="1"/>
    <n v="1"/>
    <n v="0"/>
    <n v="0"/>
    <n v="0"/>
    <n v="0"/>
    <n v="0"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s v="Gender-segregated latrines and bathing cubicles Adequate safe drinking water"/>
    <n v="0"/>
    <n v="1"/>
    <n v="1"/>
    <n v="0"/>
    <n v="0"/>
    <s v="Deep tube wells"/>
    <n v="1"/>
    <n v="0"/>
    <n v="0"/>
    <n v="0"/>
    <n v="0"/>
    <n v="0"/>
    <n v="0"/>
    <m/>
    <x v="1"/>
    <x v="3"/>
    <s v="People use latrines regularly People maintain personal hygiene Availability of safe drinking water"/>
    <n v="1"/>
    <n v="1"/>
    <n v="1"/>
    <n v="0"/>
    <n v="0"/>
    <n v="0"/>
    <m/>
    <x v="0"/>
    <m/>
    <m/>
    <m/>
    <m/>
    <m/>
    <m/>
  </r>
  <r>
    <x v="2"/>
    <x v="2"/>
    <x v="1"/>
    <s v="Adult"/>
    <x v="3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dequate safe drinking water"/>
    <n v="0"/>
    <n v="1"/>
    <n v="0"/>
    <n v="0"/>
    <n v="0"/>
    <s v="Tap stand/Pipe water"/>
    <n v="0"/>
    <n v="0"/>
    <n v="1"/>
    <n v="0"/>
    <n v="0"/>
    <n v="0"/>
    <n v="0"/>
    <m/>
    <x v="1"/>
    <x v="2"/>
    <s v="Availability of safe drinking water People use latrines regularly"/>
    <n v="1"/>
    <n v="1"/>
    <n v="0"/>
    <n v="0"/>
    <n v="0"/>
    <n v="0"/>
    <m/>
    <x v="0"/>
    <m/>
    <m/>
    <m/>
    <m/>
    <m/>
    <m/>
  </r>
  <r>
    <x v="2"/>
    <x v="2"/>
    <x v="1"/>
    <s v="Adult"/>
    <x v="3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dequate safe drinking water"/>
    <n v="0"/>
    <n v="1"/>
    <n v="0"/>
    <n v="0"/>
    <n v="0"/>
    <s v="Tap stand/Pipe water"/>
    <n v="0"/>
    <n v="0"/>
    <n v="1"/>
    <n v="0"/>
    <n v="0"/>
    <n v="0"/>
    <n v="0"/>
    <m/>
    <x v="1"/>
    <x v="2"/>
    <s v="Availability of safe drinking water"/>
    <n v="1"/>
    <n v="0"/>
    <n v="0"/>
    <n v="0"/>
    <n v="0"/>
    <n v="0"/>
    <m/>
    <x v="1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life-skills activities"/>
    <n v="1"/>
    <n v="0"/>
    <n v="0"/>
    <n v="0"/>
    <n v="0"/>
    <n v="0"/>
    <m/>
    <x v="1"/>
    <s v="Psychosocial support &amp; counselling Information about GBV prevention &amp; mitigation"/>
    <n v="1"/>
    <n v="0"/>
    <n v="0"/>
    <n v="0"/>
    <n v="1"/>
    <n v="0"/>
    <m/>
    <x v="0"/>
    <x v="0"/>
    <x v="1"/>
    <x v="2"/>
    <x v="0"/>
    <m/>
    <m/>
    <m/>
    <m/>
    <m/>
    <m/>
    <m/>
    <m/>
    <m/>
    <m/>
    <x v="1"/>
    <s v="Contacted with community leaders (imams, majhi)"/>
    <n v="0"/>
    <n v="1"/>
    <n v="0"/>
    <n v="0"/>
    <x v="6"/>
    <n v="1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life-skills activities"/>
    <n v="1"/>
    <n v="0"/>
    <n v="0"/>
    <n v="0"/>
    <n v="0"/>
    <n v="0"/>
    <m/>
    <x v="6"/>
    <s v="Psychosocial support &amp; counselling Training on GBV prevention &amp; protection Information about GBV prevention &amp; mitigation"/>
    <n v="1"/>
    <n v="0"/>
    <n v="0"/>
    <n v="1"/>
    <n v="1"/>
    <n v="0"/>
    <m/>
    <x v="0"/>
    <x v="0"/>
    <x v="1"/>
    <x v="2"/>
    <x v="0"/>
    <m/>
    <m/>
    <m/>
    <m/>
    <m/>
    <m/>
    <m/>
    <m/>
    <m/>
    <m/>
    <x v="1"/>
    <s v="Applied the knowledge received from CARE’s sessions Contacted with community leaders (imams, majhi)"/>
    <n v="1"/>
    <n v="1"/>
    <n v="0"/>
    <n v="0"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life-skills activities"/>
    <n v="1"/>
    <n v="0"/>
    <n v="0"/>
    <n v="0"/>
    <n v="0"/>
    <n v="0"/>
    <m/>
    <x v="4"/>
    <s v="Psychosocial support &amp; counselling Training on GBV prevention &amp; protection Training on GBV prevention &amp; protection Information about GBV prevention &amp; mitigation"/>
    <n v="1"/>
    <n v="1"/>
    <n v="0"/>
    <n v="1"/>
    <n v="1"/>
    <n v="0"/>
    <m/>
    <x v="0"/>
    <x v="0"/>
    <x v="1"/>
    <x v="2"/>
    <x v="0"/>
    <m/>
    <m/>
    <m/>
    <m/>
    <m/>
    <m/>
    <m/>
    <m/>
    <m/>
    <m/>
    <x v="1"/>
    <s v="Applied the knowledge received from CARE’s sessions"/>
    <n v="1"/>
    <n v="0"/>
    <n v="0"/>
    <n v="0"/>
    <x v="5"/>
    <n v="1"/>
    <n v="0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3"/>
    <x v="3"/>
    <x v="0"/>
    <s v="Teen"/>
    <x v="2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ll of the above"/>
    <n v="0"/>
    <n v="0"/>
    <n v="0"/>
    <n v="1"/>
    <n v="0"/>
    <s v="Shallow tube wells"/>
    <n v="0"/>
    <n v="1"/>
    <n v="0"/>
    <n v="0"/>
    <n v="0"/>
    <n v="0"/>
    <n v="0"/>
    <m/>
    <x v="1"/>
    <x v="1"/>
    <s v="Availability of safe drinking water People use latrines regularly"/>
    <n v="1"/>
    <n v="1"/>
    <n v="0"/>
    <n v="0"/>
    <n v="0"/>
    <n v="0"/>
    <m/>
    <x v="0"/>
    <m/>
    <m/>
    <m/>
    <m/>
    <m/>
    <m/>
  </r>
  <r>
    <x v="3"/>
    <x v="3"/>
    <x v="0"/>
    <s v="Teen"/>
    <x v="2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 Gender-segregated latrines and bathing cubicles"/>
    <n v="1"/>
    <n v="1"/>
    <n v="1"/>
    <n v="0"/>
    <n v="0"/>
    <s v="Shallow tube wells"/>
    <n v="0"/>
    <n v="1"/>
    <n v="0"/>
    <n v="0"/>
    <n v="0"/>
    <n v="0"/>
    <n v="0"/>
    <m/>
    <x v="1"/>
    <x v="1"/>
    <s v="Availability of safe drinking water People use latrines regularly"/>
    <n v="1"/>
    <n v="1"/>
    <n v="0"/>
    <n v="0"/>
    <n v="0"/>
    <n v="0"/>
    <m/>
    <x v="0"/>
    <m/>
    <m/>
    <m/>
    <m/>
    <m/>
    <m/>
  </r>
  <r>
    <x v="3"/>
    <x v="3"/>
    <x v="0"/>
    <s v="Teen"/>
    <x v="2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 Gender-segregated latrines and bathing cubicles"/>
    <n v="1"/>
    <n v="1"/>
    <n v="1"/>
    <n v="0"/>
    <n v="0"/>
    <s v="Shallow tube wells Tap stand/Pipe water"/>
    <n v="0"/>
    <n v="1"/>
    <n v="1"/>
    <n v="0"/>
    <n v="0"/>
    <n v="0"/>
    <n v="0"/>
    <m/>
    <x v="1"/>
    <x v="1"/>
    <s v="Availability of safe drinking water People use latrines regularly"/>
    <n v="1"/>
    <n v="1"/>
    <n v="0"/>
    <n v="0"/>
    <n v="0"/>
    <n v="0"/>
    <m/>
    <x v="0"/>
    <m/>
    <m/>
    <m/>
    <m/>
    <m/>
    <m/>
  </r>
  <r>
    <x v="3"/>
    <x v="3"/>
    <x v="0"/>
    <s v="Teen"/>
    <x v="2"/>
    <s v="No difficulty"/>
    <s v="No difficulty"/>
    <s v="No difficulty"/>
    <s v="No difficulty"/>
    <s v="No difficulty"/>
    <s v="No difficulty"/>
    <x v="0"/>
    <x v="2"/>
    <s v="WASH DRR"/>
    <x v="0"/>
    <x v="0"/>
    <x v="1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2"/>
    <x v="0"/>
    <s v="Good sanitation facility Adequate safe drinking water Gender-segregated latrines and bathing cubicles"/>
    <n v="1"/>
    <n v="1"/>
    <n v="1"/>
    <n v="0"/>
    <n v="0"/>
    <s v="Shallow tube wells"/>
    <n v="0"/>
    <n v="1"/>
    <n v="0"/>
    <n v="0"/>
    <n v="0"/>
    <n v="0"/>
    <n v="0"/>
    <m/>
    <x v="1"/>
    <x v="1"/>
    <s v="Availability of safe drinking water People use latrines regularly"/>
    <n v="1"/>
    <n v="1"/>
    <n v="0"/>
    <n v="0"/>
    <n v="0"/>
    <n v="0"/>
    <m/>
    <x v="0"/>
    <m/>
    <m/>
    <m/>
    <m/>
    <m/>
    <m/>
  </r>
  <r>
    <x v="3"/>
    <x v="3"/>
    <x v="0"/>
    <s v="Teen"/>
    <x v="2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life-skills activities"/>
    <n v="1"/>
    <n v="0"/>
    <n v="0"/>
    <n v="0"/>
    <n v="0"/>
    <n v="0"/>
    <m/>
    <x v="1"/>
    <s v="Training on GBV prevention &amp; protection Information about GBV prevention &amp; mitigation"/>
    <n v="0"/>
    <n v="1"/>
    <n v="0"/>
    <n v="0"/>
    <n v="1"/>
    <n v="0"/>
    <m/>
    <x v="0"/>
    <x v="0"/>
    <x v="1"/>
    <x v="2"/>
    <x v="0"/>
    <m/>
    <m/>
    <m/>
    <m/>
    <m/>
    <m/>
    <m/>
    <m/>
    <m/>
    <m/>
    <x v="1"/>
    <s v="Applied the knowledge received from CARE’s sessions Contacted with community leaders (imams, majhi)"/>
    <n v="1"/>
    <n v="1"/>
    <n v="0"/>
    <n v="0"/>
    <x v="8"/>
    <n v="1"/>
    <n v="0"/>
    <n v="1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life-skills activities"/>
    <n v="1"/>
    <n v="0"/>
    <n v="0"/>
    <n v="0"/>
    <n v="0"/>
    <n v="0"/>
    <m/>
    <x v="1"/>
    <s v="Psychosocial support &amp; counselling Training on GBV prevention &amp; protection Training on GBV prevention &amp; protection"/>
    <n v="1"/>
    <n v="1"/>
    <n v="0"/>
    <n v="1"/>
    <n v="0"/>
    <n v="0"/>
    <m/>
    <x v="0"/>
    <x v="0"/>
    <x v="1"/>
    <x v="2"/>
    <x v="0"/>
    <m/>
    <m/>
    <m/>
    <m/>
    <m/>
    <m/>
    <m/>
    <m/>
    <m/>
    <m/>
    <x v="1"/>
    <s v="Applied the knowledge received from CARE’s sessions Contacted to CARE outreach member"/>
    <n v="1"/>
    <n v="0"/>
    <n v="1"/>
    <n v="0"/>
    <x v="8"/>
    <n v="1"/>
    <n v="0"/>
    <n v="1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All of the above"/>
    <n v="0"/>
    <n v="0"/>
    <n v="0"/>
    <n v="0"/>
    <n v="1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3"/>
    <x v="0"/>
    <x v="0"/>
    <s v="Adult"/>
    <x v="0"/>
    <s v="A lot of difficulty"/>
    <s v="Some difficulty"/>
    <s v="A lot of difficulty"/>
    <s v="Some difficulty"/>
    <s v="Some difficulty"/>
    <s v="No difficulty"/>
    <x v="1"/>
    <x v="1"/>
    <s v="WASH"/>
    <x v="0"/>
    <x v="0"/>
    <x v="1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 Gender-segregated latrines and bathing cubicles"/>
    <n v="1"/>
    <n v="1"/>
    <n v="1"/>
    <n v="0"/>
    <n v="0"/>
    <s v="Shallow tube wells Tap stand/Pipe water"/>
    <n v="0"/>
    <n v="1"/>
    <n v="1"/>
    <n v="0"/>
    <n v="0"/>
    <n v="0"/>
    <n v="0"/>
    <m/>
    <x v="1"/>
    <x v="1"/>
    <s v="Availability of safe drinking water People use latrines regularly"/>
    <n v="1"/>
    <n v="1"/>
    <n v="0"/>
    <n v="0"/>
    <n v="0"/>
    <n v="0"/>
    <m/>
    <x v="0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Staircase with railing"/>
    <n v="0"/>
    <n v="0"/>
    <n v="0"/>
    <n v="1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 life skill training for youths"/>
    <n v="1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rainage system Staircase with railing"/>
    <n v="0"/>
    <n v="1"/>
    <n v="0"/>
    <n v="1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1"/>
    <s v="WASH"/>
    <x v="0"/>
    <x v="0"/>
    <x v="1"/>
    <x v="1"/>
    <s v="life-skills activities life skill training for youths"/>
    <n v="1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 Gender-segregated latrines and bathing cubicles"/>
    <n v="1"/>
    <n v="1"/>
    <n v="1"/>
    <n v="0"/>
    <n v="0"/>
    <s v="Shallow tube wells Tap stand/Pipe water"/>
    <n v="0"/>
    <n v="1"/>
    <n v="1"/>
    <n v="0"/>
    <n v="0"/>
    <n v="0"/>
    <n v="0"/>
    <m/>
    <x v="1"/>
    <x v="1"/>
    <s v="People use latrines regularly Availability of safe drinking water"/>
    <n v="1"/>
    <n v="1"/>
    <n v="0"/>
    <n v="0"/>
    <n v="0"/>
    <n v="0"/>
    <m/>
    <x v="0"/>
    <m/>
    <m/>
    <m/>
    <m/>
    <m/>
    <m/>
  </r>
  <r>
    <x v="2"/>
    <x v="2"/>
    <x v="0"/>
    <s v="Adult"/>
    <x v="0"/>
    <s v="No difficulty"/>
    <s v="No difficulty"/>
    <s v="No difficulty"/>
    <s v="No difficulty"/>
    <s v="No difficulty"/>
    <s v="No difficulty"/>
    <x v="0"/>
    <x v="1"/>
    <s v="WASH"/>
    <x v="0"/>
    <x v="0"/>
    <x v="1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Tap stand/Pipe water"/>
    <n v="0"/>
    <n v="0"/>
    <n v="1"/>
    <n v="0"/>
    <n v="0"/>
    <n v="0"/>
    <n v="0"/>
    <m/>
    <x v="1"/>
    <x v="2"/>
    <s v="People use latrines regularly"/>
    <n v="0"/>
    <n v="1"/>
    <n v="0"/>
    <n v="0"/>
    <n v="0"/>
    <n v="0"/>
    <m/>
    <x v="0"/>
    <m/>
    <m/>
    <m/>
    <m/>
    <m/>
    <m/>
  </r>
  <r>
    <x v="2"/>
    <x v="3"/>
    <x v="0"/>
    <s v="Teen"/>
    <x v="2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dequate safe drinking water"/>
    <n v="0"/>
    <n v="1"/>
    <n v="0"/>
    <n v="0"/>
    <n v="0"/>
    <s v="Tap stand/Pipe water"/>
    <n v="0"/>
    <n v="0"/>
    <n v="1"/>
    <n v="0"/>
    <n v="0"/>
    <n v="0"/>
    <n v="0"/>
    <m/>
    <x v="1"/>
    <x v="2"/>
    <s v="Availability of safe drinking water People use latrines regularly"/>
    <n v="1"/>
    <n v="1"/>
    <n v="0"/>
    <n v="0"/>
    <n v="0"/>
    <n v="0"/>
    <m/>
    <x v="0"/>
    <m/>
    <m/>
    <m/>
    <m/>
    <m/>
    <m/>
  </r>
  <r>
    <x v="2"/>
    <x v="2"/>
    <x v="0"/>
    <s v="Adult"/>
    <x v="0"/>
    <s v="No difficulty"/>
    <s v="No difficulty"/>
    <s v="No difficulty"/>
    <s v="No difficulty"/>
    <s v="No difficulty"/>
    <s v="No difficulty"/>
    <x v="0"/>
    <x v="1"/>
    <s v="WASH"/>
    <x v="0"/>
    <x v="0"/>
    <x v="1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"/>
    <n v="1"/>
    <n v="0"/>
    <n v="0"/>
    <n v="0"/>
    <n v="0"/>
    <s v="Tap stand/Pipe water"/>
    <n v="0"/>
    <n v="0"/>
    <n v="1"/>
    <n v="0"/>
    <n v="0"/>
    <n v="0"/>
    <n v="0"/>
    <m/>
    <x v="1"/>
    <x v="2"/>
    <s v="Availability of safe drinking water"/>
    <n v="1"/>
    <n v="0"/>
    <n v="0"/>
    <n v="0"/>
    <n v="0"/>
    <n v="0"/>
    <m/>
    <x v="1"/>
    <m/>
    <m/>
    <m/>
    <m/>
    <m/>
    <m/>
  </r>
  <r>
    <x v="3"/>
    <x v="2"/>
    <x v="1"/>
    <s v="Adult"/>
    <x v="3"/>
    <s v="No difficulty"/>
    <s v="No difficulty"/>
    <s v="No difficulty"/>
    <s v="No difficulty"/>
    <s v="No difficulty"/>
    <s v="No difficulty"/>
    <x v="0"/>
    <x v="1"/>
    <s v="GBV WASH"/>
    <x v="1"/>
    <x v="0"/>
    <x v="1"/>
    <x v="1"/>
    <s v="life-skills activities"/>
    <n v="1"/>
    <n v="0"/>
    <n v="0"/>
    <n v="0"/>
    <n v="0"/>
    <n v="0"/>
    <m/>
    <x v="1"/>
    <s v="Training on GBV prevention &amp; protection Information about GBV prevention &amp; mitigation"/>
    <n v="0"/>
    <n v="0"/>
    <n v="0"/>
    <n v="1"/>
    <n v="1"/>
    <n v="0"/>
    <m/>
    <x v="1"/>
    <x v="1"/>
    <x v="0"/>
    <x v="2"/>
    <x v="1"/>
    <m/>
    <m/>
    <m/>
    <m/>
    <m/>
    <m/>
    <m/>
    <m/>
    <m/>
    <m/>
    <x v="1"/>
    <s v="Contacted with community leaders (imams, majhi)"/>
    <n v="0"/>
    <n v="1"/>
    <n v="0"/>
    <n v="0"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"/>
    <n v="1"/>
    <n v="0"/>
    <n v="0"/>
    <n v="0"/>
    <n v="0"/>
    <s v="Deep tube wells"/>
    <n v="1"/>
    <n v="0"/>
    <n v="0"/>
    <n v="0"/>
    <n v="0"/>
    <n v="0"/>
    <n v="0"/>
    <m/>
    <x v="1"/>
    <x v="2"/>
    <s v="People use latrines regularly People maintain personal hygiene"/>
    <n v="0"/>
    <n v="1"/>
    <n v="1"/>
    <n v="0"/>
    <n v="0"/>
    <n v="0"/>
    <m/>
    <x v="0"/>
    <m/>
    <m/>
    <m/>
    <m/>
    <m/>
    <m/>
  </r>
  <r>
    <x v="3"/>
    <x v="2"/>
    <x v="1"/>
    <s v="Adult"/>
    <x v="3"/>
    <s v="No difficulty"/>
    <s v="No difficulty"/>
    <s v="No difficulty"/>
    <s v="No difficulty"/>
    <s v="No difficulty"/>
    <s v="No difficulty"/>
    <x v="0"/>
    <x v="1"/>
    <s v="GBV WASH"/>
    <x v="1"/>
    <x v="0"/>
    <x v="1"/>
    <x v="1"/>
    <s v="life-skills activities"/>
    <n v="1"/>
    <n v="0"/>
    <n v="0"/>
    <n v="0"/>
    <n v="0"/>
    <n v="0"/>
    <m/>
    <x v="6"/>
    <s v="Training on GBV prevention &amp; protection"/>
    <n v="0"/>
    <n v="0"/>
    <n v="0"/>
    <n v="1"/>
    <n v="0"/>
    <n v="0"/>
    <m/>
    <x v="1"/>
    <x v="2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ender-segregated latrines and bathing cubicles"/>
    <n v="0"/>
    <n v="0"/>
    <n v="1"/>
    <n v="0"/>
    <n v="0"/>
    <s v="Deep tube wells"/>
    <n v="1"/>
    <n v="0"/>
    <n v="0"/>
    <n v="0"/>
    <n v="0"/>
    <n v="0"/>
    <n v="0"/>
    <m/>
    <x v="1"/>
    <x v="2"/>
    <s v="People use latrines regularly People maintain personal hygiene"/>
    <n v="0"/>
    <n v="1"/>
    <n v="1"/>
    <n v="0"/>
    <n v="0"/>
    <n v="0"/>
    <m/>
    <x v="0"/>
    <m/>
    <m/>
    <m/>
    <m/>
    <m/>
    <m/>
  </r>
  <r>
    <x v="3"/>
    <x v="2"/>
    <x v="1"/>
    <s v="Adult"/>
    <x v="3"/>
    <s v="No difficulty"/>
    <s v="No difficulty"/>
    <s v="No difficulty"/>
    <s v="No difficulty"/>
    <s v="No difficulty"/>
    <s v="No difficulty"/>
    <x v="0"/>
    <x v="1"/>
    <s v="GBV WASH"/>
    <x v="1"/>
    <x v="0"/>
    <x v="1"/>
    <x v="1"/>
    <s v="life-skills activities"/>
    <n v="1"/>
    <n v="0"/>
    <n v="0"/>
    <n v="0"/>
    <n v="0"/>
    <n v="0"/>
    <m/>
    <x v="1"/>
    <s v="Training on GBV prevention &amp; protection"/>
    <n v="0"/>
    <n v="0"/>
    <n v="0"/>
    <n v="1"/>
    <n v="0"/>
    <n v="0"/>
    <m/>
    <x v="1"/>
    <x v="2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"/>
    <n v="1"/>
    <n v="0"/>
    <n v="0"/>
    <n v="0"/>
    <n v="0"/>
    <s v="Deep tube wells"/>
    <n v="1"/>
    <n v="0"/>
    <n v="0"/>
    <n v="0"/>
    <n v="0"/>
    <n v="0"/>
    <n v="0"/>
    <m/>
    <x v="1"/>
    <x v="1"/>
    <s v="People use latrines regularly People maintain personal hygiene"/>
    <n v="0"/>
    <n v="1"/>
    <n v="1"/>
    <n v="0"/>
    <n v="0"/>
    <n v="0"/>
    <m/>
    <x v="0"/>
    <m/>
    <m/>
    <m/>
    <m/>
    <m/>
    <m/>
  </r>
  <r>
    <x v="3"/>
    <x v="2"/>
    <x v="1"/>
    <s v="Adult"/>
    <x v="3"/>
    <s v="No difficulty"/>
    <s v="No difficulty"/>
    <s v="No difficulty"/>
    <s v="No difficulty"/>
    <s v="No difficulty"/>
    <s v="No difficulty"/>
    <x v="0"/>
    <x v="1"/>
    <s v="GBV WASH"/>
    <x v="1"/>
    <x v="0"/>
    <x v="1"/>
    <x v="1"/>
    <s v="life-skills activities"/>
    <n v="1"/>
    <n v="0"/>
    <n v="0"/>
    <n v="0"/>
    <n v="0"/>
    <n v="0"/>
    <m/>
    <x v="6"/>
    <s v="Training on GBV prevention &amp; protection"/>
    <n v="0"/>
    <n v="0"/>
    <n v="0"/>
    <n v="1"/>
    <n v="0"/>
    <n v="0"/>
    <m/>
    <x v="1"/>
    <x v="1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"/>
    <n v="1"/>
    <n v="0"/>
    <n v="0"/>
    <n v="0"/>
    <n v="0"/>
    <s v="Deep tube wells"/>
    <n v="1"/>
    <n v="0"/>
    <n v="0"/>
    <n v="0"/>
    <n v="0"/>
    <n v="0"/>
    <n v="0"/>
    <m/>
    <x v="1"/>
    <x v="2"/>
    <s v="People maintain personal hygiene People use latrines regularly"/>
    <n v="0"/>
    <n v="1"/>
    <n v="1"/>
    <n v="0"/>
    <n v="0"/>
    <n v="0"/>
    <m/>
    <x v="1"/>
    <m/>
    <m/>
    <m/>
    <m/>
    <m/>
    <m/>
  </r>
  <r>
    <x v="3"/>
    <x v="3"/>
    <x v="1"/>
    <s v="Teen"/>
    <x v="4"/>
    <s v="No difficulty"/>
    <s v="No difficulty"/>
    <s v="No difficulty"/>
    <s v="No difficulty"/>
    <s v="No difficulty"/>
    <s v="No difficulty"/>
    <x v="0"/>
    <x v="2"/>
    <s v="GBV WASH"/>
    <x v="1"/>
    <x v="0"/>
    <x v="1"/>
    <x v="1"/>
    <s v="life-skills activities"/>
    <n v="1"/>
    <n v="0"/>
    <n v="0"/>
    <n v="0"/>
    <n v="0"/>
    <n v="0"/>
    <m/>
    <x v="6"/>
    <s v="Training on GBV prevention &amp; protection"/>
    <n v="0"/>
    <n v="0"/>
    <n v="0"/>
    <n v="1"/>
    <n v="0"/>
    <n v="0"/>
    <m/>
    <x v="1"/>
    <x v="2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"/>
    <n v="1"/>
    <n v="0"/>
    <n v="0"/>
    <n v="0"/>
    <n v="0"/>
    <s v="Deep tube wells"/>
    <n v="1"/>
    <n v="0"/>
    <n v="0"/>
    <n v="0"/>
    <n v="0"/>
    <n v="0"/>
    <n v="0"/>
    <m/>
    <x v="1"/>
    <x v="2"/>
    <s v="People maintain personal hygiene People use latrines regularly"/>
    <n v="0"/>
    <n v="1"/>
    <n v="1"/>
    <n v="0"/>
    <n v="0"/>
    <n v="0"/>
    <m/>
    <x v="1"/>
    <m/>
    <m/>
    <m/>
    <m/>
    <m/>
    <m/>
  </r>
  <r>
    <x v="3"/>
    <x v="3"/>
    <x v="1"/>
    <s v="Teen"/>
    <x v="4"/>
    <s v="No difficulty"/>
    <s v="No difficulty"/>
    <s v="No difficulty"/>
    <s v="No difficulty"/>
    <s v="No difficulty"/>
    <s v="No difficulty"/>
    <x v="0"/>
    <x v="2"/>
    <s v="GBV WASH"/>
    <x v="1"/>
    <x v="0"/>
    <x v="1"/>
    <x v="1"/>
    <s v="life-skills activities"/>
    <n v="1"/>
    <n v="0"/>
    <n v="0"/>
    <n v="0"/>
    <n v="0"/>
    <n v="0"/>
    <m/>
    <x v="7"/>
    <s v="Training on GBV prevention &amp; protection"/>
    <n v="0"/>
    <n v="0"/>
    <n v="0"/>
    <n v="1"/>
    <n v="0"/>
    <n v="0"/>
    <m/>
    <x v="1"/>
    <x v="1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"/>
    <n v="1"/>
    <n v="0"/>
    <n v="0"/>
    <n v="0"/>
    <n v="0"/>
    <s v="Deep tube wells"/>
    <n v="1"/>
    <n v="0"/>
    <n v="0"/>
    <n v="0"/>
    <n v="0"/>
    <n v="0"/>
    <n v="0"/>
    <m/>
    <x v="1"/>
    <x v="2"/>
    <s v="People use latrines regularly People maintain personal hygiene"/>
    <n v="0"/>
    <n v="1"/>
    <n v="1"/>
    <n v="0"/>
    <n v="0"/>
    <n v="0"/>
    <m/>
    <x v="1"/>
    <m/>
    <m/>
    <m/>
    <m/>
    <m/>
    <m/>
  </r>
  <r>
    <x v="3"/>
    <x v="3"/>
    <x v="1"/>
    <s v="Teen"/>
    <x v="4"/>
    <s v="No difficulty"/>
    <s v="No difficulty"/>
    <s v="No difficulty"/>
    <s v="No difficulty"/>
    <s v="No difficulty"/>
    <s v="No difficulty"/>
    <x v="0"/>
    <x v="2"/>
    <s v="GBV WASH"/>
    <x v="1"/>
    <x v="0"/>
    <x v="1"/>
    <x v="1"/>
    <s v="life-skills activities"/>
    <n v="1"/>
    <n v="0"/>
    <n v="0"/>
    <n v="0"/>
    <n v="0"/>
    <n v="0"/>
    <m/>
    <x v="6"/>
    <s v="Training on GBV prevention &amp; protection"/>
    <n v="0"/>
    <n v="0"/>
    <n v="0"/>
    <n v="1"/>
    <n v="0"/>
    <n v="0"/>
    <m/>
    <x v="1"/>
    <x v="2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"/>
    <n v="1"/>
    <n v="0"/>
    <n v="0"/>
    <n v="0"/>
    <n v="0"/>
    <s v="Deep tube wells"/>
    <n v="1"/>
    <n v="0"/>
    <n v="0"/>
    <n v="0"/>
    <n v="0"/>
    <n v="0"/>
    <n v="0"/>
    <m/>
    <x v="1"/>
    <x v="2"/>
    <s v="People use latrines regularly People maintain personal hygiene"/>
    <n v="0"/>
    <n v="1"/>
    <n v="1"/>
    <n v="0"/>
    <n v="0"/>
    <n v="0"/>
    <m/>
    <x v="1"/>
    <m/>
    <m/>
    <m/>
    <m/>
    <m/>
    <m/>
  </r>
  <r>
    <x v="3"/>
    <x v="2"/>
    <x v="1"/>
    <s v="Adult"/>
    <x v="3"/>
    <s v="No difficulty"/>
    <s v="No difficulty"/>
    <s v="No difficulty"/>
    <s v="No difficulty"/>
    <s v="No difficulty"/>
    <s v="No difficulty"/>
    <x v="0"/>
    <x v="1"/>
    <s v="GBV WASH"/>
    <x v="1"/>
    <x v="0"/>
    <x v="1"/>
    <x v="1"/>
    <s v="life-skills activities"/>
    <n v="1"/>
    <n v="0"/>
    <n v="0"/>
    <n v="0"/>
    <n v="0"/>
    <n v="0"/>
    <m/>
    <x v="1"/>
    <s v="Training on GBV prevention &amp; protection Information about GBV prevention &amp; mitigation"/>
    <n v="0"/>
    <n v="0"/>
    <n v="0"/>
    <n v="1"/>
    <n v="1"/>
    <n v="0"/>
    <m/>
    <x v="1"/>
    <x v="2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"/>
    <n v="1"/>
    <n v="0"/>
    <n v="0"/>
    <n v="0"/>
    <n v="0"/>
    <s v="Deep tube wells"/>
    <n v="1"/>
    <n v="0"/>
    <n v="0"/>
    <n v="0"/>
    <n v="0"/>
    <n v="0"/>
    <n v="0"/>
    <m/>
    <x v="1"/>
    <x v="2"/>
    <s v="People use latrines regularly People maintain personal hygiene"/>
    <n v="0"/>
    <n v="1"/>
    <n v="1"/>
    <n v="0"/>
    <n v="0"/>
    <n v="0"/>
    <m/>
    <x v="1"/>
    <m/>
    <m/>
    <m/>
    <m/>
    <m/>
    <m/>
  </r>
  <r>
    <x v="3"/>
    <x v="3"/>
    <x v="1"/>
    <s v="Teen"/>
    <x v="4"/>
    <s v="No difficulty"/>
    <s v="No difficulty"/>
    <s v="No difficulty"/>
    <s v="A lot of difficulty"/>
    <s v="A lot of difficulty"/>
    <s v="A lot of difficulty"/>
    <x v="1"/>
    <x v="2"/>
    <s v="WASH"/>
    <x v="0"/>
    <x v="0"/>
    <x v="1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"/>
    <n v="1"/>
    <n v="0"/>
    <n v="0"/>
    <n v="0"/>
    <n v="0"/>
    <s v="Deep tube wells"/>
    <n v="1"/>
    <n v="0"/>
    <n v="0"/>
    <n v="0"/>
    <n v="0"/>
    <n v="0"/>
    <n v="0"/>
    <m/>
    <x v="1"/>
    <x v="2"/>
    <s v="People use latrines regularly"/>
    <n v="0"/>
    <n v="1"/>
    <n v="0"/>
    <n v="0"/>
    <n v="0"/>
    <n v="0"/>
    <m/>
    <x v="1"/>
    <m/>
    <m/>
    <m/>
    <m/>
    <m/>
    <m/>
  </r>
  <r>
    <x v="3"/>
    <x v="2"/>
    <x v="1"/>
    <s v="Adult"/>
    <x v="3"/>
    <s v="Cannot do at all"/>
    <s v="Some difficulty"/>
    <s v="No difficulty"/>
    <s v="Some difficulty"/>
    <s v="Cannot do at all"/>
    <s v="No difficulty"/>
    <x v="1"/>
    <x v="1"/>
    <s v="GBV WASH"/>
    <x v="1"/>
    <x v="0"/>
    <x v="1"/>
    <x v="1"/>
    <s v="life-skills activities"/>
    <n v="1"/>
    <n v="0"/>
    <n v="0"/>
    <n v="0"/>
    <n v="0"/>
    <n v="0"/>
    <m/>
    <x v="1"/>
    <s v="Training on GBV prevention &amp; protection"/>
    <n v="0"/>
    <n v="0"/>
    <n v="0"/>
    <n v="1"/>
    <n v="0"/>
    <n v="0"/>
    <m/>
    <x v="1"/>
    <x v="2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"/>
    <n v="1"/>
    <n v="0"/>
    <n v="0"/>
    <n v="0"/>
    <n v="0"/>
    <s v="Deep tube wells"/>
    <n v="1"/>
    <n v="0"/>
    <n v="0"/>
    <n v="0"/>
    <n v="0"/>
    <n v="0"/>
    <n v="0"/>
    <m/>
    <x v="1"/>
    <x v="2"/>
    <s v="People use latrines regularly People maintain personal hygiene"/>
    <n v="0"/>
    <n v="1"/>
    <n v="1"/>
    <n v="0"/>
    <n v="0"/>
    <n v="0"/>
    <m/>
    <x v="1"/>
    <m/>
    <m/>
    <m/>
    <m/>
    <m/>
    <m/>
  </r>
  <r>
    <x v="3"/>
    <x v="2"/>
    <x v="1"/>
    <s v="Adult"/>
    <x v="3"/>
    <s v="No difficulty"/>
    <s v="No difficulty"/>
    <s v="No difficulty"/>
    <s v="No difficulty"/>
    <s v="No difficulty"/>
    <s v="No difficulty"/>
    <x v="0"/>
    <x v="1"/>
    <s v="GBV WASH"/>
    <x v="1"/>
    <x v="0"/>
    <x v="1"/>
    <x v="1"/>
    <s v="life-skills activities"/>
    <n v="1"/>
    <n v="0"/>
    <n v="0"/>
    <n v="0"/>
    <n v="0"/>
    <n v="0"/>
    <m/>
    <x v="1"/>
    <s v="Training on GBV prevention &amp; protection"/>
    <n v="0"/>
    <n v="0"/>
    <n v="0"/>
    <n v="1"/>
    <n v="0"/>
    <n v="0"/>
    <m/>
    <x v="1"/>
    <x v="2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"/>
    <n v="1"/>
    <n v="0"/>
    <n v="0"/>
    <n v="0"/>
    <n v="0"/>
    <s v="Deep tube wells"/>
    <n v="1"/>
    <n v="0"/>
    <n v="0"/>
    <n v="0"/>
    <n v="0"/>
    <n v="0"/>
    <n v="0"/>
    <m/>
    <x v="1"/>
    <x v="1"/>
    <s v="People use latrines regularly People maintain personal hygiene"/>
    <n v="0"/>
    <n v="1"/>
    <n v="1"/>
    <n v="0"/>
    <n v="0"/>
    <n v="0"/>
    <m/>
    <x v="0"/>
    <m/>
    <m/>
    <m/>
    <m/>
    <m/>
    <m/>
  </r>
  <r>
    <x v="3"/>
    <x v="2"/>
    <x v="1"/>
    <s v="Adult"/>
    <x v="3"/>
    <s v="No difficulty"/>
    <s v="No difficulty"/>
    <s v="No difficulty"/>
    <s v="No difficulty"/>
    <s v="No difficulty"/>
    <s v="No difficulty"/>
    <x v="0"/>
    <x v="1"/>
    <s v="GBV WASH"/>
    <x v="1"/>
    <x v="0"/>
    <x v="1"/>
    <x v="1"/>
    <s v="life-skills activities"/>
    <n v="1"/>
    <n v="0"/>
    <n v="0"/>
    <n v="0"/>
    <n v="0"/>
    <n v="0"/>
    <m/>
    <x v="1"/>
    <s v="Training on GBV prevention &amp; protection Information about GBV prevention &amp; mitigation"/>
    <n v="0"/>
    <n v="0"/>
    <n v="0"/>
    <n v="1"/>
    <n v="1"/>
    <n v="0"/>
    <m/>
    <x v="1"/>
    <x v="2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"/>
    <n v="1"/>
    <n v="0"/>
    <n v="0"/>
    <n v="0"/>
    <n v="0"/>
    <s v="Deep tube wells"/>
    <n v="1"/>
    <n v="0"/>
    <n v="0"/>
    <n v="0"/>
    <n v="0"/>
    <n v="0"/>
    <n v="0"/>
    <m/>
    <x v="1"/>
    <x v="1"/>
    <s v="People maintain personal hygiene People use latrines regularly"/>
    <n v="0"/>
    <n v="1"/>
    <n v="1"/>
    <n v="0"/>
    <n v="0"/>
    <n v="0"/>
    <m/>
    <x v="0"/>
    <m/>
    <m/>
    <m/>
    <m/>
    <m/>
    <m/>
  </r>
  <r>
    <x v="3"/>
    <x v="0"/>
    <x v="1"/>
    <s v="Adult"/>
    <x v="3"/>
    <s v="No difficulty"/>
    <s v="No difficulty"/>
    <s v="No difficulty"/>
    <s v="No difficulty"/>
    <s v="No difficulty"/>
    <s v="No difficulty"/>
    <x v="0"/>
    <x v="1"/>
    <s v="GBV WASH"/>
    <x v="1"/>
    <x v="0"/>
    <x v="1"/>
    <x v="1"/>
    <s v="life-skills activities"/>
    <n v="1"/>
    <n v="0"/>
    <n v="0"/>
    <n v="0"/>
    <n v="0"/>
    <n v="0"/>
    <m/>
    <x v="1"/>
    <s v="Training on GBV prevention &amp; protection"/>
    <n v="0"/>
    <n v="0"/>
    <n v="0"/>
    <n v="1"/>
    <n v="0"/>
    <n v="0"/>
    <m/>
    <x v="1"/>
    <x v="2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"/>
    <n v="1"/>
    <n v="0"/>
    <n v="0"/>
    <n v="0"/>
    <n v="0"/>
    <s v="Deep tube wells"/>
    <n v="1"/>
    <n v="0"/>
    <n v="0"/>
    <n v="0"/>
    <n v="0"/>
    <n v="0"/>
    <n v="0"/>
    <m/>
    <x v="1"/>
    <x v="1"/>
    <s v="People use latrines regularly People maintain personal hygiene"/>
    <n v="0"/>
    <n v="1"/>
    <n v="1"/>
    <n v="0"/>
    <n v="0"/>
    <n v="0"/>
    <m/>
    <x v="0"/>
    <m/>
    <m/>
    <m/>
    <m/>
    <m/>
    <m/>
  </r>
  <r>
    <x v="3"/>
    <x v="3"/>
    <x v="1"/>
    <s v="Teen"/>
    <x v="4"/>
    <s v="No difficulty"/>
    <s v="No difficulty"/>
    <s v="No difficulty"/>
    <s v="No difficulty"/>
    <s v="No difficulty"/>
    <s v="No difficulty"/>
    <x v="0"/>
    <x v="2"/>
    <s v="GBV WASH"/>
    <x v="1"/>
    <x v="0"/>
    <x v="1"/>
    <x v="1"/>
    <s v="life-skills activities"/>
    <n v="1"/>
    <n v="0"/>
    <n v="0"/>
    <n v="0"/>
    <n v="0"/>
    <n v="0"/>
    <m/>
    <x v="6"/>
    <s v="Training on GBV prevention &amp; protection"/>
    <n v="0"/>
    <n v="0"/>
    <n v="0"/>
    <n v="1"/>
    <n v="0"/>
    <n v="0"/>
    <m/>
    <x v="1"/>
    <x v="2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"/>
    <n v="1"/>
    <n v="0"/>
    <n v="0"/>
    <n v="0"/>
    <n v="0"/>
    <s v="Deep tube wells"/>
    <n v="1"/>
    <n v="0"/>
    <n v="0"/>
    <n v="0"/>
    <n v="0"/>
    <n v="0"/>
    <n v="0"/>
    <m/>
    <x v="1"/>
    <x v="1"/>
    <s v="People use latrines regularly People maintain personal hygiene"/>
    <n v="0"/>
    <n v="1"/>
    <n v="1"/>
    <n v="0"/>
    <n v="0"/>
    <n v="0"/>
    <m/>
    <x v="0"/>
    <m/>
    <m/>
    <m/>
    <m/>
    <m/>
    <m/>
  </r>
  <r>
    <x v="3"/>
    <x v="3"/>
    <x v="1"/>
    <s v="Teen"/>
    <x v="4"/>
    <s v="No difficulty"/>
    <s v="No difficulty"/>
    <s v="No difficulty"/>
    <s v="No difficulty"/>
    <s v="No difficulty"/>
    <s v="No difficulty"/>
    <x v="0"/>
    <x v="2"/>
    <s v="WASH GBV"/>
    <x v="1"/>
    <x v="0"/>
    <x v="1"/>
    <x v="1"/>
    <s v="life-skills activities"/>
    <n v="1"/>
    <n v="0"/>
    <n v="0"/>
    <n v="0"/>
    <n v="0"/>
    <n v="0"/>
    <m/>
    <x v="6"/>
    <s v="Training on GBV prevention &amp; protection"/>
    <n v="0"/>
    <n v="0"/>
    <n v="0"/>
    <n v="1"/>
    <n v="0"/>
    <n v="0"/>
    <m/>
    <x v="1"/>
    <x v="2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"/>
    <n v="1"/>
    <n v="0"/>
    <n v="0"/>
    <n v="0"/>
    <n v="0"/>
    <s v="Deep tube wells"/>
    <n v="1"/>
    <n v="0"/>
    <n v="0"/>
    <n v="0"/>
    <n v="0"/>
    <n v="0"/>
    <n v="0"/>
    <m/>
    <x v="1"/>
    <x v="1"/>
    <s v="People maintain personal hygiene People use latrines regularly"/>
    <n v="0"/>
    <n v="1"/>
    <n v="1"/>
    <n v="0"/>
    <n v="0"/>
    <n v="0"/>
    <m/>
    <x v="0"/>
    <m/>
    <m/>
    <m/>
    <m/>
    <m/>
    <m/>
  </r>
  <r>
    <x v="3"/>
    <x v="3"/>
    <x v="1"/>
    <s v="Teen"/>
    <x v="4"/>
    <s v="No difficulty"/>
    <s v="No difficulty"/>
    <s v="No difficulty"/>
    <s v="No difficulty"/>
    <s v="No difficulty"/>
    <s v="No difficulty"/>
    <x v="0"/>
    <x v="2"/>
    <s v="GBV WASH"/>
    <x v="1"/>
    <x v="0"/>
    <x v="1"/>
    <x v="1"/>
    <s v="life-skills activities"/>
    <n v="1"/>
    <n v="0"/>
    <n v="0"/>
    <n v="0"/>
    <n v="0"/>
    <n v="0"/>
    <m/>
    <x v="6"/>
    <s v="Training on GBV prevention &amp; protection"/>
    <n v="0"/>
    <n v="0"/>
    <n v="0"/>
    <n v="1"/>
    <n v="0"/>
    <n v="0"/>
    <m/>
    <x v="1"/>
    <x v="1"/>
    <x v="0"/>
    <x v="2"/>
    <x v="1"/>
    <m/>
    <m/>
    <m/>
    <m/>
    <m/>
    <m/>
    <m/>
    <m/>
    <m/>
    <m/>
    <x v="2"/>
    <m/>
    <m/>
    <m/>
    <m/>
    <m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"/>
    <n v="1"/>
    <n v="0"/>
    <n v="0"/>
    <n v="0"/>
    <n v="0"/>
    <s v="Deep tube wells"/>
    <n v="1"/>
    <n v="0"/>
    <n v="0"/>
    <n v="0"/>
    <n v="0"/>
    <n v="0"/>
    <n v="0"/>
    <m/>
    <x v="1"/>
    <x v="1"/>
    <s v="People use latrines regularly People maintain personal hygiene Availability of safe drinking water"/>
    <n v="1"/>
    <n v="1"/>
    <n v="1"/>
    <n v="0"/>
    <n v="0"/>
    <n v="0"/>
    <m/>
    <x v="0"/>
    <m/>
    <m/>
    <m/>
    <m/>
    <m/>
    <m/>
  </r>
  <r>
    <x v="2"/>
    <x v="2"/>
    <x v="1"/>
    <s v="Adult"/>
    <x v="3"/>
    <s v="No difficulty"/>
    <s v="No difficulty"/>
    <s v="No difficulty"/>
    <s v="No difficulty"/>
    <s v="No difficulty"/>
    <s v="No difficulty"/>
    <x v="0"/>
    <x v="1"/>
    <s v="WASH"/>
    <x v="0"/>
    <x v="0"/>
    <x v="1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dequate safe drinking water"/>
    <n v="0"/>
    <n v="1"/>
    <n v="0"/>
    <n v="0"/>
    <n v="0"/>
    <s v="Tap stand/Pipe water"/>
    <n v="0"/>
    <n v="0"/>
    <n v="1"/>
    <n v="0"/>
    <n v="0"/>
    <n v="0"/>
    <n v="0"/>
    <m/>
    <x v="1"/>
    <x v="2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2"/>
    <x v="2"/>
    <x v="1"/>
    <s v="Adult"/>
    <x v="3"/>
    <s v="No difficulty"/>
    <s v="No difficulty"/>
    <s v="No difficulty"/>
    <s v="No difficulty"/>
    <s v="No difficulty"/>
    <s v="No difficulty"/>
    <x v="0"/>
    <x v="1"/>
    <s v="WASH"/>
    <x v="0"/>
    <x v="0"/>
    <x v="1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dequate safe drinking water"/>
    <n v="0"/>
    <n v="1"/>
    <n v="0"/>
    <n v="0"/>
    <n v="0"/>
    <s v="Tap stand/Pipe water"/>
    <n v="0"/>
    <n v="0"/>
    <n v="1"/>
    <n v="0"/>
    <n v="0"/>
    <n v="0"/>
    <n v="0"/>
    <m/>
    <x v="1"/>
    <x v="2"/>
    <s v="Availability of safe drinking water People maintain personal hygiene People use latrines regularly"/>
    <n v="1"/>
    <n v="1"/>
    <n v="1"/>
    <n v="0"/>
    <n v="0"/>
    <n v="0"/>
    <m/>
    <x v="1"/>
    <m/>
    <m/>
    <m/>
    <m/>
    <m/>
    <m/>
  </r>
  <r>
    <x v="3"/>
    <x v="2"/>
    <x v="0"/>
    <s v="Adult"/>
    <x v="0"/>
    <s v="No difficulty"/>
    <s v="Some difficulty"/>
    <s v="Some difficulty"/>
    <s v="No difficulty"/>
    <s v="Some difficulty"/>
    <s v="No difficulty"/>
    <x v="0"/>
    <x v="1"/>
    <s v="GBV DRR WASH"/>
    <x v="1"/>
    <x v="0"/>
    <x v="1"/>
    <x v="0"/>
    <s v="life-skills activities"/>
    <n v="1"/>
    <n v="0"/>
    <n v="0"/>
    <n v="0"/>
    <n v="0"/>
    <n v="0"/>
    <m/>
    <x v="1"/>
    <s v="Training on GBV prevention &amp; protection Information about GBV prevention &amp; mitigation"/>
    <n v="0"/>
    <n v="0"/>
    <n v="0"/>
    <n v="1"/>
    <n v="1"/>
    <n v="0"/>
    <m/>
    <x v="0"/>
    <x v="0"/>
    <x v="1"/>
    <x v="2"/>
    <x v="0"/>
    <m/>
    <m/>
    <m/>
    <m/>
    <m/>
    <m/>
    <m/>
    <m/>
    <m/>
    <m/>
    <x v="1"/>
    <s v="Contacted with community leaders (imams, majhi)"/>
    <n v="0"/>
    <n v="1"/>
    <n v="0"/>
    <n v="0"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s v="Good sanitation facility Adequate safe drinking water"/>
    <n v="1"/>
    <n v="1"/>
    <n v="0"/>
    <n v="0"/>
    <n v="0"/>
    <s v="Shallow tube wells"/>
    <n v="0"/>
    <n v="1"/>
    <n v="0"/>
    <n v="0"/>
    <n v="0"/>
    <n v="0"/>
    <n v="0"/>
    <m/>
    <x v="1"/>
    <x v="1"/>
    <s v="People use latrines regularly Availability of safe drinking water People maintain personal hygiene"/>
    <n v="1"/>
    <n v="1"/>
    <n v="1"/>
    <n v="0"/>
    <n v="0"/>
    <n v="0"/>
    <m/>
    <x v="0"/>
    <m/>
    <m/>
    <m/>
    <m/>
    <m/>
    <m/>
  </r>
  <r>
    <x v="3"/>
    <x v="3"/>
    <x v="0"/>
    <s v="Teen"/>
    <x v="2"/>
    <s v="No difficulty"/>
    <s v="No difficulty"/>
    <s v="No difficulty"/>
    <s v="No difficulty"/>
    <s v="No difficulty"/>
    <s v="No difficulty"/>
    <x v="0"/>
    <x v="1"/>
    <s v="WASH DRR"/>
    <x v="0"/>
    <x v="0"/>
    <x v="1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2"/>
    <x v="0"/>
    <s v="Good sanitation facility Adequate safe drinking water"/>
    <n v="1"/>
    <n v="1"/>
    <n v="0"/>
    <n v="0"/>
    <n v="0"/>
    <s v="Shallow tube wells"/>
    <n v="0"/>
    <n v="1"/>
    <n v="0"/>
    <n v="0"/>
    <n v="0"/>
    <n v="0"/>
    <n v="0"/>
    <m/>
    <x v="1"/>
    <x v="1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3"/>
    <x v="3"/>
    <x v="0"/>
    <s v="Teen"/>
    <x v="2"/>
    <s v="No difficulty"/>
    <s v="No difficulty"/>
    <s v="No difficulty"/>
    <s v="No difficulty"/>
    <s v="No difficulty"/>
    <s v="No difficulty"/>
    <x v="0"/>
    <x v="2"/>
    <s v="WASH DRR"/>
    <x v="0"/>
    <x v="0"/>
    <x v="1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0"/>
    <s v="Good sanitation facility Adequate safe drinking water"/>
    <n v="1"/>
    <n v="1"/>
    <n v="0"/>
    <n v="0"/>
    <n v="0"/>
    <s v="Shallow tube wells"/>
    <n v="0"/>
    <n v="1"/>
    <n v="0"/>
    <n v="0"/>
    <n v="0"/>
    <n v="0"/>
    <n v="0"/>
    <m/>
    <x v="1"/>
    <x v="1"/>
    <s v="People use latrines regularly Availability of safe drinking water People maintain personal hygiene"/>
    <n v="1"/>
    <n v="1"/>
    <n v="1"/>
    <n v="0"/>
    <n v="0"/>
    <n v="0"/>
    <m/>
    <x v="0"/>
    <m/>
    <m/>
    <m/>
    <m/>
    <m/>
    <m/>
  </r>
  <r>
    <x v="3"/>
    <x v="3"/>
    <x v="0"/>
    <s v="Teen"/>
    <x v="2"/>
    <s v="No difficulty"/>
    <s v="No difficulty"/>
    <s v="No difficulty"/>
    <s v="No difficulty"/>
    <s v="No difficulty"/>
    <s v="No difficulty"/>
    <x v="0"/>
    <x v="1"/>
    <s v="WASH DRR"/>
    <x v="0"/>
    <x v="0"/>
    <x v="1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s v="Good sanitation facility Adequate safe drinking water"/>
    <n v="1"/>
    <n v="1"/>
    <n v="0"/>
    <n v="0"/>
    <n v="0"/>
    <s v="Shallow tube wells"/>
    <n v="0"/>
    <n v="1"/>
    <n v="0"/>
    <n v="0"/>
    <n v="0"/>
    <n v="0"/>
    <n v="0"/>
    <m/>
    <x v="1"/>
    <x v="1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life-skills activities"/>
    <n v="1"/>
    <n v="0"/>
    <n v="0"/>
    <n v="0"/>
    <n v="0"/>
    <n v="0"/>
    <m/>
    <x v="6"/>
    <s v="Training on GBV prevention &amp; protection Information about GBV prevention &amp; mitigation"/>
    <n v="0"/>
    <n v="0"/>
    <n v="0"/>
    <n v="1"/>
    <n v="1"/>
    <n v="0"/>
    <m/>
    <x v="0"/>
    <x v="0"/>
    <x v="1"/>
    <x v="2"/>
    <x v="0"/>
    <m/>
    <m/>
    <m/>
    <m/>
    <m/>
    <m/>
    <m/>
    <m/>
    <m/>
    <m/>
    <x v="1"/>
    <s v="Contacted to CARE outreach member"/>
    <n v="0"/>
    <n v="0"/>
    <n v="1"/>
    <n v="0"/>
    <x v="3"/>
    <n v="0"/>
    <n v="0"/>
    <n v="1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1"/>
    <s v="DRR GBV WASH"/>
    <x v="1"/>
    <x v="0"/>
    <x v="1"/>
    <x v="0"/>
    <s v="life-skills activities"/>
    <n v="1"/>
    <n v="0"/>
    <n v="0"/>
    <n v="0"/>
    <n v="0"/>
    <n v="0"/>
    <m/>
    <x v="1"/>
    <s v="Training on GBV prevention &amp; protection Information about GBV prevention &amp; mitigation Psychosocial support &amp; counselling"/>
    <n v="1"/>
    <n v="0"/>
    <n v="0"/>
    <n v="1"/>
    <n v="1"/>
    <n v="0"/>
    <m/>
    <x v="0"/>
    <x v="0"/>
    <x v="1"/>
    <x v="2"/>
    <x v="0"/>
    <m/>
    <m/>
    <m/>
    <m/>
    <m/>
    <m/>
    <m/>
    <m/>
    <m/>
    <m/>
    <x v="1"/>
    <s v="Contacted to CARE outreach member"/>
    <n v="0"/>
    <n v="0"/>
    <n v="1"/>
    <n v="0"/>
    <x v="3"/>
    <n v="0"/>
    <n v="0"/>
    <n v="1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urable pathways Slope Drainage system"/>
    <n v="1"/>
    <n v="1"/>
    <n v="1"/>
    <n v="0"/>
    <n v="0"/>
    <n v="0"/>
    <x v="2"/>
    <x v="2"/>
    <x v="0"/>
    <s v="Good sanitation facility Adequate safe drinking water"/>
    <n v="1"/>
    <n v="1"/>
    <n v="0"/>
    <n v="0"/>
    <n v="0"/>
    <s v="Shallow tube wells"/>
    <n v="0"/>
    <n v="1"/>
    <n v="0"/>
    <n v="0"/>
    <n v="0"/>
    <n v="0"/>
    <n v="0"/>
    <m/>
    <x v="1"/>
    <x v="1"/>
    <s v="Availability of safe drinking water People use latrines regularly"/>
    <n v="1"/>
    <n v="1"/>
    <n v="0"/>
    <n v="0"/>
    <n v="0"/>
    <n v="0"/>
    <m/>
    <x v="0"/>
    <m/>
    <m/>
    <m/>
    <m/>
    <m/>
    <m/>
  </r>
  <r>
    <x v="3"/>
    <x v="3"/>
    <x v="0"/>
    <s v="Teen"/>
    <x v="2"/>
    <s v="No difficulty"/>
    <s v="No difficulty"/>
    <s v="No difficulty"/>
    <s v="No difficulty"/>
    <s v="No difficulty"/>
    <s v="No difficulty"/>
    <x v="0"/>
    <x v="2"/>
    <s v="WASH DRR"/>
    <x v="0"/>
    <x v="0"/>
    <x v="1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0"/>
    <s v="Good sanitation facility Adequate safe drinking water"/>
    <n v="1"/>
    <n v="1"/>
    <n v="0"/>
    <n v="0"/>
    <n v="0"/>
    <s v="Shallow tube wells"/>
    <n v="0"/>
    <n v="1"/>
    <n v="0"/>
    <n v="0"/>
    <n v="0"/>
    <n v="0"/>
    <n v="0"/>
    <m/>
    <x v="1"/>
    <x v="2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3"/>
    <x v="3"/>
    <x v="0"/>
    <s v="Teen"/>
    <x v="2"/>
    <s v="No difficulty"/>
    <s v="No difficulty"/>
    <s v="No difficulty"/>
    <s v="No difficulty"/>
    <s v="No difficulty"/>
    <s v="No difficulty"/>
    <x v="0"/>
    <x v="2"/>
    <s v="WASH DRR"/>
    <x v="0"/>
    <x v="0"/>
    <x v="1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0"/>
    <s v="Good sanitation facility Adequate safe drinking water"/>
    <n v="1"/>
    <n v="1"/>
    <n v="0"/>
    <n v="0"/>
    <n v="0"/>
    <s v="Shallow tube wells"/>
    <n v="0"/>
    <n v="1"/>
    <n v="0"/>
    <n v="0"/>
    <n v="0"/>
    <n v="0"/>
    <n v="0"/>
    <m/>
    <x v="1"/>
    <x v="2"/>
    <s v="Availability of safe drinking water People use latrines regularly People maintain personal hygiene"/>
    <n v="1"/>
    <n v="1"/>
    <n v="1"/>
    <n v="0"/>
    <n v="0"/>
    <n v="0"/>
    <m/>
    <x v="1"/>
    <m/>
    <m/>
    <m/>
    <m/>
    <m/>
    <m/>
  </r>
  <r>
    <x v="3"/>
    <x v="3"/>
    <x v="0"/>
    <s v="Teen"/>
    <x v="2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Shallow tube wells"/>
    <n v="0"/>
    <n v="1"/>
    <n v="0"/>
    <n v="0"/>
    <n v="0"/>
    <n v="0"/>
    <n v="0"/>
    <m/>
    <x v="1"/>
    <x v="2"/>
    <s v="Availability of safe drinking water People use latrines regularly People maintain personal hygiene"/>
    <n v="1"/>
    <n v="1"/>
    <n v="1"/>
    <n v="0"/>
    <n v="0"/>
    <n v="0"/>
    <m/>
    <x v="1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life-skills activities"/>
    <n v="1"/>
    <n v="0"/>
    <n v="0"/>
    <n v="0"/>
    <n v="0"/>
    <n v="0"/>
    <m/>
    <x v="1"/>
    <s v="Training on GBV prevention &amp; protection Information about GBV prevention &amp; mitigation"/>
    <n v="0"/>
    <n v="0"/>
    <n v="0"/>
    <n v="1"/>
    <n v="1"/>
    <n v="0"/>
    <m/>
    <x v="0"/>
    <x v="0"/>
    <x v="1"/>
    <x v="2"/>
    <x v="0"/>
    <m/>
    <m/>
    <m/>
    <m/>
    <m/>
    <m/>
    <m/>
    <m/>
    <m/>
    <m/>
    <x v="1"/>
    <s v="Contacted to CARE outreach member"/>
    <n v="0"/>
    <n v="0"/>
    <n v="1"/>
    <n v="0"/>
    <x v="3"/>
    <n v="0"/>
    <n v="0"/>
    <n v="1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rainage system Durable pathways"/>
    <n v="0"/>
    <n v="1"/>
    <n v="1"/>
    <n v="0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life-skills activities"/>
    <n v="1"/>
    <n v="0"/>
    <n v="0"/>
    <n v="0"/>
    <n v="0"/>
    <n v="0"/>
    <m/>
    <x v="1"/>
    <s v="Training on GBV prevention &amp; protection Information about GBV prevention &amp; mitigation"/>
    <n v="0"/>
    <n v="0"/>
    <n v="0"/>
    <n v="1"/>
    <n v="1"/>
    <n v="0"/>
    <m/>
    <x v="0"/>
    <x v="0"/>
    <x v="1"/>
    <x v="2"/>
    <x v="0"/>
    <m/>
    <m/>
    <m/>
    <m/>
    <m/>
    <m/>
    <m/>
    <m/>
    <m/>
    <m/>
    <x v="1"/>
    <s v="Contacted to CARE outreach member"/>
    <n v="0"/>
    <n v="0"/>
    <n v="1"/>
    <n v="0"/>
    <x v="3"/>
    <n v="0"/>
    <n v="0"/>
    <n v="1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3"/>
    <x v="0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life-skills activities"/>
    <n v="1"/>
    <n v="0"/>
    <n v="0"/>
    <n v="0"/>
    <n v="0"/>
    <n v="0"/>
    <m/>
    <x v="1"/>
    <s v=" Training on Gender Based Violence Pocket Guide (GBVPG) Training on GBV prevention &amp; protection"/>
    <n v="0"/>
    <n v="0"/>
    <n v="1"/>
    <n v="1"/>
    <n v="0"/>
    <n v="0"/>
    <m/>
    <x v="0"/>
    <x v="0"/>
    <x v="1"/>
    <x v="2"/>
    <x v="0"/>
    <m/>
    <m/>
    <m/>
    <m/>
    <m/>
    <m/>
    <m/>
    <m/>
    <m/>
    <m/>
    <x v="1"/>
    <s v="Contacted to CARE outreach member"/>
    <n v="0"/>
    <n v="0"/>
    <n v="1"/>
    <n v="0"/>
    <x v="3"/>
    <n v="0"/>
    <n v="0"/>
    <n v="1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3"/>
    <x v="3"/>
    <x v="0"/>
    <s v="Teen"/>
    <x v="2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Shallow tube wells"/>
    <n v="0"/>
    <n v="1"/>
    <n v="0"/>
    <n v="0"/>
    <n v="0"/>
    <n v="0"/>
    <n v="0"/>
    <m/>
    <x v="1"/>
    <x v="2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rainage system Durable pathways Staircase with railing"/>
    <n v="0"/>
    <n v="1"/>
    <n v="1"/>
    <n v="1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2"/>
    <x v="2"/>
    <x v="0"/>
    <s v="Adult"/>
    <x v="0"/>
    <s v="No difficulty"/>
    <s v="No difficulty"/>
    <s v="No difficulty"/>
    <s v="No difficulty"/>
    <s v="No difficulty"/>
    <s v="No difficulty"/>
    <x v="0"/>
    <x v="1"/>
    <s v="WASH"/>
    <x v="0"/>
    <x v="0"/>
    <x v="1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dequate safe drinking water"/>
    <n v="0"/>
    <n v="1"/>
    <n v="0"/>
    <n v="0"/>
    <n v="0"/>
    <s v="Tap stand/Pipe water"/>
    <n v="0"/>
    <n v="0"/>
    <n v="1"/>
    <n v="0"/>
    <n v="0"/>
    <n v="0"/>
    <n v="0"/>
    <m/>
    <x v="1"/>
    <x v="2"/>
    <s v="Availability of safe drinking water People use latrines regularly"/>
    <n v="1"/>
    <n v="1"/>
    <n v="0"/>
    <n v="0"/>
    <n v="0"/>
    <n v="0"/>
    <m/>
    <x v="1"/>
    <m/>
    <m/>
    <m/>
    <m/>
    <m/>
    <m/>
  </r>
  <r>
    <x v="2"/>
    <x v="3"/>
    <x v="0"/>
    <s v="Teen"/>
    <x v="2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dequate safe drinking water"/>
    <n v="0"/>
    <n v="1"/>
    <n v="0"/>
    <n v="0"/>
    <n v="0"/>
    <s v="Shallow tube wells"/>
    <n v="0"/>
    <n v="1"/>
    <n v="0"/>
    <n v="0"/>
    <n v="0"/>
    <n v="0"/>
    <n v="0"/>
    <m/>
    <x v="1"/>
    <x v="2"/>
    <s v="Availability of safe drinking water People use latrines regularly"/>
    <n v="1"/>
    <n v="1"/>
    <n v="0"/>
    <n v="0"/>
    <n v="0"/>
    <n v="0"/>
    <m/>
    <x v="2"/>
    <m/>
    <m/>
    <m/>
    <m/>
    <m/>
    <m/>
  </r>
  <r>
    <x v="3"/>
    <x v="0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life-skills activities"/>
    <n v="1"/>
    <n v="0"/>
    <n v="0"/>
    <n v="0"/>
    <n v="0"/>
    <n v="0"/>
    <m/>
    <x v="1"/>
    <s v="Training on GBV prevention &amp; protection Training on GBV prevention &amp; protection"/>
    <n v="0"/>
    <n v="1"/>
    <n v="0"/>
    <n v="1"/>
    <n v="0"/>
    <n v="0"/>
    <m/>
    <x v="0"/>
    <x v="0"/>
    <x v="1"/>
    <x v="2"/>
    <x v="0"/>
    <m/>
    <m/>
    <m/>
    <m/>
    <m/>
    <m/>
    <m/>
    <m/>
    <m/>
    <m/>
    <x v="2"/>
    <m/>
    <m/>
    <m/>
    <m/>
    <m/>
    <x v="4"/>
    <n v="1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1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None of the above"/>
    <n v="0"/>
    <n v="0"/>
    <n v="0"/>
    <n v="0"/>
    <n v="0"/>
    <n v="1"/>
    <m/>
    <x v="1"/>
    <s v="Training on GBV prevention &amp; protection"/>
    <n v="0"/>
    <n v="1"/>
    <n v="0"/>
    <n v="0"/>
    <n v="0"/>
    <n v="0"/>
    <m/>
    <x v="0"/>
    <x v="0"/>
    <x v="1"/>
    <x v="2"/>
    <x v="0"/>
    <m/>
    <m/>
    <m/>
    <m/>
    <m/>
    <m/>
    <m/>
    <m/>
    <m/>
    <m/>
    <x v="1"/>
    <s v="Applied the knowledge received from CARE’s sessions Contacted with community leaders (imams, majhi)"/>
    <n v="1"/>
    <n v="1"/>
    <n v="0"/>
    <n v="0"/>
    <x v="4"/>
    <n v="1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None of the above"/>
    <n v="0"/>
    <n v="0"/>
    <n v="0"/>
    <n v="0"/>
    <n v="0"/>
    <n v="1"/>
    <m/>
    <x v="1"/>
    <s v="Training on GBV prevention &amp; protection Information about GBV prevention &amp; mitigation"/>
    <n v="0"/>
    <n v="1"/>
    <n v="0"/>
    <n v="0"/>
    <n v="1"/>
    <n v="0"/>
    <m/>
    <x v="0"/>
    <x v="0"/>
    <x v="1"/>
    <x v="2"/>
    <x v="0"/>
    <m/>
    <m/>
    <m/>
    <m/>
    <m/>
    <m/>
    <m/>
    <m/>
    <m/>
    <m/>
    <x v="1"/>
    <s v="Contacted with community leaders (imams, majhi)"/>
    <n v="0"/>
    <n v="1"/>
    <n v="0"/>
    <n v="0"/>
    <x v="2"/>
    <n v="0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life-skills activities"/>
    <n v="1"/>
    <n v="0"/>
    <n v="0"/>
    <n v="0"/>
    <n v="0"/>
    <n v="0"/>
    <m/>
    <x v="1"/>
    <s v="Training on GBV prevention &amp; protection Training on GBV prevention &amp; protection"/>
    <n v="0"/>
    <n v="1"/>
    <n v="0"/>
    <n v="1"/>
    <n v="0"/>
    <n v="0"/>
    <m/>
    <x v="0"/>
    <x v="0"/>
    <x v="1"/>
    <x v="2"/>
    <x v="0"/>
    <m/>
    <m/>
    <m/>
    <m/>
    <m/>
    <m/>
    <m/>
    <m/>
    <m/>
    <m/>
    <x v="2"/>
    <m/>
    <m/>
    <m/>
    <m/>
    <m/>
    <x v="4"/>
    <n v="1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1"/>
    <s v="GBV"/>
    <x v="1"/>
    <x v="0"/>
    <x v="0"/>
    <x v="1"/>
    <s v="None of the above"/>
    <n v="0"/>
    <n v="0"/>
    <n v="0"/>
    <n v="0"/>
    <n v="0"/>
    <n v="1"/>
    <m/>
    <x v="1"/>
    <s v="Training on GBV prevention &amp; protection"/>
    <n v="0"/>
    <n v="1"/>
    <n v="0"/>
    <n v="0"/>
    <n v="0"/>
    <n v="0"/>
    <m/>
    <x v="0"/>
    <x v="0"/>
    <x v="1"/>
    <x v="2"/>
    <x v="0"/>
    <m/>
    <m/>
    <m/>
    <m/>
    <m/>
    <m/>
    <m/>
    <m/>
    <m/>
    <m/>
    <x v="1"/>
    <s v="Contacted with community leaders (imams, majhi)"/>
    <n v="0"/>
    <n v="1"/>
    <n v="0"/>
    <n v="0"/>
    <x v="5"/>
    <n v="1"/>
    <n v="0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3"/>
    <x v="3"/>
    <x v="0"/>
    <s v="Teen"/>
    <x v="2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Tap stand/Pipe water"/>
    <n v="0"/>
    <n v="0"/>
    <n v="1"/>
    <n v="0"/>
    <n v="0"/>
    <n v="0"/>
    <n v="0"/>
    <m/>
    <x v="1"/>
    <x v="2"/>
    <s v="Availability of safe drinking water People use latrines regularly"/>
    <n v="1"/>
    <n v="1"/>
    <n v="0"/>
    <n v="0"/>
    <n v="0"/>
    <n v="0"/>
    <m/>
    <x v="0"/>
    <m/>
    <m/>
    <m/>
    <m/>
    <m/>
    <m/>
  </r>
  <r>
    <x v="3"/>
    <x v="3"/>
    <x v="0"/>
    <s v="Teen"/>
    <x v="2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Tap stand/Pipe water"/>
    <n v="0"/>
    <n v="0"/>
    <n v="1"/>
    <n v="0"/>
    <n v="0"/>
    <n v="0"/>
    <n v="0"/>
    <m/>
    <x v="1"/>
    <x v="2"/>
    <s v="Availability of safe drinking water People use latrines regularly"/>
    <n v="1"/>
    <n v="1"/>
    <n v="0"/>
    <n v="0"/>
    <n v="0"/>
    <n v="0"/>
    <m/>
    <x v="0"/>
    <m/>
    <m/>
    <m/>
    <m/>
    <m/>
    <m/>
  </r>
  <r>
    <x v="3"/>
    <x v="3"/>
    <x v="0"/>
    <s v="Teen"/>
    <x v="2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Tap stand/Pipe water"/>
    <n v="0"/>
    <n v="0"/>
    <n v="1"/>
    <n v="0"/>
    <n v="0"/>
    <n v="0"/>
    <n v="0"/>
    <m/>
    <x v="1"/>
    <x v="2"/>
    <s v="Availability of safe drinking water People use latrines regularly"/>
    <n v="1"/>
    <n v="1"/>
    <n v="0"/>
    <n v="0"/>
    <n v="0"/>
    <n v="0"/>
    <m/>
    <x v="0"/>
    <m/>
    <m/>
    <m/>
    <m/>
    <m/>
    <m/>
  </r>
  <r>
    <x v="3"/>
    <x v="3"/>
    <x v="0"/>
    <s v="Teen"/>
    <x v="2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Tap stand/Pipe water"/>
    <n v="0"/>
    <n v="0"/>
    <n v="1"/>
    <n v="0"/>
    <n v="0"/>
    <n v="0"/>
    <n v="0"/>
    <m/>
    <x v="1"/>
    <x v="2"/>
    <s v="Availability of safe drinking water People use latrines regularly"/>
    <n v="1"/>
    <n v="1"/>
    <n v="0"/>
    <n v="0"/>
    <n v="0"/>
    <n v="0"/>
    <m/>
    <x v="0"/>
    <m/>
    <m/>
    <m/>
    <m/>
    <m/>
    <m/>
  </r>
  <r>
    <x v="3"/>
    <x v="3"/>
    <x v="0"/>
    <s v="Teen"/>
    <x v="2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Tap stand/Pipe water"/>
    <n v="0"/>
    <n v="0"/>
    <n v="1"/>
    <n v="0"/>
    <n v="0"/>
    <n v="0"/>
    <n v="0"/>
    <m/>
    <x v="1"/>
    <x v="2"/>
    <s v="Availability of safe drinking water People use latrines regularly"/>
    <n v="1"/>
    <n v="1"/>
    <n v="0"/>
    <n v="0"/>
    <n v="0"/>
    <n v="0"/>
    <m/>
    <x v="0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0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2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2"/>
    <x v="2"/>
    <m/>
    <m/>
    <m/>
    <m/>
    <m/>
    <m/>
    <m/>
    <m/>
    <m/>
    <m/>
    <m/>
    <m/>
    <m/>
    <m/>
    <m/>
    <x v="0"/>
    <x v="0"/>
    <m/>
    <m/>
    <m/>
    <m/>
    <m/>
    <m/>
    <m/>
    <m/>
    <x v="3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2"/>
    <x v="0"/>
    <m/>
    <m/>
    <m/>
    <m/>
    <m/>
    <m/>
    <m/>
    <x v="0"/>
    <x v="0"/>
    <x v="2"/>
    <m/>
    <m/>
    <m/>
    <m/>
    <m/>
    <m/>
    <m/>
    <m/>
    <m/>
    <m/>
    <m/>
    <m/>
    <m/>
    <m/>
    <m/>
    <x v="0"/>
    <x v="0"/>
    <m/>
    <m/>
    <m/>
    <m/>
    <m/>
    <m/>
    <m/>
    <m/>
    <x v="4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0"/>
    <x v="2"/>
    <m/>
    <m/>
    <m/>
    <m/>
    <m/>
    <m/>
    <m/>
    <m/>
    <m/>
    <m/>
    <m/>
    <m/>
    <m/>
    <m/>
    <m/>
    <x v="0"/>
    <x v="0"/>
    <m/>
    <m/>
    <m/>
    <m/>
    <m/>
    <m/>
    <m/>
    <m/>
    <x v="3"/>
    <m/>
    <m/>
    <m/>
    <m/>
    <m/>
    <m/>
  </r>
  <r>
    <x v="3"/>
    <x v="2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2"/>
    <x v="2"/>
    <m/>
    <m/>
    <m/>
    <m/>
    <m/>
    <m/>
    <m/>
    <m/>
    <m/>
    <m/>
    <m/>
    <m/>
    <m/>
    <m/>
    <m/>
    <x v="0"/>
    <x v="0"/>
    <m/>
    <m/>
    <m/>
    <m/>
    <m/>
    <m/>
    <m/>
    <m/>
    <x v="2"/>
    <m/>
    <m/>
    <m/>
    <m/>
    <m/>
    <m/>
  </r>
  <r>
    <x v="2"/>
    <x v="3"/>
    <x v="0"/>
    <s v="Teen"/>
    <x v="2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dequate safe drinking water"/>
    <n v="0"/>
    <n v="1"/>
    <n v="0"/>
    <n v="0"/>
    <n v="0"/>
    <s v="Tap stand/Pipe water"/>
    <n v="0"/>
    <n v="0"/>
    <n v="1"/>
    <n v="0"/>
    <n v="0"/>
    <n v="0"/>
    <n v="0"/>
    <m/>
    <x v="1"/>
    <x v="2"/>
    <s v="Availability of safe drinking water"/>
    <n v="1"/>
    <n v="0"/>
    <n v="0"/>
    <n v="0"/>
    <n v="0"/>
    <n v="0"/>
    <m/>
    <x v="0"/>
    <m/>
    <m/>
    <m/>
    <m/>
    <m/>
    <m/>
  </r>
  <r>
    <x v="2"/>
    <x v="2"/>
    <x v="0"/>
    <s v="Adult"/>
    <x v="0"/>
    <s v="No difficulty"/>
    <s v="No difficulty"/>
    <s v="No difficulty"/>
    <s v="No difficulty"/>
    <s v="No difficulty"/>
    <s v="No difficulty"/>
    <x v="0"/>
    <x v="1"/>
    <s v="WASH"/>
    <x v="0"/>
    <x v="0"/>
    <x v="1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dequate safe drinking water"/>
    <n v="0"/>
    <n v="1"/>
    <n v="0"/>
    <n v="0"/>
    <n v="0"/>
    <s v="Tap stand/Pipe water"/>
    <n v="0"/>
    <n v="0"/>
    <n v="1"/>
    <n v="0"/>
    <n v="0"/>
    <n v="0"/>
    <n v="0"/>
    <m/>
    <x v="1"/>
    <x v="2"/>
    <s v="Availability of safe drinking water"/>
    <n v="1"/>
    <n v="0"/>
    <n v="0"/>
    <n v="0"/>
    <n v="0"/>
    <n v="0"/>
    <m/>
    <x v="1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3"/>
    <n v="0"/>
    <n v="0"/>
    <n v="1"/>
    <n v="0"/>
    <n v="0"/>
    <n v="0"/>
    <n v="0"/>
    <n v="0"/>
    <n v="0"/>
    <s v="CARE’s Health Post"/>
    <n v="1"/>
    <n v="0"/>
    <n v="0"/>
    <n v="0"/>
    <n v="0"/>
    <x v="0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5"/>
    <n v="1"/>
    <n v="0"/>
    <n v="1"/>
    <n v="0"/>
    <n v="0"/>
    <n v="0"/>
    <n v="0"/>
    <n v="0"/>
    <n v="0"/>
    <s v="CARE’s Health Post"/>
    <n v="1"/>
    <n v="0"/>
    <n v="0"/>
    <n v="0"/>
    <n v="0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6"/>
    <n v="1"/>
    <n v="0"/>
    <n v="1"/>
    <n v="0"/>
    <n v="0"/>
    <n v="0"/>
    <n v="0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7"/>
    <n v="1"/>
    <n v="0"/>
    <n v="1"/>
    <n v="1"/>
    <n v="0"/>
    <n v="0"/>
    <n v="0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Some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8"/>
    <n v="1"/>
    <n v="0"/>
    <n v="1"/>
    <n v="1"/>
    <n v="0"/>
    <n v="0"/>
    <n v="0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9"/>
    <n v="1"/>
    <n v="0"/>
    <n v="1"/>
    <n v="1"/>
    <n v="0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0"/>
    <n v="1"/>
    <n v="0"/>
    <n v="1"/>
    <n v="1"/>
    <n v="1"/>
    <n v="0"/>
    <n v="0"/>
    <n v="1"/>
    <n v="0"/>
    <s v="CARE’s Health Post Door-to-door visit Court-yard meetings"/>
    <n v="1"/>
    <n v="0"/>
    <n v="0"/>
    <n v="1"/>
    <n v="1"/>
    <x v="0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9"/>
    <n v="1"/>
    <n v="0"/>
    <n v="1"/>
    <n v="1"/>
    <n v="0"/>
    <n v="0"/>
    <n v="1"/>
    <n v="0"/>
    <n v="0"/>
    <s v="CARE’s Health Post Door-to-door visit Court-yard meetings"/>
    <n v="1"/>
    <n v="0"/>
    <n v="0"/>
    <n v="1"/>
    <n v="1"/>
    <x v="0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No difficulty"/>
    <s v="Some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9"/>
    <n v="1"/>
    <n v="0"/>
    <n v="1"/>
    <n v="1"/>
    <n v="0"/>
    <n v="0"/>
    <n v="1"/>
    <n v="0"/>
    <n v="0"/>
    <s v="CARE’s Health Post"/>
    <n v="1"/>
    <n v="0"/>
    <n v="0"/>
    <n v="0"/>
    <n v="0"/>
    <x v="0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1"/>
    <n v="1"/>
    <n v="0"/>
    <n v="1"/>
    <n v="0"/>
    <n v="0"/>
    <n v="0"/>
    <n v="1"/>
    <n v="0"/>
    <n v="0"/>
    <s v="CARE’s Health Post Court-yard meetings Door-to-door visit"/>
    <n v="1"/>
    <n v="0"/>
    <n v="0"/>
    <n v="1"/>
    <n v="1"/>
    <x v="0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1"/>
    <n v="1"/>
    <n v="0"/>
    <n v="1"/>
    <n v="0"/>
    <n v="0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0"/>
    <x v="0"/>
    <s v="Adult"/>
    <x v="0"/>
    <s v="A lot of difficulty"/>
    <s v="Some difficulty"/>
    <s v="Cannot do at all"/>
    <s v="Some difficulty"/>
    <s v="A lot of difficulty"/>
    <s v="Some difficulty"/>
    <x v="1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2"/>
    <n v="0"/>
    <n v="0"/>
    <n v="0"/>
    <n v="0"/>
    <n v="0"/>
    <n v="0"/>
    <n v="0"/>
    <n v="0"/>
    <n v="1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1"/>
    <m/>
    <x v="2"/>
    <m/>
    <x v="2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2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7"/>
    <n v="1"/>
    <n v="0"/>
    <n v="1"/>
    <n v="1"/>
    <n v="0"/>
    <n v="0"/>
    <n v="0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0"/>
    <s v="Adult"/>
    <x v="0"/>
    <s v="Some difficulty"/>
    <s v="A lot of difficulty"/>
    <s v="Some difficulty"/>
    <s v="No difficulty"/>
    <s v="Some difficulty"/>
    <s v="Some difficulty"/>
    <x v="1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2"/>
    <n v="0"/>
    <n v="0"/>
    <n v="0"/>
    <n v="0"/>
    <n v="0"/>
    <n v="0"/>
    <n v="0"/>
    <n v="0"/>
    <n v="1"/>
    <s v="Door-to-door visit"/>
    <n v="0"/>
    <n v="0"/>
    <n v="0"/>
    <n v="0"/>
    <n v="1"/>
    <x v="0"/>
    <m/>
    <m/>
    <m/>
    <m/>
    <m/>
    <m/>
    <m/>
    <m/>
    <m/>
    <m/>
    <m/>
    <m/>
    <m/>
    <m/>
    <x v="1"/>
    <m/>
    <x v="2"/>
    <m/>
    <x v="3"/>
    <x v="0"/>
    <m/>
    <m/>
    <m/>
    <m/>
    <m/>
    <m/>
    <m/>
    <x v="2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2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3"/>
    <n v="1"/>
    <n v="0"/>
    <n v="1"/>
    <n v="0"/>
    <n v="0"/>
    <n v="1"/>
    <n v="0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6"/>
    <n v="1"/>
    <n v="0"/>
    <n v="1"/>
    <n v="0"/>
    <n v="0"/>
    <n v="0"/>
    <n v="0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"/>
    <n v="0"/>
    <n v="0"/>
    <n v="1"/>
    <n v="0"/>
    <n v="0"/>
    <n v="1"/>
    <n v="0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3"/>
    <n v="1"/>
    <n v="0"/>
    <n v="1"/>
    <n v="0"/>
    <n v="0"/>
    <n v="1"/>
    <n v="0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0"/>
    <x v="0"/>
    <s v="Adult"/>
    <x v="0"/>
    <s v="Some difficulty"/>
    <m/>
    <s v="Some difficulty"/>
    <s v="Some difficulty"/>
    <s v="Some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6"/>
    <n v="1"/>
    <n v="0"/>
    <n v="1"/>
    <n v="0"/>
    <n v="0"/>
    <n v="0"/>
    <n v="0"/>
    <n v="0"/>
    <n v="0"/>
    <s v="CARE’s Health Post Court-yard meetings Door-to-door visit"/>
    <n v="1"/>
    <n v="0"/>
    <n v="0"/>
    <n v="1"/>
    <n v="1"/>
    <x v="0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3"/>
    <n v="1"/>
    <n v="0"/>
    <n v="1"/>
    <n v="0"/>
    <n v="0"/>
    <n v="1"/>
    <n v="0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4"/>
    <m/>
    <x v="4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8"/>
    <n v="1"/>
    <n v="0"/>
    <n v="1"/>
    <n v="1"/>
    <n v="0"/>
    <n v="0"/>
    <n v="0"/>
    <n v="0"/>
    <n v="0"/>
    <s v="CARE’s Health Post Court-yard meetings Door-to-door visit"/>
    <n v="1"/>
    <n v="0"/>
    <n v="0"/>
    <n v="1"/>
    <n v="1"/>
    <x v="0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4"/>
    <n v="0"/>
    <n v="0"/>
    <n v="1"/>
    <n v="0"/>
    <n v="0"/>
    <n v="0"/>
    <n v="0"/>
    <n v="1"/>
    <n v="0"/>
    <s v="CARE’s Health Post"/>
    <n v="1"/>
    <n v="0"/>
    <n v="0"/>
    <n v="0"/>
    <n v="0"/>
    <x v="0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3"/>
    <n v="1"/>
    <n v="0"/>
    <n v="1"/>
    <n v="0"/>
    <n v="0"/>
    <n v="1"/>
    <n v="0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4"/>
    <m/>
    <x v="4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7"/>
    <n v="1"/>
    <n v="0"/>
    <n v="1"/>
    <n v="1"/>
    <n v="0"/>
    <n v="0"/>
    <n v="0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1"/>
    <n v="1"/>
    <n v="0"/>
    <n v="1"/>
    <n v="0"/>
    <n v="0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1"/>
    <n v="1"/>
    <n v="0"/>
    <n v="1"/>
    <n v="0"/>
    <n v="0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8"/>
    <n v="1"/>
    <n v="0"/>
    <n v="1"/>
    <n v="1"/>
    <n v="0"/>
    <n v="0"/>
    <n v="0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2"/>
    <s v="Adult"/>
    <x v="1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8"/>
    <n v="1"/>
    <n v="0"/>
    <n v="1"/>
    <n v="1"/>
    <n v="0"/>
    <n v="0"/>
    <n v="0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4"/>
    <m/>
    <x v="4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11"/>
    <n v="0"/>
    <n v="0"/>
    <n v="1"/>
    <n v="0"/>
    <n v="0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4"/>
    <m/>
    <x v="4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1"/>
    <s v="Adult"/>
    <x v="3"/>
    <s v="Some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urable pathways"/>
    <n v="0"/>
    <n v="0"/>
    <n v="1"/>
    <n v="0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 skill training for youths"/>
    <n v="0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life skill training for youths"/>
    <n v="0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rainage system"/>
    <n v="0"/>
    <n v="1"/>
    <n v="0"/>
    <n v="0"/>
    <n v="0"/>
    <n v="0"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rainage system Slope"/>
    <n v="1"/>
    <n v="1"/>
    <n v="0"/>
    <n v="0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rainage system"/>
    <n v="0"/>
    <n v="1"/>
    <n v="0"/>
    <n v="0"/>
    <n v="0"/>
    <n v="0"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rainage system"/>
    <n v="0"/>
    <n v="1"/>
    <n v="0"/>
    <n v="0"/>
    <n v="0"/>
    <n v="0"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rainage system"/>
    <n v="0"/>
    <n v="1"/>
    <n v="0"/>
    <n v="0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rainage system"/>
    <n v="0"/>
    <n v="1"/>
    <n v="0"/>
    <n v="0"/>
    <n v="0"/>
    <n v="0"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rainage system"/>
    <n v="0"/>
    <n v="1"/>
    <n v="0"/>
    <n v="0"/>
    <n v="0"/>
    <n v="0"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0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rainage system"/>
    <n v="0"/>
    <n v="1"/>
    <n v="0"/>
    <n v="0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rainage system"/>
    <n v="0"/>
    <n v="1"/>
    <n v="0"/>
    <n v="0"/>
    <n v="0"/>
    <n v="0"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rainage system"/>
    <n v="0"/>
    <n v="1"/>
    <n v="0"/>
    <n v="0"/>
    <n v="0"/>
    <n v="0"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2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2"/>
    <x v="3"/>
    <x v="1"/>
    <s v="Teen"/>
    <x v="4"/>
    <s v="No difficulty"/>
    <s v="No difficulty"/>
    <s v="Cannot do at all"/>
    <s v="No difficulty"/>
    <s v="Cannot do at all"/>
    <s v="No difficulty"/>
    <x v="1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0"/>
    <x v="1"/>
    <s v="Adult"/>
    <x v="3"/>
    <s v="Some difficulty"/>
    <s v="A lot of difficulty"/>
    <s v="Cannot do at all"/>
    <s v="Some difficulty"/>
    <s v="Cannot do at all"/>
    <s v="Some difficulty"/>
    <x v="1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2"/>
    <x v="0"/>
    <m/>
    <m/>
    <m/>
    <m/>
    <m/>
    <m/>
    <m/>
    <x v="0"/>
    <x v="0"/>
    <x v="2"/>
    <m/>
    <m/>
    <m/>
    <m/>
    <m/>
    <m/>
    <m/>
    <m/>
    <m/>
    <m/>
    <m/>
    <m/>
    <m/>
    <m/>
    <m/>
    <x v="0"/>
    <x v="0"/>
    <m/>
    <m/>
    <m/>
    <m/>
    <m/>
    <m/>
    <m/>
    <m/>
    <x v="2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rainage system"/>
    <n v="0"/>
    <n v="1"/>
    <n v="0"/>
    <n v="0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0"/>
    <x v="3"/>
    <x v="0"/>
    <s v="Teen"/>
    <x v="2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2"/>
    <x v="2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rainage system Slope"/>
    <n v="1"/>
    <n v="1"/>
    <n v="0"/>
    <n v="0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No difficulty"/>
    <s v="No difficulty"/>
    <s v="Some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rainage system Staircase with railing"/>
    <n v="0"/>
    <n v="1"/>
    <n v="0"/>
    <n v="1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1"/>
    <x v="2"/>
    <x v="0"/>
    <s v="Adult"/>
    <x v="0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Slope Drainage system Durable pathways Staircase with railing"/>
    <n v="1"/>
    <n v="1"/>
    <n v="1"/>
    <n v="1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Slope Drainage system"/>
    <n v="1"/>
    <n v="1"/>
    <n v="0"/>
    <n v="0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Slope Drainage system Durable pathways"/>
    <n v="1"/>
    <n v="1"/>
    <n v="1"/>
    <n v="0"/>
    <n v="0"/>
    <n v="0"/>
    <x v="0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Slope Drainage system Durable pathways Staircase with railing"/>
    <n v="1"/>
    <n v="1"/>
    <n v="1"/>
    <n v="1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Slope Drainage system Durable pathways Staircase with railing"/>
    <n v="1"/>
    <n v="1"/>
    <n v="1"/>
    <n v="1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Staircase with railing Durable pathways Slope Drainage system"/>
    <n v="1"/>
    <n v="1"/>
    <n v="1"/>
    <n v="1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1"/>
    <x v="3"/>
    <x v="0"/>
    <s v="Teen"/>
    <x v="2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1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1"/>
    <x v="2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Slope Drainage system"/>
    <n v="1"/>
    <n v="1"/>
    <n v="0"/>
    <n v="0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Slope Drainage system Staircase with railing"/>
    <n v="1"/>
    <n v="1"/>
    <n v="0"/>
    <n v="1"/>
    <n v="0"/>
    <n v="0"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Some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0"/>
    <s v="Adult"/>
    <x v="0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2"/>
    <s v="Drainage system Slope"/>
    <n v="1"/>
    <n v="1"/>
    <n v="0"/>
    <n v="0"/>
    <n v="0"/>
    <n v="0"/>
    <x v="0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0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DRR"/>
    <x v="0"/>
    <x v="0"/>
    <x v="0"/>
    <x v="0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0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5"/>
    <n v="1"/>
    <n v="1"/>
    <n v="1"/>
    <n v="1"/>
    <n v="0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6"/>
    <n v="1"/>
    <n v="1"/>
    <n v="1"/>
    <n v="1"/>
    <n v="1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7"/>
    <n v="1"/>
    <n v="1"/>
    <n v="1"/>
    <n v="1"/>
    <n v="1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6"/>
    <n v="1"/>
    <n v="1"/>
    <n v="1"/>
    <n v="1"/>
    <n v="1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8"/>
    <n v="1"/>
    <n v="1"/>
    <n v="1"/>
    <n v="1"/>
    <n v="1"/>
    <n v="0"/>
    <n v="1"/>
    <n v="1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 life skill training for youths"/>
    <n v="1"/>
    <n v="0"/>
    <n v="1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9"/>
    <n v="1"/>
    <n v="1"/>
    <n v="1"/>
    <n v="1"/>
    <n v="1"/>
    <n v="0"/>
    <n v="1"/>
    <n v="1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 skill training for youths life-skill and leadership training"/>
    <n v="1"/>
    <n v="0"/>
    <n v="1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6"/>
    <n v="1"/>
    <n v="1"/>
    <n v="1"/>
    <n v="1"/>
    <n v="1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 skill training for youths"/>
    <n v="1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6"/>
    <n v="1"/>
    <n v="1"/>
    <n v="1"/>
    <n v="1"/>
    <n v="1"/>
    <n v="0"/>
    <n v="1"/>
    <n v="0"/>
    <n v="0"/>
    <s v="CARE’s Health Post"/>
    <n v="1"/>
    <n v="0"/>
    <n v="0"/>
    <n v="0"/>
    <n v="0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 skill training for youths"/>
    <n v="1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6"/>
    <n v="1"/>
    <n v="1"/>
    <n v="1"/>
    <n v="1"/>
    <n v="1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 life skill training for youths"/>
    <n v="1"/>
    <n v="0"/>
    <n v="1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6"/>
    <n v="1"/>
    <n v="1"/>
    <n v="1"/>
    <n v="1"/>
    <n v="1"/>
    <n v="0"/>
    <n v="1"/>
    <n v="0"/>
    <n v="0"/>
    <s v="CARE’s Health Post"/>
    <n v="1"/>
    <n v="0"/>
    <n v="0"/>
    <n v="0"/>
    <n v="0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 life skill training for youths"/>
    <n v="1"/>
    <n v="0"/>
    <n v="1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6"/>
    <n v="1"/>
    <n v="1"/>
    <n v="1"/>
    <n v="1"/>
    <n v="1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 life skill training for youths"/>
    <n v="1"/>
    <n v="0"/>
    <n v="1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6"/>
    <n v="1"/>
    <n v="1"/>
    <n v="1"/>
    <n v="1"/>
    <n v="1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 life skill training for youths"/>
    <n v="1"/>
    <n v="0"/>
    <n v="1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6"/>
    <n v="1"/>
    <n v="1"/>
    <n v="1"/>
    <n v="1"/>
    <n v="1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 skill training for youths"/>
    <n v="1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40"/>
    <n v="1"/>
    <n v="1"/>
    <n v="1"/>
    <n v="1"/>
    <n v="1"/>
    <n v="0"/>
    <n v="0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 life skill training for youths"/>
    <n v="1"/>
    <n v="0"/>
    <n v="1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6"/>
    <n v="1"/>
    <n v="1"/>
    <n v="1"/>
    <n v="1"/>
    <n v="1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 skill training for youths life-skill and leadership training"/>
    <n v="1"/>
    <n v="0"/>
    <n v="1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6"/>
    <n v="1"/>
    <n v="1"/>
    <n v="1"/>
    <n v="1"/>
    <n v="1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 life skill training for youths"/>
    <n v="1"/>
    <n v="0"/>
    <n v="1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6"/>
    <n v="1"/>
    <n v="1"/>
    <n v="1"/>
    <n v="1"/>
    <n v="1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 life skill training for youths"/>
    <n v="1"/>
    <n v="0"/>
    <n v="1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41"/>
    <n v="1"/>
    <n v="1"/>
    <n v="1"/>
    <n v="0"/>
    <n v="1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 life skill training for youths"/>
    <n v="1"/>
    <n v="0"/>
    <n v="1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42"/>
    <n v="1"/>
    <n v="1"/>
    <n v="1"/>
    <n v="1"/>
    <n v="1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 skill training for youths"/>
    <n v="1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43"/>
    <n v="1"/>
    <n v="1"/>
    <n v="1"/>
    <n v="0"/>
    <n v="0"/>
    <n v="0"/>
    <n v="1"/>
    <n v="0"/>
    <n v="0"/>
    <s v="CARE’s Health Post"/>
    <n v="1"/>
    <n v="0"/>
    <n v="0"/>
    <n v="0"/>
    <n v="0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 life skill training for youths"/>
    <n v="1"/>
    <n v="0"/>
    <n v="1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6"/>
    <n v="1"/>
    <n v="1"/>
    <n v="1"/>
    <n v="1"/>
    <n v="1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 skill training for youths"/>
    <n v="1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6"/>
    <n v="1"/>
    <n v="1"/>
    <n v="1"/>
    <n v="1"/>
    <n v="1"/>
    <n v="0"/>
    <n v="1"/>
    <n v="0"/>
    <n v="0"/>
    <s v="CARE’s Health Post"/>
    <n v="1"/>
    <n v="0"/>
    <n v="0"/>
    <n v="0"/>
    <n v="0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 life skill training for youths"/>
    <n v="1"/>
    <n v="0"/>
    <n v="1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8"/>
    <n v="1"/>
    <n v="1"/>
    <n v="1"/>
    <n v="0"/>
    <n v="0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0"/>
    <s v="Teen"/>
    <x v="2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 skill training for youths life-skill and leadership training"/>
    <n v="1"/>
    <n v="0"/>
    <n v="1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6"/>
    <n v="1"/>
    <n v="1"/>
    <n v="1"/>
    <n v="1"/>
    <n v="1"/>
    <n v="0"/>
    <n v="1"/>
    <n v="0"/>
    <n v="0"/>
    <s v="CARE’s Health Post Door-to-door visit"/>
    <n v="1"/>
    <n v="0"/>
    <n v="0"/>
    <n v="0"/>
    <n v="1"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3"/>
    <n v="0"/>
    <n v="0"/>
    <n v="1"/>
    <n v="0"/>
    <n v="0"/>
    <n v="0"/>
    <n v="0"/>
    <n v="0"/>
    <n v="0"/>
    <s v="CARE’s Health Post"/>
    <n v="1"/>
    <n v="0"/>
    <n v="0"/>
    <n v="0"/>
    <n v="0"/>
    <x v="1"/>
    <m/>
    <m/>
    <m/>
    <m/>
    <m/>
    <m/>
    <m/>
    <m/>
    <m/>
    <m/>
    <m/>
    <m/>
    <m/>
    <m/>
    <x v="1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Some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"/>
    <n v="0"/>
    <n v="0"/>
    <n v="0"/>
    <n v="0"/>
    <n v="0"/>
    <n v="1"/>
    <n v="0"/>
    <n v="0"/>
    <n v="0"/>
    <s v="CARE’s Health Post"/>
    <n v="1"/>
    <n v="0"/>
    <n v="0"/>
    <n v="0"/>
    <n v="0"/>
    <x v="1"/>
    <m/>
    <m/>
    <m/>
    <m/>
    <m/>
    <m/>
    <m/>
    <m/>
    <m/>
    <m/>
    <m/>
    <m/>
    <m/>
    <m/>
    <x v="1"/>
    <m/>
    <x v="3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1"/>
    <n v="1"/>
    <n v="1"/>
    <n v="1"/>
    <n v="1"/>
    <n v="0"/>
    <n v="1"/>
    <n v="0"/>
    <n v="0"/>
    <n v="0"/>
    <s v="CARE’s Health Post"/>
    <n v="1"/>
    <n v="0"/>
    <n v="0"/>
    <n v="0"/>
    <n v="0"/>
    <x v="1"/>
    <m/>
    <m/>
    <m/>
    <m/>
    <m/>
    <m/>
    <m/>
    <m/>
    <m/>
    <m/>
    <m/>
    <m/>
    <m/>
    <m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 and leadership training"/>
    <n v="0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44"/>
    <n v="1"/>
    <n v="1"/>
    <n v="1"/>
    <n v="1"/>
    <n v="0"/>
    <n v="0"/>
    <n v="0"/>
    <n v="0"/>
    <n v="0"/>
    <s v="CARE’s Health Post Women Girl Safe Space"/>
    <n v="1"/>
    <n v="0"/>
    <n v="1"/>
    <n v="0"/>
    <n v="0"/>
    <x v="2"/>
    <s v="From my husband"/>
    <n v="1"/>
    <n v="0"/>
    <n v="0"/>
    <n v="0"/>
    <s v="ANC Family Planning method Referral services for Safe delivery Awareness session/information on reproductive health"/>
    <n v="1"/>
    <n v="0"/>
    <n v="1"/>
    <n v="1"/>
    <n v="0"/>
    <n v="0"/>
    <n v="1"/>
    <n v="0"/>
    <x v="2"/>
    <m/>
    <x v="4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12"/>
    <n v="1"/>
    <n v="1"/>
    <n v="1"/>
    <n v="0"/>
    <n v="0"/>
    <n v="1"/>
    <n v="0"/>
    <n v="0"/>
    <n v="0"/>
    <s v="CARE’s Health Post"/>
    <n v="1"/>
    <n v="0"/>
    <n v="0"/>
    <n v="0"/>
    <n v="0"/>
    <x v="2"/>
    <s v="From my husband"/>
    <n v="1"/>
    <n v="0"/>
    <n v="0"/>
    <n v="0"/>
    <s v="Family Planning method"/>
    <n v="0"/>
    <n v="0"/>
    <n v="1"/>
    <n v="0"/>
    <n v="0"/>
    <n v="0"/>
    <n v="0"/>
    <n v="0"/>
    <x v="2"/>
    <m/>
    <x v="3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8"/>
    <n v="1"/>
    <n v="1"/>
    <n v="1"/>
    <n v="0"/>
    <n v="0"/>
    <n v="0"/>
    <n v="1"/>
    <n v="0"/>
    <n v="0"/>
    <s v="CARE’s Health Post Women Girl Safe Space"/>
    <n v="1"/>
    <n v="0"/>
    <n v="1"/>
    <n v="0"/>
    <n v="0"/>
    <x v="2"/>
    <s v="From my husband"/>
    <n v="1"/>
    <n v="0"/>
    <n v="0"/>
    <n v="0"/>
    <s v="Family Planning method"/>
    <n v="0"/>
    <n v="0"/>
    <n v="1"/>
    <n v="0"/>
    <n v="0"/>
    <n v="0"/>
    <n v="0"/>
    <n v="0"/>
    <x v="3"/>
    <m/>
    <x v="3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Some difficulty"/>
    <m/>
    <s v="Some difficulty"/>
    <s v="No difficulty"/>
    <s v="No difficulty"/>
    <s v="No difficulty"/>
    <x v="0"/>
    <x v="3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"/>
    <n v="0"/>
    <n v="0"/>
    <n v="0"/>
    <n v="0"/>
    <n v="0"/>
    <n v="1"/>
    <n v="0"/>
    <n v="0"/>
    <n v="0"/>
    <s v="CARE’s Health Post"/>
    <n v="1"/>
    <n v="0"/>
    <n v="0"/>
    <n v="0"/>
    <n v="0"/>
    <x v="1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3"/>
    <n v="0"/>
    <n v="0"/>
    <n v="1"/>
    <n v="0"/>
    <n v="0"/>
    <n v="0"/>
    <n v="0"/>
    <n v="0"/>
    <n v="0"/>
    <s v="CARE’s Health Post"/>
    <n v="1"/>
    <n v="0"/>
    <n v="0"/>
    <n v="0"/>
    <n v="0"/>
    <x v="2"/>
    <s v="From my husband"/>
    <n v="1"/>
    <n v="0"/>
    <n v="0"/>
    <n v="0"/>
    <s v="Family Planning method"/>
    <n v="0"/>
    <n v="0"/>
    <n v="1"/>
    <n v="0"/>
    <n v="0"/>
    <n v="0"/>
    <n v="0"/>
    <n v="0"/>
    <x v="1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45"/>
    <n v="1"/>
    <n v="0"/>
    <n v="1"/>
    <n v="0"/>
    <n v="0"/>
    <n v="0"/>
    <n v="1"/>
    <n v="0"/>
    <n v="0"/>
    <s v="CARE’s Health Post"/>
    <n v="1"/>
    <n v="0"/>
    <n v="0"/>
    <n v="0"/>
    <n v="0"/>
    <x v="2"/>
    <s v="From my husband"/>
    <n v="1"/>
    <n v="0"/>
    <n v="0"/>
    <n v="0"/>
    <s v="ANC Family Planning method"/>
    <n v="1"/>
    <n v="0"/>
    <n v="1"/>
    <n v="0"/>
    <n v="0"/>
    <n v="0"/>
    <n v="0"/>
    <n v="0"/>
    <x v="2"/>
    <m/>
    <x v="4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46"/>
    <n v="1"/>
    <n v="0"/>
    <n v="1"/>
    <n v="1"/>
    <n v="0"/>
    <n v="0"/>
    <n v="1"/>
    <n v="0"/>
    <n v="0"/>
    <s v="CARE’s Health Post"/>
    <n v="1"/>
    <n v="0"/>
    <n v="0"/>
    <n v="0"/>
    <n v="0"/>
    <x v="2"/>
    <s v="From my husband"/>
    <n v="1"/>
    <n v="0"/>
    <n v="0"/>
    <n v="0"/>
    <s v="ANC Family Planning method"/>
    <n v="1"/>
    <n v="0"/>
    <n v="1"/>
    <n v="0"/>
    <n v="0"/>
    <n v="0"/>
    <n v="0"/>
    <n v="0"/>
    <x v="1"/>
    <m/>
    <x v="4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3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"/>
    <n v="0"/>
    <n v="0"/>
    <n v="0"/>
    <n v="0"/>
    <n v="0"/>
    <n v="1"/>
    <n v="0"/>
    <n v="0"/>
    <n v="0"/>
    <s v="CARE’s Health Post"/>
    <n v="1"/>
    <n v="0"/>
    <n v="0"/>
    <n v="0"/>
    <n v="0"/>
    <x v="1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47"/>
    <n v="1"/>
    <n v="1"/>
    <n v="1"/>
    <n v="1"/>
    <n v="0"/>
    <n v="0"/>
    <n v="1"/>
    <n v="0"/>
    <n v="0"/>
    <s v="CARE’s Health Post Women Girl Safe Space"/>
    <n v="1"/>
    <n v="0"/>
    <n v="1"/>
    <n v="0"/>
    <n v="0"/>
    <x v="2"/>
    <s v="From my husband"/>
    <n v="1"/>
    <n v="0"/>
    <n v="0"/>
    <n v="0"/>
    <s v="ANC Referral services for Safe delivery Family Planning method"/>
    <n v="1"/>
    <n v="0"/>
    <n v="1"/>
    <n v="1"/>
    <n v="0"/>
    <n v="0"/>
    <n v="0"/>
    <n v="0"/>
    <x v="3"/>
    <m/>
    <x v="4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7"/>
    <n v="1"/>
    <n v="0"/>
    <n v="1"/>
    <n v="1"/>
    <n v="0"/>
    <n v="0"/>
    <n v="0"/>
    <n v="0"/>
    <n v="0"/>
    <s v="CARE’s Health Post"/>
    <n v="1"/>
    <n v="0"/>
    <n v="0"/>
    <n v="0"/>
    <n v="0"/>
    <x v="2"/>
    <s v="From my husband"/>
    <n v="1"/>
    <n v="0"/>
    <n v="0"/>
    <n v="0"/>
    <s v="Family Planning method"/>
    <n v="0"/>
    <n v="0"/>
    <n v="1"/>
    <n v="0"/>
    <n v="0"/>
    <n v="0"/>
    <n v="0"/>
    <n v="0"/>
    <x v="3"/>
    <m/>
    <x v="4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6"/>
    <n v="1"/>
    <n v="0"/>
    <n v="1"/>
    <n v="0"/>
    <n v="0"/>
    <n v="0"/>
    <n v="0"/>
    <n v="0"/>
    <n v="0"/>
    <s v="CARE’s Health Post Women Girl Safe Space"/>
    <n v="1"/>
    <n v="0"/>
    <n v="1"/>
    <n v="0"/>
    <n v="0"/>
    <x v="2"/>
    <s v="From my husband"/>
    <n v="1"/>
    <n v="0"/>
    <n v="0"/>
    <n v="0"/>
    <s v="Family Planning method Awareness session/information on reproductive health"/>
    <n v="0"/>
    <n v="0"/>
    <n v="1"/>
    <n v="0"/>
    <n v="0"/>
    <n v="0"/>
    <n v="1"/>
    <n v="0"/>
    <x v="2"/>
    <m/>
    <x v="3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8"/>
    <n v="1"/>
    <n v="0"/>
    <n v="1"/>
    <n v="1"/>
    <n v="0"/>
    <n v="0"/>
    <n v="0"/>
    <n v="0"/>
    <n v="0"/>
    <s v="CARE’s Health Post"/>
    <n v="1"/>
    <n v="0"/>
    <n v="0"/>
    <n v="0"/>
    <n v="0"/>
    <x v="2"/>
    <s v="From my husband"/>
    <n v="1"/>
    <n v="0"/>
    <n v="0"/>
    <n v="0"/>
    <s v="ANC Family Planning method Awareness session/information on reproductive health"/>
    <n v="1"/>
    <n v="0"/>
    <n v="1"/>
    <n v="0"/>
    <n v="0"/>
    <n v="0"/>
    <n v="1"/>
    <n v="0"/>
    <x v="3"/>
    <m/>
    <x v="4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Some difficulty"/>
    <s v="No difficulty"/>
    <s v="No difficulty"/>
    <s v="No difficulty"/>
    <x v="0"/>
    <x v="1"/>
    <s v="SRH"/>
    <x v="0"/>
    <x v="1"/>
    <x v="0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11"/>
    <n v="0"/>
    <n v="0"/>
    <n v="1"/>
    <n v="0"/>
    <n v="0"/>
    <n v="0"/>
    <n v="1"/>
    <n v="0"/>
    <n v="0"/>
    <s v="CARE’s Health Post"/>
    <n v="1"/>
    <n v="0"/>
    <n v="0"/>
    <n v="0"/>
    <n v="0"/>
    <x v="2"/>
    <s v="From my husband"/>
    <n v="1"/>
    <n v="0"/>
    <n v="0"/>
    <n v="0"/>
    <s v="Family Planning method Awareness session/information on reproductive health"/>
    <n v="0"/>
    <n v="0"/>
    <n v="1"/>
    <n v="0"/>
    <n v="0"/>
    <n v="0"/>
    <n v="1"/>
    <n v="0"/>
    <x v="1"/>
    <m/>
    <x v="4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7"/>
    <n v="1"/>
    <n v="0"/>
    <n v="1"/>
    <n v="1"/>
    <n v="0"/>
    <n v="0"/>
    <n v="0"/>
    <n v="0"/>
    <n v="0"/>
    <s v="CARE’s Health Post"/>
    <n v="1"/>
    <n v="0"/>
    <n v="0"/>
    <n v="0"/>
    <n v="0"/>
    <x v="2"/>
    <s v="From my husband"/>
    <n v="1"/>
    <n v="0"/>
    <n v="0"/>
    <n v="0"/>
    <s v="Family Planning method"/>
    <n v="0"/>
    <n v="0"/>
    <n v="1"/>
    <n v="0"/>
    <n v="0"/>
    <n v="0"/>
    <n v="0"/>
    <n v="0"/>
    <x v="1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6"/>
    <n v="1"/>
    <n v="0"/>
    <n v="1"/>
    <n v="0"/>
    <n v="0"/>
    <n v="0"/>
    <n v="0"/>
    <n v="0"/>
    <n v="0"/>
    <s v="CARE’s Health Post"/>
    <n v="1"/>
    <n v="0"/>
    <n v="0"/>
    <n v="0"/>
    <n v="0"/>
    <x v="2"/>
    <s v="From my husband"/>
    <n v="1"/>
    <n v="0"/>
    <n v="0"/>
    <n v="0"/>
    <s v="Family Planning method"/>
    <n v="0"/>
    <n v="0"/>
    <n v="1"/>
    <n v="0"/>
    <n v="0"/>
    <n v="0"/>
    <n v="0"/>
    <n v="0"/>
    <x v="1"/>
    <m/>
    <x v="3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45"/>
    <n v="1"/>
    <n v="0"/>
    <n v="1"/>
    <n v="0"/>
    <n v="0"/>
    <n v="0"/>
    <n v="1"/>
    <n v="0"/>
    <n v="0"/>
    <s v="CARE’s Health Post"/>
    <n v="1"/>
    <n v="0"/>
    <n v="0"/>
    <n v="0"/>
    <n v="0"/>
    <x v="2"/>
    <s v="From my husband"/>
    <n v="1"/>
    <n v="0"/>
    <n v="0"/>
    <n v="0"/>
    <s v="Family Planning method ANC Awareness session/information on reproductive health"/>
    <n v="1"/>
    <n v="0"/>
    <n v="1"/>
    <n v="0"/>
    <n v="0"/>
    <n v="0"/>
    <n v="1"/>
    <n v="0"/>
    <x v="2"/>
    <m/>
    <x v="4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6"/>
    <n v="1"/>
    <n v="0"/>
    <n v="1"/>
    <n v="0"/>
    <n v="0"/>
    <n v="0"/>
    <n v="0"/>
    <n v="0"/>
    <n v="0"/>
    <s v="CARE’s Health Post"/>
    <n v="1"/>
    <n v="0"/>
    <n v="0"/>
    <n v="0"/>
    <n v="0"/>
    <x v="2"/>
    <s v="From my husband"/>
    <n v="1"/>
    <n v="0"/>
    <n v="0"/>
    <n v="0"/>
    <s v="ANC Family Planning method Awareness session/information on reproductive health"/>
    <n v="1"/>
    <n v="0"/>
    <n v="1"/>
    <n v="0"/>
    <n v="0"/>
    <n v="0"/>
    <n v="1"/>
    <n v="0"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48"/>
    <n v="0"/>
    <n v="1"/>
    <n v="1"/>
    <n v="0"/>
    <n v="0"/>
    <n v="0"/>
    <n v="0"/>
    <n v="0"/>
    <n v="0"/>
    <s v="CARE’s Health Post"/>
    <n v="1"/>
    <n v="0"/>
    <n v="0"/>
    <n v="0"/>
    <n v="0"/>
    <x v="2"/>
    <s v="From my husband"/>
    <n v="1"/>
    <n v="0"/>
    <n v="0"/>
    <n v="0"/>
    <s v="Family Planning method"/>
    <n v="0"/>
    <n v="0"/>
    <n v="1"/>
    <n v="0"/>
    <n v="0"/>
    <n v="0"/>
    <n v="0"/>
    <n v="0"/>
    <x v="2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11"/>
    <n v="0"/>
    <n v="0"/>
    <n v="1"/>
    <n v="0"/>
    <n v="0"/>
    <n v="0"/>
    <n v="1"/>
    <n v="0"/>
    <n v="0"/>
    <s v="CARE’s Health Post Women Girl Safe Space"/>
    <n v="1"/>
    <n v="0"/>
    <n v="1"/>
    <n v="0"/>
    <n v="0"/>
    <x v="2"/>
    <s v="From my husband"/>
    <n v="1"/>
    <n v="0"/>
    <n v="0"/>
    <n v="0"/>
    <s v="Family Planning method Awareness session/information on reproductive health"/>
    <n v="0"/>
    <n v="0"/>
    <n v="1"/>
    <n v="0"/>
    <n v="0"/>
    <n v="0"/>
    <n v="1"/>
    <n v="0"/>
    <x v="1"/>
    <m/>
    <x v="4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11"/>
    <n v="0"/>
    <n v="0"/>
    <n v="1"/>
    <n v="0"/>
    <n v="0"/>
    <n v="0"/>
    <n v="1"/>
    <n v="0"/>
    <n v="0"/>
    <s v="CARE’s Health Post Women Girl Safe Space"/>
    <n v="1"/>
    <n v="0"/>
    <n v="1"/>
    <n v="0"/>
    <n v="0"/>
    <x v="2"/>
    <s v="From my husband"/>
    <n v="1"/>
    <n v="0"/>
    <n v="0"/>
    <n v="0"/>
    <s v="Family Planning method Awareness session/information on reproductive health"/>
    <n v="0"/>
    <n v="0"/>
    <n v="1"/>
    <n v="0"/>
    <n v="0"/>
    <n v="0"/>
    <n v="1"/>
    <n v="0"/>
    <x v="1"/>
    <m/>
    <x v="4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11"/>
    <n v="0"/>
    <n v="0"/>
    <n v="1"/>
    <n v="0"/>
    <n v="0"/>
    <n v="0"/>
    <n v="1"/>
    <n v="0"/>
    <n v="0"/>
    <s v="CARE’s Health Post Women Girl Safe Space"/>
    <n v="1"/>
    <n v="0"/>
    <n v="1"/>
    <n v="0"/>
    <n v="0"/>
    <x v="2"/>
    <s v="From my husband"/>
    <n v="1"/>
    <n v="0"/>
    <n v="0"/>
    <n v="0"/>
    <s v="Family Planning method"/>
    <n v="0"/>
    <n v="0"/>
    <n v="1"/>
    <n v="0"/>
    <n v="0"/>
    <n v="0"/>
    <n v="0"/>
    <n v="0"/>
    <x v="3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9"/>
    <n v="1"/>
    <n v="0"/>
    <n v="1"/>
    <n v="1"/>
    <n v="0"/>
    <n v="0"/>
    <n v="1"/>
    <n v="0"/>
    <n v="0"/>
    <s v="CARE’s Health Post"/>
    <n v="1"/>
    <n v="0"/>
    <n v="0"/>
    <n v="0"/>
    <n v="0"/>
    <x v="2"/>
    <s v="From my husband"/>
    <n v="1"/>
    <n v="0"/>
    <n v="0"/>
    <n v="0"/>
    <s v="Referral services for Safe delivery Family Planning method"/>
    <n v="0"/>
    <n v="0"/>
    <n v="1"/>
    <n v="1"/>
    <n v="0"/>
    <n v="0"/>
    <n v="0"/>
    <n v="0"/>
    <x v="1"/>
    <m/>
    <x v="3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Some difficulty"/>
    <s v="No difficulty"/>
    <s v="No difficulty"/>
    <s v="No difficulty"/>
    <x v="0"/>
    <x v="1"/>
    <s v="SRH"/>
    <x v="0"/>
    <x v="1"/>
    <x v="0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3"/>
    <n v="0"/>
    <n v="0"/>
    <n v="1"/>
    <n v="0"/>
    <n v="0"/>
    <n v="0"/>
    <n v="0"/>
    <n v="0"/>
    <n v="0"/>
    <s v="CARE’s Health Post"/>
    <n v="1"/>
    <n v="0"/>
    <n v="0"/>
    <n v="0"/>
    <n v="0"/>
    <x v="2"/>
    <s v="From my husband"/>
    <n v="1"/>
    <n v="0"/>
    <n v="0"/>
    <n v="0"/>
    <s v="Family Planning method"/>
    <n v="0"/>
    <n v="0"/>
    <n v="1"/>
    <n v="0"/>
    <n v="0"/>
    <n v="0"/>
    <n v="0"/>
    <n v="0"/>
    <x v="2"/>
    <m/>
    <x v="5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49"/>
    <n v="1"/>
    <n v="0"/>
    <n v="1"/>
    <n v="1"/>
    <n v="0"/>
    <n v="0"/>
    <n v="1"/>
    <n v="0"/>
    <n v="0"/>
    <s v="CARE’s Health Post Women Girl Safe Space"/>
    <n v="1"/>
    <n v="0"/>
    <n v="1"/>
    <n v="0"/>
    <n v="0"/>
    <x v="2"/>
    <s v="From my husband"/>
    <n v="1"/>
    <n v="0"/>
    <n v="0"/>
    <n v="0"/>
    <s v="Family Planning method Awareness session/information on reproductive health"/>
    <n v="0"/>
    <n v="0"/>
    <n v="1"/>
    <n v="0"/>
    <n v="0"/>
    <n v="0"/>
    <n v="1"/>
    <n v="0"/>
    <x v="1"/>
    <m/>
    <x v="4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11"/>
    <n v="0"/>
    <n v="0"/>
    <n v="1"/>
    <n v="0"/>
    <n v="0"/>
    <n v="0"/>
    <n v="1"/>
    <n v="0"/>
    <n v="0"/>
    <s v="CARE’s Health Post"/>
    <n v="1"/>
    <n v="0"/>
    <n v="0"/>
    <n v="0"/>
    <n v="0"/>
    <x v="2"/>
    <s v="From my husband"/>
    <n v="1"/>
    <n v="0"/>
    <n v="0"/>
    <n v="0"/>
    <s v="Family Planning method Awareness session/information on reproductive health"/>
    <n v="0"/>
    <n v="0"/>
    <n v="1"/>
    <n v="0"/>
    <n v="0"/>
    <n v="0"/>
    <n v="1"/>
    <n v="0"/>
    <x v="1"/>
    <m/>
    <x v="4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 and leadership training"/>
    <n v="0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1"/>
    <n v="1"/>
    <n v="0"/>
    <n v="1"/>
    <n v="0"/>
    <n v="0"/>
    <n v="0"/>
    <n v="1"/>
    <n v="0"/>
    <n v="0"/>
    <s v="CARE’s Health Post"/>
    <n v="1"/>
    <n v="0"/>
    <n v="0"/>
    <n v="0"/>
    <n v="0"/>
    <x v="2"/>
    <s v="From my husband"/>
    <n v="1"/>
    <n v="0"/>
    <n v="0"/>
    <n v="0"/>
    <s v="Family Planning method Awareness session/information on reproductive health"/>
    <n v="0"/>
    <n v="0"/>
    <n v="1"/>
    <n v="0"/>
    <n v="0"/>
    <n v="0"/>
    <n v="1"/>
    <n v="0"/>
    <x v="1"/>
    <m/>
    <x v="3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Some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50"/>
    <n v="0"/>
    <n v="1"/>
    <n v="1"/>
    <n v="0"/>
    <n v="0"/>
    <n v="0"/>
    <n v="1"/>
    <n v="0"/>
    <n v="0"/>
    <s v="CARE’s Health Post"/>
    <n v="1"/>
    <n v="0"/>
    <n v="0"/>
    <n v="0"/>
    <n v="0"/>
    <x v="2"/>
    <s v="From my husband"/>
    <n v="1"/>
    <n v="0"/>
    <n v="0"/>
    <n v="0"/>
    <s v="PNC Family Planning method Awareness session/information on reproductive health"/>
    <n v="0"/>
    <n v="1"/>
    <n v="1"/>
    <n v="0"/>
    <n v="0"/>
    <n v="0"/>
    <n v="1"/>
    <n v="0"/>
    <x v="3"/>
    <m/>
    <x v="4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11"/>
    <n v="0"/>
    <n v="0"/>
    <n v="1"/>
    <n v="0"/>
    <n v="0"/>
    <n v="0"/>
    <n v="1"/>
    <n v="0"/>
    <n v="0"/>
    <s v="CARE’s Health Post"/>
    <n v="1"/>
    <n v="0"/>
    <n v="0"/>
    <n v="0"/>
    <n v="0"/>
    <x v="2"/>
    <s v="From my husband"/>
    <n v="1"/>
    <n v="0"/>
    <n v="0"/>
    <n v="0"/>
    <s v="Family Planning method"/>
    <n v="0"/>
    <n v="0"/>
    <n v="1"/>
    <n v="0"/>
    <n v="0"/>
    <n v="0"/>
    <n v="0"/>
    <n v="0"/>
    <x v="1"/>
    <m/>
    <x v="1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3"/>
    <x v="2"/>
    <x v="1"/>
    <s v="Adult"/>
    <x v="3"/>
    <s v="No difficulty"/>
    <s v="No difficulty"/>
    <s v="No difficulty"/>
    <s v="No difficulty"/>
    <s v="No difficulty"/>
    <s v="No difficulty"/>
    <x v="0"/>
    <x v="1"/>
    <s v="WASH"/>
    <x v="0"/>
    <x v="0"/>
    <x v="1"/>
    <x v="1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dequate safe drinking water Good sanitation facility"/>
    <n v="1"/>
    <n v="1"/>
    <n v="0"/>
    <n v="0"/>
    <n v="0"/>
    <s v="Deep tube wells"/>
    <n v="1"/>
    <n v="0"/>
    <n v="0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3"/>
    <x v="2"/>
    <x v="1"/>
    <s v="Adult"/>
    <x v="3"/>
    <s v="No difficulty"/>
    <s v="No difficulty"/>
    <s v="No difficulty"/>
    <s v="No difficulty"/>
    <s v="No difficulty"/>
    <s v="No difficulty"/>
    <x v="0"/>
    <x v="1"/>
    <s v="DRR WASH"/>
    <x v="0"/>
    <x v="0"/>
    <x v="1"/>
    <x v="0"/>
    <s v="life-skills activities Shine activities life-skill and leadership training"/>
    <n v="1"/>
    <n v="1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2"/>
    <x v="0"/>
    <s v="Adequate safe drinking water"/>
    <n v="0"/>
    <n v="1"/>
    <n v="0"/>
    <n v="0"/>
    <n v="0"/>
    <s v="Deep tube wells"/>
    <n v="1"/>
    <n v="0"/>
    <n v="0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3"/>
    <x v="3"/>
    <x v="1"/>
    <s v="Teen"/>
    <x v="4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life-skills activities Shine activities life-skill and leadership training"/>
    <n v="1"/>
    <n v="1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Deep tube wells"/>
    <n v="1"/>
    <n v="0"/>
    <n v="0"/>
    <n v="0"/>
    <n v="0"/>
    <n v="0"/>
    <n v="0"/>
    <m/>
    <x v="1"/>
    <x v="1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3"/>
    <x v="3"/>
    <x v="1"/>
    <s v="Teen"/>
    <x v="4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Tap stand/Pipe water Deep tube wells"/>
    <n v="1"/>
    <n v="0"/>
    <n v="1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3"/>
    <x v="3"/>
    <x v="1"/>
    <s v="Teen"/>
    <x v="4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Deep tube wells"/>
    <n v="1"/>
    <n v="0"/>
    <n v="0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0"/>
    <m/>
    <m/>
    <m/>
    <m/>
    <m/>
    <m/>
  </r>
  <r>
    <x v="3"/>
    <x v="3"/>
    <x v="1"/>
    <s v="Teen"/>
    <x v="4"/>
    <s v="No difficulty"/>
    <s v="Some difficulty"/>
    <s v="No difficulty"/>
    <s v="No difficulty"/>
    <s v="No difficulty"/>
    <s v="No difficulty"/>
    <x v="0"/>
    <x v="2"/>
    <s v="WASH"/>
    <x v="0"/>
    <x v="0"/>
    <x v="1"/>
    <x v="1"/>
    <s v="life-skills activities Shine activities life-skill and leadership training"/>
    <n v="1"/>
    <n v="1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Deep tube wells"/>
    <n v="1"/>
    <n v="0"/>
    <n v="0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1"/>
    <m/>
    <m/>
    <m/>
    <m/>
    <m/>
    <m/>
  </r>
  <r>
    <x v="3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 Shine activities life-skill and leadership training"/>
    <n v="1"/>
    <n v="1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3"/>
    <x v="2"/>
    <x v="1"/>
    <s v="Adult"/>
    <x v="3"/>
    <s v="Some difficulty"/>
    <s v="No difficulty"/>
    <s v="No difficulty"/>
    <s v="No difficulty"/>
    <s v="No difficulty"/>
    <s v="No difficulty"/>
    <x v="0"/>
    <x v="1"/>
    <s v="WASH DRR"/>
    <x v="0"/>
    <x v="0"/>
    <x v="1"/>
    <x v="0"/>
    <s v="life-skills activities Shine activities life-skill and leadership training"/>
    <n v="1"/>
    <n v="1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s v="Good sanitation facility Adequate safe drinking water"/>
    <n v="1"/>
    <n v="1"/>
    <n v="0"/>
    <n v="0"/>
    <n v="0"/>
    <s v="Deep tube wells"/>
    <n v="1"/>
    <n v="0"/>
    <n v="0"/>
    <n v="0"/>
    <n v="0"/>
    <n v="0"/>
    <n v="0"/>
    <m/>
    <x v="1"/>
    <x v="2"/>
    <s v="Availability of safe drinking water People use latrines regularly People maintain personal hygiene"/>
    <n v="1"/>
    <n v="1"/>
    <n v="1"/>
    <n v="0"/>
    <n v="0"/>
    <n v="0"/>
    <m/>
    <x v="1"/>
    <m/>
    <m/>
    <m/>
    <m/>
    <m/>
    <m/>
  </r>
  <r>
    <x v="3"/>
    <x v="3"/>
    <x v="1"/>
    <s v="Teen"/>
    <x v="4"/>
    <s v="No difficulty"/>
    <s v="No difficulty"/>
    <s v="No difficulty"/>
    <s v="No difficulty"/>
    <s v="No difficulty"/>
    <s v="No difficulty"/>
    <x v="0"/>
    <x v="2"/>
    <s v="GBV"/>
    <x v="1"/>
    <x v="0"/>
    <x v="0"/>
    <x v="1"/>
    <s v="life-skills activities Shine activities life-skill and leadership training"/>
    <n v="1"/>
    <n v="1"/>
    <n v="1"/>
    <n v="0"/>
    <n v="0"/>
    <n v="0"/>
    <m/>
    <x v="3"/>
    <s v="Psychosocial support &amp; counselling Training on GBV prevention &amp; protection Information about GBV prevention &amp; mitigation"/>
    <n v="1"/>
    <n v="0"/>
    <n v="0"/>
    <n v="1"/>
    <n v="1"/>
    <n v="0"/>
    <m/>
    <x v="1"/>
    <x v="1"/>
    <x v="0"/>
    <x v="2"/>
    <x v="1"/>
    <m/>
    <m/>
    <m/>
    <m/>
    <m/>
    <m/>
    <m/>
    <m/>
    <m/>
    <m/>
    <x v="2"/>
    <m/>
    <m/>
    <m/>
    <m/>
    <m/>
    <x v="4"/>
    <n v="1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3"/>
    <x v="3"/>
    <x v="1"/>
    <s v="Teen"/>
    <x v="4"/>
    <s v="No difficulty"/>
    <s v="No difficulty"/>
    <s v="No difficulty"/>
    <s v="No difficulty"/>
    <s v="No difficulty"/>
    <s v="Some difficulty"/>
    <x v="0"/>
    <x v="2"/>
    <s v="DRR WASH GBV"/>
    <x v="1"/>
    <x v="0"/>
    <x v="1"/>
    <x v="0"/>
    <s v="life-skills activities Shine activities life-skill and leadership training"/>
    <n v="1"/>
    <n v="1"/>
    <n v="1"/>
    <n v="0"/>
    <n v="0"/>
    <n v="0"/>
    <m/>
    <x v="3"/>
    <s v="Training on GBV prevention &amp; protection Training on GBV prevention &amp; protection Information about GBV prevention &amp; mitigation"/>
    <n v="0"/>
    <n v="1"/>
    <n v="0"/>
    <n v="1"/>
    <n v="1"/>
    <n v="0"/>
    <m/>
    <x v="1"/>
    <x v="1"/>
    <x v="0"/>
    <x v="2"/>
    <x v="1"/>
    <m/>
    <m/>
    <m/>
    <m/>
    <m/>
    <m/>
    <m/>
    <m/>
    <m/>
    <m/>
    <x v="2"/>
    <m/>
    <m/>
    <m/>
    <m/>
    <m/>
    <x v="6"/>
    <n v="1"/>
    <n v="1"/>
    <n v="0"/>
    <n v="0"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s v="Good sanitation facility Adequate safe drinking water"/>
    <n v="1"/>
    <n v="1"/>
    <n v="0"/>
    <n v="0"/>
    <n v="0"/>
    <s v="Deep tube wells"/>
    <n v="1"/>
    <n v="0"/>
    <n v="0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1"/>
    <m/>
    <m/>
    <m/>
    <m/>
    <m/>
    <m/>
  </r>
  <r>
    <x v="3"/>
    <x v="2"/>
    <x v="1"/>
    <s v="Adult"/>
    <x v="3"/>
    <s v="Some difficulty"/>
    <s v="No difficulty"/>
    <s v="No difficulty"/>
    <s v="No difficulty"/>
    <s v="No difficulty"/>
    <s v="No difficulty"/>
    <x v="0"/>
    <x v="1"/>
    <s v="WASH"/>
    <x v="0"/>
    <x v="0"/>
    <x v="1"/>
    <x v="1"/>
    <s v="life-skills activities Shine activities"/>
    <n v="1"/>
    <n v="1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Deep tube wells Tap stand/Pipe water"/>
    <n v="1"/>
    <n v="0"/>
    <n v="1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1"/>
    <m/>
    <m/>
    <m/>
    <m/>
    <m/>
    <m/>
  </r>
  <r>
    <x v="3"/>
    <x v="2"/>
    <x v="1"/>
    <s v="Adult"/>
    <x v="3"/>
    <s v="No difficulty"/>
    <s v="No difficulty"/>
    <s v="No difficulty"/>
    <s v="No difficulty"/>
    <s v="No difficulty"/>
    <s v="No difficulty"/>
    <x v="0"/>
    <x v="1"/>
    <s v="WASH DRR"/>
    <x v="0"/>
    <x v="0"/>
    <x v="1"/>
    <x v="0"/>
    <s v="life-skills activities Shine activities"/>
    <n v="1"/>
    <n v="1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s v="Adequate safe drinking water Good sanitation facility"/>
    <n v="1"/>
    <n v="1"/>
    <n v="0"/>
    <n v="0"/>
    <n v="0"/>
    <s v="Deep tube wells Tap stand/Pipe water"/>
    <n v="1"/>
    <n v="0"/>
    <n v="1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1"/>
    <m/>
    <m/>
    <m/>
    <m/>
    <m/>
    <m/>
  </r>
  <r>
    <x v="3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Shine activities life-skills activities"/>
    <n v="1"/>
    <n v="1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3"/>
    <x v="2"/>
    <x v="1"/>
    <s v="Adult"/>
    <x v="3"/>
    <s v="No difficulty"/>
    <s v="Some difficulty"/>
    <s v="No difficulty"/>
    <s v="No difficulty"/>
    <s v="No difficulty"/>
    <s v="No difficulty"/>
    <x v="0"/>
    <x v="1"/>
    <s v="WASH"/>
    <x v="0"/>
    <x v="0"/>
    <x v="1"/>
    <x v="1"/>
    <s v="Shine activities life-skill and leadership training"/>
    <n v="0"/>
    <n v="1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dequate safe drinking water Gender-segregated latrines and bathing cubicles"/>
    <n v="0"/>
    <n v="1"/>
    <n v="1"/>
    <n v="0"/>
    <n v="0"/>
    <s v="Tap stand/Pipe water"/>
    <n v="0"/>
    <n v="0"/>
    <n v="1"/>
    <n v="0"/>
    <n v="0"/>
    <n v="0"/>
    <n v="0"/>
    <m/>
    <x v="1"/>
    <x v="3"/>
    <s v="Availability of safe drinking water People use latrines regularly People maintain personal hygiene"/>
    <n v="1"/>
    <n v="1"/>
    <n v="1"/>
    <n v="0"/>
    <n v="0"/>
    <n v="0"/>
    <m/>
    <x v="2"/>
    <m/>
    <m/>
    <m/>
    <m/>
    <m/>
    <m/>
  </r>
  <r>
    <x v="3"/>
    <x v="2"/>
    <x v="1"/>
    <s v="Adult"/>
    <x v="3"/>
    <s v="No difficulty"/>
    <s v="No difficulty"/>
    <s v="No difficulty"/>
    <s v="No difficulty"/>
    <s v="No difficulty"/>
    <s v="No difficulty"/>
    <x v="0"/>
    <x v="1"/>
    <s v="DRR"/>
    <x v="0"/>
    <x v="0"/>
    <x v="0"/>
    <x v="0"/>
    <s v="life-skills activities Shine activities"/>
    <n v="1"/>
    <n v="1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0"/>
    <x v="0"/>
    <m/>
    <m/>
    <m/>
    <m/>
    <m/>
    <m/>
    <m/>
    <x v="2"/>
    <x v="0"/>
    <x v="0"/>
    <m/>
    <m/>
    <m/>
    <m/>
    <m/>
    <m/>
    <m/>
    <m/>
    <m/>
    <m/>
    <m/>
    <m/>
    <m/>
    <m/>
    <m/>
    <x v="0"/>
    <x v="0"/>
    <m/>
    <m/>
    <m/>
    <m/>
    <m/>
    <m/>
    <m/>
    <m/>
    <x v="1"/>
    <m/>
    <m/>
    <m/>
    <m/>
    <m/>
    <m/>
  </r>
  <r>
    <x v="3"/>
    <x v="2"/>
    <x v="1"/>
    <s v="Adult"/>
    <x v="3"/>
    <s v="No difficulty"/>
    <s v="No difficulty"/>
    <s v="No difficulty"/>
    <s v="No difficulty"/>
    <s v="No difficulty"/>
    <s v="No difficulty"/>
    <x v="0"/>
    <x v="1"/>
    <s v="WASH"/>
    <x v="0"/>
    <x v="0"/>
    <x v="1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Good sanitation facility Adequate safe drinking water"/>
    <n v="1"/>
    <n v="1"/>
    <n v="0"/>
    <n v="0"/>
    <n v="0"/>
    <s v="Tap stand/Pipe water"/>
    <n v="0"/>
    <n v="0"/>
    <n v="1"/>
    <n v="0"/>
    <n v="0"/>
    <n v="0"/>
    <n v="0"/>
    <m/>
    <x v="1"/>
    <x v="2"/>
    <s v="Availability of safe drinking water People use latrines regularly"/>
    <n v="1"/>
    <n v="1"/>
    <n v="0"/>
    <n v="0"/>
    <n v="0"/>
    <n v="0"/>
    <m/>
    <x v="1"/>
    <m/>
    <m/>
    <m/>
    <m/>
    <m/>
    <m/>
  </r>
  <r>
    <x v="2"/>
    <x v="2"/>
    <x v="1"/>
    <s v="Adult"/>
    <x v="3"/>
    <s v="No difficulty"/>
    <s v="No difficulty"/>
    <s v="No difficulty"/>
    <s v="No difficulty"/>
    <s v="No difficulty"/>
    <s v="No difficulty"/>
    <x v="0"/>
    <x v="1"/>
    <s v="WASH"/>
    <x v="0"/>
    <x v="0"/>
    <x v="1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dequate safe drinking water"/>
    <n v="0"/>
    <n v="1"/>
    <n v="0"/>
    <n v="0"/>
    <n v="0"/>
    <s v="Tap stand/Pipe water"/>
    <n v="0"/>
    <n v="0"/>
    <n v="1"/>
    <n v="0"/>
    <n v="0"/>
    <n v="0"/>
    <n v="0"/>
    <m/>
    <x v="1"/>
    <x v="2"/>
    <s v="Availability of safe drinking water People maintain personal hygiene"/>
    <n v="1"/>
    <n v="0"/>
    <n v="1"/>
    <n v="0"/>
    <n v="0"/>
    <n v="0"/>
    <m/>
    <x v="0"/>
    <m/>
    <m/>
    <m/>
    <m/>
    <m/>
    <m/>
  </r>
  <r>
    <x v="2"/>
    <x v="3"/>
    <x v="1"/>
    <s v="Teen"/>
    <x v="4"/>
    <s v="No difficulty"/>
    <s v="No difficulty"/>
    <s v="No difficulty"/>
    <s v="No difficulty"/>
    <s v="No difficulty"/>
    <s v="No difficulty"/>
    <x v="0"/>
    <x v="2"/>
    <s v="WASH"/>
    <x v="0"/>
    <x v="0"/>
    <x v="1"/>
    <x v="1"/>
    <s v="None of the above"/>
    <n v="0"/>
    <n v="0"/>
    <n v="0"/>
    <n v="0"/>
    <n v="0"/>
    <n v="1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0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x v="0"/>
    <m/>
    <x v="0"/>
    <m/>
    <x v="0"/>
    <x v="0"/>
    <m/>
    <m/>
    <m/>
    <m/>
    <m/>
    <m/>
    <m/>
    <x v="0"/>
    <x v="1"/>
    <x v="1"/>
    <m/>
    <m/>
    <m/>
    <m/>
    <m/>
    <m/>
    <m/>
    <x v="1"/>
    <x v="1"/>
    <x v="1"/>
    <s v="Adequate safe drinking water"/>
    <n v="0"/>
    <n v="1"/>
    <n v="0"/>
    <n v="0"/>
    <n v="0"/>
    <s v="Tap stand/Pipe water"/>
    <n v="0"/>
    <n v="0"/>
    <n v="1"/>
    <n v="0"/>
    <n v="0"/>
    <n v="0"/>
    <n v="0"/>
    <m/>
    <x v="1"/>
    <x v="2"/>
    <s v="Availability of safe drinking water People maintain personal hygiene"/>
    <n v="1"/>
    <n v="0"/>
    <n v="1"/>
    <n v="0"/>
    <n v="0"/>
    <n v="0"/>
    <m/>
    <x v="1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 and leadership training"/>
    <n v="0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51"/>
    <n v="0"/>
    <n v="0"/>
    <n v="0"/>
    <n v="0"/>
    <n v="0"/>
    <n v="1"/>
    <n v="1"/>
    <n v="0"/>
    <n v="0"/>
    <s v="CARE’s Health Post Women Girl Safe Space"/>
    <n v="1"/>
    <n v="0"/>
    <n v="1"/>
    <n v="0"/>
    <n v="0"/>
    <x v="2"/>
    <s v="From my mother"/>
    <n v="0"/>
    <n v="1"/>
    <n v="0"/>
    <n v="0"/>
    <s v=" Menstrual hygiene"/>
    <n v="0"/>
    <n v="0"/>
    <n v="0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 and leadership training life-skills activities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52"/>
    <n v="0"/>
    <n v="0"/>
    <n v="1"/>
    <n v="0"/>
    <n v="0"/>
    <n v="1"/>
    <n v="1"/>
    <n v="0"/>
    <n v="0"/>
    <s v="CARE’s Health Post Women Girl Safe Space"/>
    <n v="1"/>
    <n v="0"/>
    <n v="1"/>
    <n v="0"/>
    <n v="0"/>
    <x v="2"/>
    <s v="From my husband"/>
    <n v="1"/>
    <n v="0"/>
    <n v="0"/>
    <n v="0"/>
    <s v=" Menstrual hygiene Family Planning method Awareness session/information on reproductive health"/>
    <n v="0"/>
    <n v="0"/>
    <n v="1"/>
    <n v="0"/>
    <n v="0"/>
    <n v="1"/>
    <n v="1"/>
    <n v="0"/>
    <x v="1"/>
    <m/>
    <x v="4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 and leadership training life-skills activities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"/>
    <n v="0"/>
    <n v="0"/>
    <n v="0"/>
    <n v="0"/>
    <n v="0"/>
    <n v="1"/>
    <n v="0"/>
    <n v="0"/>
    <n v="0"/>
    <s v="CARE’s Health Post"/>
    <n v="1"/>
    <n v="0"/>
    <n v="0"/>
    <n v="0"/>
    <n v="0"/>
    <x v="2"/>
    <s v="From my mother"/>
    <n v="0"/>
    <n v="1"/>
    <n v="0"/>
    <n v="0"/>
    <s v=" Menstrual hygiene Awareness session/information on reproductive health"/>
    <n v="0"/>
    <n v="0"/>
    <n v="0"/>
    <n v="0"/>
    <n v="0"/>
    <n v="1"/>
    <n v="1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"/>
    <n v="0"/>
    <n v="0"/>
    <n v="0"/>
    <n v="0"/>
    <n v="0"/>
    <n v="1"/>
    <n v="0"/>
    <n v="0"/>
    <n v="0"/>
    <s v="CARE’s Health Post"/>
    <n v="1"/>
    <n v="0"/>
    <n v="0"/>
    <n v="0"/>
    <n v="0"/>
    <x v="2"/>
    <s v="From my mother"/>
    <n v="0"/>
    <n v="1"/>
    <n v="0"/>
    <n v="0"/>
    <s v=" Menstrual hygiene"/>
    <n v="0"/>
    <n v="0"/>
    <n v="0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"/>
    <n v="0"/>
    <n v="0"/>
    <n v="0"/>
    <n v="0"/>
    <n v="0"/>
    <n v="1"/>
    <n v="0"/>
    <n v="0"/>
    <n v="0"/>
    <s v="CARE’s Health Post"/>
    <n v="1"/>
    <n v="0"/>
    <n v="0"/>
    <n v="0"/>
    <n v="0"/>
    <x v="2"/>
    <s v="From my mother"/>
    <n v="0"/>
    <n v="1"/>
    <n v="0"/>
    <n v="0"/>
    <s v=" Menstrual hygiene"/>
    <n v="0"/>
    <n v="0"/>
    <n v="0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 and leadership training life-skills activities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53"/>
    <n v="0"/>
    <n v="0"/>
    <n v="1"/>
    <n v="0"/>
    <n v="0"/>
    <n v="1"/>
    <n v="0"/>
    <n v="0"/>
    <n v="0"/>
    <s v="CARE’s Health Post"/>
    <n v="1"/>
    <n v="0"/>
    <n v="0"/>
    <n v="0"/>
    <n v="0"/>
    <x v="2"/>
    <s v="From my husband"/>
    <n v="1"/>
    <n v="0"/>
    <n v="0"/>
    <n v="0"/>
    <s v=" Menstrual hygiene Family Planning method"/>
    <n v="0"/>
    <n v="0"/>
    <n v="1"/>
    <n v="0"/>
    <n v="0"/>
    <n v="1"/>
    <n v="0"/>
    <n v="0"/>
    <x v="3"/>
    <m/>
    <x v="3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 and leadership training life-skills activities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"/>
    <n v="0"/>
    <n v="0"/>
    <n v="0"/>
    <n v="0"/>
    <n v="0"/>
    <n v="1"/>
    <n v="0"/>
    <n v="0"/>
    <n v="0"/>
    <s v="CARE’s Health Post"/>
    <n v="1"/>
    <n v="0"/>
    <n v="0"/>
    <n v="0"/>
    <n v="0"/>
    <x v="2"/>
    <s v="From my mother"/>
    <n v="0"/>
    <n v="1"/>
    <n v="0"/>
    <n v="0"/>
    <s v=" Menstrual hygiene"/>
    <n v="0"/>
    <n v="0"/>
    <n v="0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 and leadership training life-skills activities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"/>
    <n v="0"/>
    <n v="0"/>
    <n v="0"/>
    <n v="0"/>
    <n v="0"/>
    <n v="1"/>
    <n v="0"/>
    <n v="0"/>
    <n v="0"/>
    <s v="CARE’s Health Post"/>
    <n v="1"/>
    <n v="0"/>
    <n v="0"/>
    <n v="0"/>
    <n v="0"/>
    <x v="2"/>
    <s v="From my mother"/>
    <n v="0"/>
    <n v="1"/>
    <n v="0"/>
    <n v="0"/>
    <s v=" Menstrual hygiene"/>
    <n v="0"/>
    <n v="0"/>
    <n v="0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 skill training for youths life-skills activities"/>
    <n v="1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"/>
    <n v="0"/>
    <n v="0"/>
    <n v="0"/>
    <n v="0"/>
    <n v="0"/>
    <n v="1"/>
    <n v="0"/>
    <n v="0"/>
    <n v="0"/>
    <s v="CARE’s Health Post"/>
    <n v="1"/>
    <n v="0"/>
    <n v="0"/>
    <n v="0"/>
    <n v="0"/>
    <x v="2"/>
    <s v="From my mother"/>
    <n v="0"/>
    <n v="1"/>
    <n v="0"/>
    <n v="0"/>
    <s v=" Menstrual hygiene"/>
    <n v="0"/>
    <n v="0"/>
    <n v="0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 and leadership training life-skills activities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51"/>
    <n v="0"/>
    <n v="0"/>
    <n v="0"/>
    <n v="0"/>
    <n v="0"/>
    <n v="1"/>
    <n v="1"/>
    <n v="0"/>
    <n v="0"/>
    <s v="CARE’s Health Post"/>
    <n v="1"/>
    <n v="0"/>
    <n v="0"/>
    <n v="0"/>
    <n v="0"/>
    <x v="2"/>
    <s v="From my mother"/>
    <n v="0"/>
    <n v="1"/>
    <n v="0"/>
    <n v="0"/>
    <s v=" Menstrual hygiene"/>
    <n v="0"/>
    <n v="0"/>
    <n v="0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"/>
    <n v="0"/>
    <n v="0"/>
    <n v="0"/>
    <n v="0"/>
    <n v="0"/>
    <n v="1"/>
    <n v="0"/>
    <n v="0"/>
    <n v="0"/>
    <s v="CARE’s Health Post"/>
    <n v="1"/>
    <n v="0"/>
    <n v="0"/>
    <n v="0"/>
    <n v="0"/>
    <x v="2"/>
    <s v="From my mother"/>
    <n v="0"/>
    <n v="1"/>
    <n v="0"/>
    <n v="0"/>
    <s v=" Menstrual hygiene"/>
    <n v="0"/>
    <n v="0"/>
    <n v="0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 and leadership training life-skills activities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54"/>
    <n v="0"/>
    <n v="0"/>
    <n v="1"/>
    <n v="1"/>
    <n v="0"/>
    <n v="1"/>
    <n v="0"/>
    <n v="0"/>
    <n v="0"/>
    <s v="CARE’s Health Post"/>
    <n v="1"/>
    <n v="0"/>
    <n v="0"/>
    <n v="0"/>
    <n v="0"/>
    <x v="2"/>
    <s v="From my husband"/>
    <n v="1"/>
    <n v="0"/>
    <n v="0"/>
    <n v="0"/>
    <s v="Family Planning method  Menstrual hygiene Referral services for Safe delivery"/>
    <n v="0"/>
    <n v="0"/>
    <n v="1"/>
    <n v="1"/>
    <n v="0"/>
    <n v="1"/>
    <n v="0"/>
    <n v="0"/>
    <x v="3"/>
    <m/>
    <x v="3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 skill training for youths life-skills activities"/>
    <n v="1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53"/>
    <n v="0"/>
    <n v="0"/>
    <n v="1"/>
    <n v="0"/>
    <n v="0"/>
    <n v="1"/>
    <n v="0"/>
    <n v="0"/>
    <n v="0"/>
    <s v="CARE’s Health Post"/>
    <n v="1"/>
    <n v="0"/>
    <n v="0"/>
    <n v="0"/>
    <n v="0"/>
    <x v="2"/>
    <s v="From my mother Other family members"/>
    <n v="0"/>
    <n v="1"/>
    <n v="0"/>
    <n v="1"/>
    <s v=" Menstrual hygiene Family Planning method"/>
    <n v="0"/>
    <n v="0"/>
    <n v="1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 skill training for youths life-skills activities"/>
    <n v="1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51"/>
    <n v="0"/>
    <n v="0"/>
    <n v="0"/>
    <n v="0"/>
    <n v="0"/>
    <n v="1"/>
    <n v="1"/>
    <n v="0"/>
    <n v="0"/>
    <s v="CARE’s Health Post Women Girl Safe Space"/>
    <n v="1"/>
    <n v="0"/>
    <n v="1"/>
    <n v="0"/>
    <n v="0"/>
    <x v="2"/>
    <s v="From my mother"/>
    <n v="0"/>
    <n v="1"/>
    <n v="0"/>
    <n v="0"/>
    <s v=" Menstrual hygiene"/>
    <n v="0"/>
    <n v="0"/>
    <n v="0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 skill training for youths"/>
    <n v="0"/>
    <n v="0"/>
    <n v="0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"/>
    <n v="0"/>
    <n v="0"/>
    <n v="0"/>
    <n v="0"/>
    <n v="0"/>
    <n v="1"/>
    <n v="0"/>
    <n v="0"/>
    <n v="0"/>
    <s v="CARE’s Health Post"/>
    <n v="1"/>
    <n v="0"/>
    <n v="0"/>
    <n v="0"/>
    <n v="0"/>
    <x v="2"/>
    <s v="From my mother"/>
    <n v="0"/>
    <n v="1"/>
    <n v="0"/>
    <n v="0"/>
    <s v=" Menstrual hygiene"/>
    <n v="0"/>
    <n v="0"/>
    <n v="0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 and leadership training life-skills activities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2"/>
    <n v="0"/>
    <n v="0"/>
    <n v="0"/>
    <n v="0"/>
    <n v="0"/>
    <n v="1"/>
    <n v="0"/>
    <n v="0"/>
    <n v="0"/>
    <s v="CARE’s Health Post Women Girl Safe Space"/>
    <n v="1"/>
    <n v="0"/>
    <n v="1"/>
    <n v="0"/>
    <n v="0"/>
    <x v="2"/>
    <s v="From my mother"/>
    <n v="0"/>
    <n v="1"/>
    <n v="0"/>
    <n v="0"/>
    <s v=" Menstrual hygiene"/>
    <n v="0"/>
    <n v="0"/>
    <n v="0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 skill training for youths life-skills activities life-skill and leadership training"/>
    <n v="1"/>
    <n v="0"/>
    <n v="1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53"/>
    <n v="0"/>
    <n v="0"/>
    <n v="1"/>
    <n v="0"/>
    <n v="0"/>
    <n v="1"/>
    <n v="0"/>
    <n v="0"/>
    <n v="0"/>
    <s v="CARE’s Health Post Women Girl Safe Space"/>
    <n v="1"/>
    <n v="0"/>
    <n v="1"/>
    <n v="0"/>
    <n v="0"/>
    <x v="2"/>
    <s v="From my mother"/>
    <n v="0"/>
    <n v="1"/>
    <n v="0"/>
    <n v="0"/>
    <s v=" Menstrual hygiene Family Planning method"/>
    <n v="0"/>
    <n v="0"/>
    <n v="1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53"/>
    <n v="0"/>
    <n v="0"/>
    <n v="1"/>
    <n v="0"/>
    <n v="0"/>
    <n v="1"/>
    <n v="0"/>
    <n v="0"/>
    <n v="0"/>
    <s v="CARE’s Health Post Women Girl Safe Space"/>
    <n v="1"/>
    <n v="0"/>
    <n v="1"/>
    <n v="0"/>
    <n v="0"/>
    <x v="2"/>
    <s v="From my mother"/>
    <n v="0"/>
    <n v="1"/>
    <n v="0"/>
    <n v="0"/>
    <s v=" Menstrual hygiene Family Planning method"/>
    <n v="0"/>
    <n v="0"/>
    <n v="1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 and leadership training life-skills activities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53"/>
    <n v="0"/>
    <n v="0"/>
    <n v="1"/>
    <n v="0"/>
    <n v="0"/>
    <n v="1"/>
    <n v="0"/>
    <n v="0"/>
    <n v="0"/>
    <s v="CARE’s Health Post Women Girl Safe Space"/>
    <n v="1"/>
    <n v="0"/>
    <n v="1"/>
    <n v="0"/>
    <n v="0"/>
    <x v="2"/>
    <s v="From my mother"/>
    <n v="0"/>
    <n v="1"/>
    <n v="0"/>
    <n v="0"/>
    <s v=" Menstrual hygiene Family Planning method"/>
    <n v="0"/>
    <n v="0"/>
    <n v="1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53"/>
    <n v="0"/>
    <n v="0"/>
    <n v="1"/>
    <n v="0"/>
    <n v="0"/>
    <n v="1"/>
    <n v="0"/>
    <n v="0"/>
    <n v="0"/>
    <s v="CARE’s Health Post Women Girl Safe Space"/>
    <n v="1"/>
    <n v="0"/>
    <n v="1"/>
    <n v="0"/>
    <n v="0"/>
    <x v="2"/>
    <s v="From my mother"/>
    <n v="0"/>
    <n v="1"/>
    <n v="0"/>
    <n v="0"/>
    <s v=" Menstrual hygiene Family Planning method"/>
    <n v="0"/>
    <n v="0"/>
    <n v="1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 skill training for youths life-skill and leadership training life-skills activities"/>
    <n v="1"/>
    <n v="0"/>
    <n v="1"/>
    <n v="1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53"/>
    <n v="0"/>
    <n v="0"/>
    <n v="1"/>
    <n v="0"/>
    <n v="0"/>
    <n v="1"/>
    <n v="0"/>
    <n v="0"/>
    <n v="0"/>
    <s v="CARE’s Health Post Women Girl Safe Space"/>
    <n v="1"/>
    <n v="0"/>
    <n v="1"/>
    <n v="0"/>
    <n v="0"/>
    <x v="2"/>
    <s v="From my mother"/>
    <n v="0"/>
    <n v="1"/>
    <n v="0"/>
    <n v="0"/>
    <s v=" Menstrual hygiene Family Planning method"/>
    <n v="0"/>
    <n v="0"/>
    <n v="1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53"/>
    <n v="0"/>
    <n v="0"/>
    <n v="1"/>
    <n v="0"/>
    <n v="0"/>
    <n v="1"/>
    <n v="0"/>
    <n v="0"/>
    <n v="0"/>
    <s v="CARE’s Health Post Women Girl Safe Space"/>
    <n v="1"/>
    <n v="0"/>
    <n v="1"/>
    <n v="0"/>
    <n v="0"/>
    <x v="2"/>
    <s v="From my mother"/>
    <n v="0"/>
    <n v="1"/>
    <n v="0"/>
    <n v="0"/>
    <s v=" Menstrual hygiene Family Planning method"/>
    <n v="0"/>
    <n v="0"/>
    <n v="1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53"/>
    <n v="0"/>
    <n v="0"/>
    <n v="1"/>
    <n v="0"/>
    <n v="0"/>
    <n v="1"/>
    <n v="0"/>
    <n v="0"/>
    <n v="0"/>
    <s v="CARE’s Health Post Women Girl Safe Space"/>
    <n v="1"/>
    <n v="0"/>
    <n v="1"/>
    <n v="0"/>
    <n v="0"/>
    <x v="2"/>
    <s v="From my mother"/>
    <n v="0"/>
    <n v="1"/>
    <n v="0"/>
    <n v="0"/>
    <s v=" Menstrual hygiene Family Planning method"/>
    <n v="0"/>
    <n v="0"/>
    <n v="1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 and leadership training life-skills activities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52"/>
    <n v="0"/>
    <n v="0"/>
    <n v="1"/>
    <n v="0"/>
    <n v="0"/>
    <n v="1"/>
    <n v="1"/>
    <n v="0"/>
    <n v="0"/>
    <s v="CARE’s Health Post Women Girl Safe Space"/>
    <n v="1"/>
    <n v="0"/>
    <n v="1"/>
    <n v="0"/>
    <n v="0"/>
    <x v="2"/>
    <s v="From my husband"/>
    <n v="1"/>
    <n v="0"/>
    <n v="0"/>
    <n v="0"/>
    <s v=" Menstrual hygiene Family Planning method"/>
    <n v="0"/>
    <n v="0"/>
    <n v="1"/>
    <n v="0"/>
    <n v="0"/>
    <n v="1"/>
    <n v="0"/>
    <n v="0"/>
    <x v="3"/>
    <m/>
    <x v="3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No difficulty"/>
    <s v="No difficulty"/>
    <s v="No difficulty"/>
    <s v="No difficulty"/>
    <s v="No difficulty"/>
    <s v="No difficulty"/>
    <x v="0"/>
    <x v="1"/>
    <s v="SRH"/>
    <x v="0"/>
    <x v="1"/>
    <x v="0"/>
    <x v="1"/>
    <s v="life-skill and leadership training life-skills activities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52"/>
    <n v="0"/>
    <n v="0"/>
    <n v="1"/>
    <n v="0"/>
    <n v="0"/>
    <n v="1"/>
    <n v="1"/>
    <n v="0"/>
    <n v="0"/>
    <s v="CARE’s Health Post Women Girl Safe Space"/>
    <n v="1"/>
    <n v="0"/>
    <n v="1"/>
    <n v="0"/>
    <n v="0"/>
    <x v="2"/>
    <s v="From my husband"/>
    <n v="1"/>
    <n v="0"/>
    <n v="0"/>
    <n v="0"/>
    <s v="Family Planning method Awareness session/information on reproductive health  Menstrual hygiene"/>
    <n v="0"/>
    <n v="0"/>
    <n v="1"/>
    <n v="0"/>
    <n v="0"/>
    <n v="1"/>
    <n v="1"/>
    <n v="0"/>
    <x v="3"/>
    <m/>
    <x v="4"/>
    <m/>
    <x v="1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 life-skill and leadership training"/>
    <n v="1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53"/>
    <n v="0"/>
    <n v="0"/>
    <n v="1"/>
    <n v="0"/>
    <n v="0"/>
    <n v="1"/>
    <n v="0"/>
    <n v="0"/>
    <n v="0"/>
    <s v="CARE’s Health Post Women Girl Safe Space"/>
    <n v="1"/>
    <n v="0"/>
    <n v="1"/>
    <n v="0"/>
    <n v="0"/>
    <x v="2"/>
    <s v="From my mother"/>
    <n v="0"/>
    <n v="1"/>
    <n v="0"/>
    <n v="0"/>
    <s v=" Menstrual hygiene Family Planning method"/>
    <n v="0"/>
    <n v="0"/>
    <n v="1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Some difficulty"/>
    <s v="No difficulty"/>
    <s v="No difficulty"/>
    <s v="No difficulty"/>
    <s v="No difficulty"/>
    <s v="No difficulty"/>
    <x v="0"/>
    <x v="2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53"/>
    <n v="0"/>
    <n v="0"/>
    <n v="1"/>
    <n v="0"/>
    <n v="0"/>
    <n v="1"/>
    <n v="0"/>
    <n v="0"/>
    <n v="0"/>
    <s v="CARE’s Health Post Women Girl Safe Space"/>
    <n v="1"/>
    <n v="0"/>
    <n v="1"/>
    <n v="0"/>
    <n v="0"/>
    <x v="2"/>
    <s v="From my mother"/>
    <n v="0"/>
    <n v="1"/>
    <n v="0"/>
    <n v="0"/>
    <s v=" Menstrual hygiene Family Planning method"/>
    <n v="0"/>
    <n v="0"/>
    <n v="1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No difficulty"/>
    <s v="No difficulty"/>
    <s v="A lot of difficulty"/>
    <s v="No difficulty"/>
    <s v="Cannot do at all"/>
    <s v="No difficulty"/>
    <x v="1"/>
    <x v="2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53"/>
    <n v="0"/>
    <n v="0"/>
    <n v="1"/>
    <n v="0"/>
    <n v="0"/>
    <n v="1"/>
    <n v="0"/>
    <n v="0"/>
    <n v="0"/>
    <s v="CARE’s Health Post Women Girl Safe Space"/>
    <n v="1"/>
    <n v="0"/>
    <n v="1"/>
    <n v="0"/>
    <n v="0"/>
    <x v="2"/>
    <s v="From my mother"/>
    <n v="0"/>
    <n v="1"/>
    <n v="0"/>
    <n v="0"/>
    <s v=" Menstrual hygiene Family Planning method"/>
    <n v="0"/>
    <n v="0"/>
    <n v="1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3"/>
    <x v="1"/>
    <s v="Teen"/>
    <x v="4"/>
    <s v="A lot of difficulty"/>
    <s v="No difficulty"/>
    <s v="A lot of difficulty"/>
    <s v="No difficulty"/>
    <s v="A lot of difficulty"/>
    <s v="No difficulty"/>
    <x v="1"/>
    <x v="2"/>
    <s v="SRH"/>
    <x v="0"/>
    <x v="1"/>
    <x v="0"/>
    <x v="1"/>
    <s v="life-skills activities"/>
    <n v="1"/>
    <n v="0"/>
    <n v="0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"/>
    <n v="0"/>
    <n v="0"/>
    <n v="1"/>
    <n v="0"/>
    <n v="0"/>
    <n v="1"/>
    <n v="0"/>
    <n v="0"/>
    <n v="0"/>
    <s v="CARE’s Health Post Women Girl Safe Space"/>
    <n v="1"/>
    <n v="0"/>
    <n v="1"/>
    <n v="0"/>
    <n v="0"/>
    <x v="2"/>
    <s v="From my mother"/>
    <n v="0"/>
    <n v="1"/>
    <n v="0"/>
    <n v="0"/>
    <s v="Family Planning method  Menstrual hygiene"/>
    <n v="0"/>
    <n v="0"/>
    <n v="1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  <r>
    <x v="4"/>
    <x v="2"/>
    <x v="1"/>
    <s v="Adult"/>
    <x v="3"/>
    <s v="Some difficulty"/>
    <s v="A lot of difficulty"/>
    <s v="Some difficulty"/>
    <s v="No difficulty"/>
    <s v="Some difficulty"/>
    <s v="No difficulty"/>
    <x v="1"/>
    <x v="2"/>
    <s v="SRH"/>
    <x v="0"/>
    <x v="1"/>
    <x v="0"/>
    <x v="1"/>
    <s v="life-skill and leadership training"/>
    <n v="0"/>
    <n v="0"/>
    <n v="1"/>
    <n v="0"/>
    <n v="0"/>
    <n v="0"/>
    <m/>
    <x v="0"/>
    <m/>
    <m/>
    <m/>
    <m/>
    <m/>
    <m/>
    <m/>
    <m/>
    <x v="0"/>
    <x v="0"/>
    <x v="0"/>
    <x v="0"/>
    <x v="0"/>
    <m/>
    <m/>
    <m/>
    <m/>
    <m/>
    <m/>
    <m/>
    <m/>
    <m/>
    <m/>
    <x v="0"/>
    <m/>
    <m/>
    <m/>
    <m/>
    <m/>
    <x v="0"/>
    <m/>
    <m/>
    <m/>
    <m/>
    <x v="3"/>
    <n v="0"/>
    <n v="0"/>
    <n v="1"/>
    <n v="0"/>
    <n v="0"/>
    <n v="1"/>
    <n v="0"/>
    <n v="0"/>
    <n v="0"/>
    <s v="CARE’s Health Post Women Girl Safe Space"/>
    <n v="1"/>
    <n v="0"/>
    <n v="1"/>
    <n v="0"/>
    <n v="0"/>
    <x v="2"/>
    <s v="From my mother"/>
    <n v="0"/>
    <n v="1"/>
    <n v="0"/>
    <n v="0"/>
    <s v="Family Planning method  Menstrual hygiene"/>
    <n v="0"/>
    <n v="0"/>
    <n v="1"/>
    <n v="0"/>
    <n v="0"/>
    <n v="1"/>
    <n v="0"/>
    <n v="0"/>
    <x v="0"/>
    <m/>
    <x v="0"/>
    <m/>
    <x v="0"/>
    <x v="0"/>
    <m/>
    <m/>
    <m/>
    <m/>
    <m/>
    <m/>
    <m/>
    <x v="1"/>
    <x v="1"/>
    <x v="1"/>
    <m/>
    <m/>
    <m/>
    <m/>
    <m/>
    <m/>
    <m/>
    <x v="1"/>
    <x v="1"/>
    <x v="1"/>
    <m/>
    <m/>
    <m/>
    <m/>
    <m/>
    <m/>
    <m/>
    <m/>
    <m/>
    <m/>
    <m/>
    <m/>
    <m/>
    <m/>
    <m/>
    <x v="0"/>
    <x v="0"/>
    <m/>
    <m/>
    <m/>
    <m/>
    <m/>
    <m/>
    <m/>
    <m/>
    <x v="0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1"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1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Some difficulty"/>
    <s v="No difficulty"/>
    <s v="Some difficulty"/>
    <s v="A lot of difficulty"/>
    <s v="No difficulty"/>
    <n v="1"/>
    <n v="1"/>
    <n v="0"/>
    <n v="0"/>
    <n v="1"/>
    <n v="0"/>
    <s v="Disable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Some difficulty"/>
    <s v="No difficulty"/>
    <s v="No difficulty"/>
    <n v="0"/>
    <n v="1"/>
    <n v="0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1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1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Cannot do at all"/>
    <s v="No difficulty"/>
    <s v="No difficulty"/>
    <s v="A lot of difficulty"/>
    <s v="Cannot do at all"/>
    <s v="No difficulty"/>
    <n v="1"/>
    <n v="0"/>
    <n v="0"/>
    <n v="1"/>
    <n v="1"/>
    <n v="0"/>
    <s v="Disable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1"/>
    <s v="No difficulty"/>
    <s v="No difficulty"/>
    <s v="No difficulty"/>
    <s v="Some difficulty"/>
    <s v="No difficulty"/>
    <s v="No difficulty"/>
    <n v="0"/>
    <n v="1"/>
    <n v="0"/>
    <n v="0"/>
    <n v="0"/>
    <n v="1"/>
    <s v="Non-disabled"/>
  </r>
  <r>
    <x v="2"/>
    <x v="1"/>
    <s v="Some difficulty"/>
    <s v="No difficulty"/>
    <s v="A lot of difficulty"/>
    <s v="No difficulty"/>
    <s v="A lot of difficulty"/>
    <s v="No difficulty"/>
    <n v="1"/>
    <n v="1"/>
    <n v="0"/>
    <n v="0"/>
    <n v="1"/>
    <n v="0"/>
    <s v="Disable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Some difficulty"/>
    <s v="No difficulty"/>
    <s v="Some difficulty"/>
    <n v="0"/>
    <n v="1"/>
    <n v="0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Some difficulty"/>
    <s v="No difficulty"/>
    <s v="No difficulty"/>
    <s v="No difficulty"/>
    <s v="No difficulty"/>
    <s v="No difficulty"/>
    <n v="0"/>
    <n v="1"/>
    <n v="0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Some difficulty"/>
    <s v="No difficulty"/>
    <s v="No difficulty"/>
    <s v="No difficulty"/>
    <s v="No difficulty"/>
    <n v="0"/>
    <n v="1"/>
    <n v="0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Some difficulty"/>
    <s v="No difficulty"/>
    <s v="No difficulty"/>
    <s v="No difficulty"/>
    <n v="0"/>
    <n v="1"/>
    <n v="0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1"/>
    <s v="Some difficulty"/>
    <s v="No difficulty"/>
    <s v="Some difficulty"/>
    <s v="No difficulty"/>
    <s v="No difficulty"/>
    <s v="No difficulty"/>
    <n v="0"/>
    <n v="1"/>
    <n v="0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1"/>
    <s v="Some difficulty"/>
    <s v="No difficulty"/>
    <s v="No difficulty"/>
    <s v="No difficulty"/>
    <s v="No difficulty"/>
    <s v="No difficulty"/>
    <n v="0"/>
    <n v="1"/>
    <n v="0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Some difficulty"/>
    <s v="No difficulty"/>
    <s v="No difficulty"/>
    <s v="No difficulty"/>
    <n v="0"/>
    <n v="1"/>
    <n v="0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1"/>
    <s v="Some difficulty"/>
    <m/>
    <s v="Some difficulty"/>
    <s v="No difficulty"/>
    <s v="No difficulty"/>
    <s v="No difficulty"/>
    <n v="0"/>
    <n v="1"/>
    <n v="0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1"/>
    <s v="Some difficulty"/>
    <s v="No difficulty"/>
    <s v="No difficulty"/>
    <s v="No difficulty"/>
    <s v="No difficulty"/>
    <s v="No difficulty"/>
    <n v="0"/>
    <n v="1"/>
    <n v="0"/>
    <n v="0"/>
    <n v="0"/>
    <n v="1"/>
    <s v="Non-disabled"/>
  </r>
  <r>
    <x v="2"/>
    <x v="1"/>
    <s v="Some difficulty"/>
    <s v="No difficulty"/>
    <s v="A lot of difficulty"/>
    <s v="A lot of difficulty"/>
    <s v="Cannot do at all"/>
    <s v="No difficulty"/>
    <n v="1"/>
    <n v="1"/>
    <n v="0"/>
    <n v="1"/>
    <n v="1"/>
    <n v="0"/>
    <s v="Disable"/>
  </r>
  <r>
    <x v="3"/>
    <x v="0"/>
    <s v="Some difficulty"/>
    <s v="No difficulty"/>
    <s v="No difficulty"/>
    <s v="No difficulty"/>
    <s v="No difficulty"/>
    <s v="Some difficulty"/>
    <n v="0"/>
    <n v="1"/>
    <n v="0"/>
    <n v="0"/>
    <n v="0"/>
    <n v="1"/>
    <s v="Non-disabled"/>
  </r>
  <r>
    <x v="0"/>
    <x v="0"/>
    <s v="A lot of difficulty"/>
    <s v="No difficulty"/>
    <s v="A lot of difficulty"/>
    <s v="Some difficulty"/>
    <s v="Cannot do at all"/>
    <s v="Some difficulty"/>
    <n v="1"/>
    <n v="1"/>
    <n v="0"/>
    <n v="1"/>
    <n v="1"/>
    <n v="0"/>
    <s v="Disable"/>
  </r>
  <r>
    <x v="2"/>
    <x v="0"/>
    <s v="Some difficulty"/>
    <s v="Some difficulty"/>
    <s v="Some difficulty"/>
    <s v="Some difficulty"/>
    <s v="Some difficulty"/>
    <s v="Some difficulty"/>
    <n v="0"/>
    <n v="1"/>
    <n v="0"/>
    <n v="0"/>
    <n v="0"/>
    <n v="1"/>
    <s v="Non-disabled"/>
  </r>
  <r>
    <x v="2"/>
    <x v="0"/>
    <s v="Some difficulty"/>
    <s v="Some difficulty"/>
    <s v="Some difficulty"/>
    <s v="No difficulty"/>
    <s v="Some difficulty"/>
    <s v="Some difficulty"/>
    <n v="0"/>
    <n v="1"/>
    <n v="0"/>
    <n v="0"/>
    <n v="0"/>
    <n v="1"/>
    <s v="Non-disabled"/>
  </r>
  <r>
    <x v="2"/>
    <x v="0"/>
    <s v="No difficulty"/>
    <s v="No difficulty"/>
    <s v="No difficulty"/>
    <s v="No difficulty"/>
    <s v="No difficulty"/>
    <s v="Some difficulty"/>
    <n v="0"/>
    <n v="1"/>
    <n v="0"/>
    <n v="0"/>
    <n v="0"/>
    <n v="1"/>
    <s v="Non-disabled"/>
  </r>
  <r>
    <x v="2"/>
    <x v="0"/>
    <s v="No difficulty"/>
    <s v="No difficulty"/>
    <s v="A lot of difficulty"/>
    <s v="No difficulty"/>
    <s v="No difficulty"/>
    <s v="No difficulty"/>
    <n v="1"/>
    <n v="0"/>
    <n v="0"/>
    <n v="0"/>
    <n v="1"/>
    <n v="0"/>
    <s v="Disable"/>
  </r>
  <r>
    <x v="0"/>
    <x v="0"/>
    <s v="Some difficulty"/>
    <s v="Some difficulty"/>
    <s v="Some difficulty"/>
    <s v="No difficulty"/>
    <s v="No difficulty"/>
    <s v="Some difficulty"/>
    <n v="0"/>
    <n v="1"/>
    <n v="0"/>
    <n v="0"/>
    <n v="0"/>
    <n v="1"/>
    <s v="Non-disabled"/>
  </r>
  <r>
    <x v="0"/>
    <x v="0"/>
    <s v="Cannot do at all"/>
    <s v="Some difficulty"/>
    <s v="Some difficulty"/>
    <s v="Some difficulty"/>
    <s v="Some difficulty"/>
    <s v="Some difficulty"/>
    <n v="0"/>
    <n v="1"/>
    <n v="0"/>
    <n v="1"/>
    <n v="1"/>
    <n v="0"/>
    <s v="Disable"/>
  </r>
  <r>
    <x v="2"/>
    <x v="1"/>
    <s v="Some difficulty"/>
    <s v="Some difficulty"/>
    <s v="Some difficulty"/>
    <s v="Some difficulty"/>
    <s v="Some difficulty"/>
    <s v="Some difficulty"/>
    <n v="0"/>
    <n v="1"/>
    <n v="0"/>
    <n v="0"/>
    <n v="0"/>
    <n v="1"/>
    <s v="Non-disabled"/>
  </r>
  <r>
    <x v="2"/>
    <x v="0"/>
    <s v="No difficulty"/>
    <s v="No difficulty"/>
    <s v="Some difficulty"/>
    <s v="Some difficulty"/>
    <s v="No difficulty"/>
    <s v="No difficulty"/>
    <n v="0"/>
    <n v="1"/>
    <n v="0"/>
    <n v="0"/>
    <n v="0"/>
    <n v="1"/>
    <s v="Non-disabled"/>
  </r>
  <r>
    <x v="3"/>
    <x v="0"/>
    <s v="No difficulty"/>
    <s v="No difficulty"/>
    <s v="Some difficulty"/>
    <s v="No difficulty"/>
    <s v="No difficulty"/>
    <s v="No difficulty"/>
    <n v="0"/>
    <n v="1"/>
    <n v="0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Some difficulty"/>
    <s v="Some difficulty"/>
    <s v="Some difficulty"/>
    <s v="No difficulty"/>
    <s v="Some difficulty"/>
    <s v="Some difficulty"/>
    <n v="0"/>
    <n v="1"/>
    <n v="0"/>
    <n v="0"/>
    <n v="0"/>
    <n v="1"/>
    <s v="Non-disabled"/>
  </r>
  <r>
    <x v="2"/>
    <x v="0"/>
    <s v="Some difficulty"/>
    <s v="Some difficulty"/>
    <s v="Some difficulty"/>
    <s v="Some difficulty"/>
    <s v="No difficulty"/>
    <s v="No difficulty"/>
    <n v="0"/>
    <n v="1"/>
    <n v="0"/>
    <n v="0"/>
    <n v="0"/>
    <n v="1"/>
    <s v="Non-disabled"/>
  </r>
  <r>
    <x v="0"/>
    <x v="1"/>
    <s v="A lot of difficulty"/>
    <s v="A lot of difficulty"/>
    <s v="A lot of difficulty"/>
    <s v="Cannot do at all"/>
    <s v="A lot of difficulty"/>
    <s v="A lot of difficulty"/>
    <n v="1"/>
    <n v="0"/>
    <n v="0"/>
    <n v="1"/>
    <n v="1"/>
    <n v="0"/>
    <s v="Disable"/>
  </r>
  <r>
    <x v="2"/>
    <x v="0"/>
    <s v="No difficulty"/>
    <s v="No difficulty"/>
    <s v="No difficulty"/>
    <s v="Some difficulty"/>
    <s v="No difficulty"/>
    <s v="No difficulty"/>
    <n v="0"/>
    <n v="1"/>
    <n v="0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A lot of difficulty"/>
    <s v="Some difficulty"/>
    <s v="A lot of difficulty"/>
    <s v="Some difficulty"/>
    <s v="Some difficulty"/>
    <s v="Some difficulty"/>
    <n v="1"/>
    <n v="1"/>
    <n v="0"/>
    <n v="0"/>
    <n v="1"/>
    <n v="0"/>
    <s v="Disable"/>
  </r>
  <r>
    <x v="0"/>
    <x v="0"/>
    <s v="A lot of difficulty"/>
    <s v="Some difficulty"/>
    <s v="A lot of difficulty"/>
    <s v="Some difficulty"/>
    <s v="Some difficulty"/>
    <s v="Some difficulty"/>
    <n v="1"/>
    <n v="1"/>
    <n v="0"/>
    <n v="0"/>
    <n v="1"/>
    <n v="0"/>
    <s v="Disable"/>
  </r>
  <r>
    <x v="0"/>
    <x v="0"/>
    <s v="Some difficulty"/>
    <s v="Some difficulty"/>
    <s v="Some difficulty"/>
    <s v="Some difficulty"/>
    <s v="Some difficulty"/>
    <s v="No difficulty"/>
    <n v="0"/>
    <n v="1"/>
    <n v="0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1"/>
    <s v="Some difficulty"/>
    <s v="A lot of difficulty"/>
    <s v="A lot of difficulty"/>
    <s v="No difficulty"/>
    <s v="Cannot do at all"/>
    <s v="No difficulty"/>
    <n v="1"/>
    <n v="1"/>
    <n v="0"/>
    <n v="1"/>
    <n v="1"/>
    <n v="0"/>
    <s v="Disable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1"/>
    <s v="No difficulty"/>
    <s v="No difficulty"/>
    <s v="A lot of difficulty"/>
    <s v="No difficulty"/>
    <s v="A lot of difficulty"/>
    <s v="No difficulty"/>
    <n v="1"/>
    <n v="0"/>
    <n v="0"/>
    <n v="0"/>
    <n v="1"/>
    <n v="0"/>
    <s v="Disable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A lot of difficulty"/>
    <s v="A lot of difficulty"/>
    <n v="1"/>
    <n v="0"/>
    <n v="0"/>
    <n v="0"/>
    <n v="1"/>
    <n v="0"/>
    <s v="Disable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A lot of difficulty"/>
    <s v="Some difficulty"/>
    <s v="A lot of difficulty"/>
    <s v="Some difficulty"/>
    <s v="Some difficulty"/>
    <s v="No difficulty"/>
    <n v="1"/>
    <n v="1"/>
    <n v="0"/>
    <n v="0"/>
    <n v="1"/>
    <n v="0"/>
    <s v="Disable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A lot of difficulty"/>
    <s v="A lot of difficulty"/>
    <s v="A lot of difficulty"/>
    <n v="1"/>
    <n v="0"/>
    <n v="0"/>
    <n v="0"/>
    <n v="1"/>
    <n v="0"/>
    <s v="Disable"/>
  </r>
  <r>
    <x v="2"/>
    <x v="1"/>
    <s v="Cannot do at all"/>
    <s v="Some difficulty"/>
    <s v="No difficulty"/>
    <s v="Some difficulty"/>
    <s v="Cannot do at all"/>
    <s v="No difficulty"/>
    <n v="0"/>
    <n v="1"/>
    <n v="0"/>
    <n v="1"/>
    <n v="1"/>
    <n v="0"/>
    <s v="Disable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Some difficulty"/>
    <s v="Some difficulty"/>
    <s v="No difficulty"/>
    <s v="Some difficulty"/>
    <s v="No difficulty"/>
    <n v="0"/>
    <n v="1"/>
    <n v="0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Some difficulty"/>
    <s v="No difficulty"/>
    <s v="No difficulty"/>
    <s v="No difficulty"/>
    <s v="No difficulty"/>
    <s v="No difficulty"/>
    <n v="0"/>
    <n v="1"/>
    <n v="0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Some difficulty"/>
    <s v="No difficulty"/>
    <s v="No difficulty"/>
    <s v="No difficulty"/>
    <s v="No difficulty"/>
    <n v="0"/>
    <n v="1"/>
    <n v="0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A lot of difficulty"/>
    <s v="Some difficulty"/>
    <s v="Cannot do at all"/>
    <s v="Some difficulty"/>
    <s v="A lot of difficulty"/>
    <s v="Some difficulty"/>
    <n v="1"/>
    <n v="1"/>
    <n v="0"/>
    <n v="1"/>
    <n v="1"/>
    <n v="0"/>
    <s v="Disable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Some difficulty"/>
    <s v="A lot of difficulty"/>
    <s v="Some difficulty"/>
    <s v="No difficulty"/>
    <s v="Some difficulty"/>
    <s v="Some difficulty"/>
    <n v="1"/>
    <n v="1"/>
    <n v="0"/>
    <n v="0"/>
    <n v="1"/>
    <n v="0"/>
    <s v="Disable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0"/>
    <s v="Some difficulty"/>
    <m/>
    <s v="Some difficulty"/>
    <s v="Some difficulty"/>
    <s v="Some difficulty"/>
    <s v="No difficulty"/>
    <n v="0"/>
    <n v="1"/>
    <n v="0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2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Some difficulty"/>
    <s v="No difficulty"/>
    <s v="No difficulty"/>
    <s v="No difficulty"/>
    <s v="No difficulty"/>
    <s v="No difficulty"/>
    <n v="0"/>
    <n v="1"/>
    <n v="0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0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Cannot do at all"/>
    <s v="No difficulty"/>
    <s v="Cannot do at all"/>
    <s v="No difficulty"/>
    <n v="0"/>
    <n v="0"/>
    <n v="0"/>
    <n v="1"/>
    <n v="1"/>
    <n v="0"/>
    <s v="Disable"/>
  </r>
  <r>
    <x v="0"/>
    <x v="1"/>
    <s v="Some difficulty"/>
    <s v="A lot of difficulty"/>
    <s v="Cannot do at all"/>
    <s v="Some difficulty"/>
    <s v="Cannot do at all"/>
    <s v="Some difficulty"/>
    <n v="1"/>
    <n v="1"/>
    <n v="0"/>
    <n v="1"/>
    <n v="1"/>
    <n v="0"/>
    <s v="Disable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Some difficulty"/>
    <s v="No difficulty"/>
    <s v="No difficulty"/>
    <s v="No difficulty"/>
    <n v="0"/>
    <n v="1"/>
    <n v="0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Some difficulty"/>
    <s v="No difficulty"/>
    <s v="No difficulty"/>
    <s v="No difficulty"/>
    <n v="0"/>
    <n v="1"/>
    <n v="0"/>
    <n v="0"/>
    <n v="0"/>
    <n v="1"/>
    <s v="Non-disabled"/>
  </r>
  <r>
    <x v="2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0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Some difficulty"/>
    <s v="No difficulty"/>
    <s v="No difficulty"/>
    <s v="No difficulty"/>
    <s v="No difficulty"/>
    <s v="No difficulty"/>
    <n v="0"/>
    <n v="1"/>
    <n v="0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Some difficulty"/>
    <m/>
    <s v="Some difficulty"/>
    <s v="No difficulty"/>
    <s v="No difficulty"/>
    <s v="No difficulty"/>
    <n v="0"/>
    <n v="1"/>
    <n v="0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Some difficulty"/>
    <s v="No difficulty"/>
    <s v="No difficulty"/>
    <s v="No difficulty"/>
    <n v="0"/>
    <n v="1"/>
    <n v="0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Some difficulty"/>
    <s v="No difficulty"/>
    <s v="No difficulty"/>
    <s v="No difficulty"/>
    <n v="0"/>
    <n v="1"/>
    <n v="0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Some difficulty"/>
    <s v="No difficulty"/>
    <s v="No difficulty"/>
    <s v="No difficulty"/>
    <n v="0"/>
    <n v="1"/>
    <n v="0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Some difficulty"/>
    <s v="No difficulty"/>
    <s v="No difficulty"/>
    <s v="No difficulty"/>
    <s v="No difficulty"/>
    <n v="0"/>
    <n v="1"/>
    <n v="0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Some difficulty"/>
    <s v="No difficulty"/>
    <s v="No difficulty"/>
    <s v="No difficulty"/>
    <s v="No difficulty"/>
    <s v="No difficulty"/>
    <n v="0"/>
    <n v="1"/>
    <n v="0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Some difficulty"/>
    <n v="0"/>
    <n v="1"/>
    <n v="0"/>
    <n v="0"/>
    <n v="0"/>
    <n v="1"/>
    <s v="Non-disabled"/>
  </r>
  <r>
    <x v="2"/>
    <x v="1"/>
    <s v="Some difficulty"/>
    <s v="No difficulty"/>
    <s v="No difficulty"/>
    <s v="No difficulty"/>
    <s v="No difficulty"/>
    <s v="No difficulty"/>
    <n v="0"/>
    <n v="1"/>
    <n v="0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Some difficulty"/>
    <s v="No difficulty"/>
    <s v="No difficulty"/>
    <s v="No difficulty"/>
    <s v="No difficulty"/>
    <n v="0"/>
    <n v="1"/>
    <n v="0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3"/>
    <x v="1"/>
    <s v="No difficulty"/>
    <s v="No difficulty"/>
    <s v="No difficulty"/>
    <s v="No difficulty"/>
    <s v="No difficulty"/>
    <s v="No difficulty"/>
    <n v="0"/>
    <n v="0"/>
    <n v="1"/>
    <n v="0"/>
    <n v="0"/>
    <n v="1"/>
    <s v="Non-disabled"/>
  </r>
  <r>
    <x v="2"/>
    <x v="1"/>
    <s v="Some difficulty"/>
    <s v="No difficulty"/>
    <s v="No difficulty"/>
    <s v="No difficulty"/>
    <s v="No difficulty"/>
    <s v="No difficulty"/>
    <n v="0"/>
    <n v="1"/>
    <n v="0"/>
    <n v="0"/>
    <n v="0"/>
    <n v="1"/>
    <s v="Non-disabled"/>
  </r>
  <r>
    <x v="3"/>
    <x v="1"/>
    <s v="No difficulty"/>
    <s v="No difficulty"/>
    <s v="A lot of difficulty"/>
    <s v="No difficulty"/>
    <s v="Cannot do at all"/>
    <s v="No difficulty"/>
    <n v="1"/>
    <n v="0"/>
    <n v="0"/>
    <n v="1"/>
    <n v="1"/>
    <n v="0"/>
    <s v="Disable"/>
  </r>
  <r>
    <x v="3"/>
    <x v="1"/>
    <s v="A lot of difficulty"/>
    <s v="No difficulty"/>
    <s v="A lot of difficulty"/>
    <s v="No difficulty"/>
    <s v="A lot of difficulty"/>
    <s v="No difficulty"/>
    <n v="1"/>
    <n v="0"/>
    <n v="0"/>
    <n v="0"/>
    <n v="1"/>
    <n v="0"/>
    <s v="Disable"/>
  </r>
  <r>
    <x v="2"/>
    <x v="1"/>
    <s v="Some difficulty"/>
    <s v="A lot of difficulty"/>
    <s v="Some difficulty"/>
    <s v="No difficulty"/>
    <s v="Some difficulty"/>
    <s v="No difficulty"/>
    <n v="1"/>
    <n v="1"/>
    <n v="0"/>
    <n v="0"/>
    <n v="1"/>
    <n v="0"/>
    <s v="Disabl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559112-26AD-44EA-8403-72D90D6FBC65}" name="PivotTable42" cacheId="2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81:N86" firstHeaderRow="1" firstDataRow="2" firstDataCol="1"/>
  <pivotFields count="150">
    <pivotField showAll="0">
      <items count="6">
        <item x="4"/>
        <item x="3"/>
        <item x="0"/>
        <item x="2"/>
        <item h="1" x="1"/>
        <item t="default"/>
      </items>
    </pivotField>
    <pivotField showAll="0"/>
    <pivotField showAll="0"/>
    <pivotField showAll="0"/>
    <pivotField axis="axisCol" showAll="0">
      <items count="6">
        <item h="1"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4">
    <dataField name="Sum of SRH" fld="15" baseField="0" baseItem="0"/>
    <dataField name="Sum of DRR" fld="17" baseField="0" baseItem="0"/>
    <dataField name="Sum of GBV" fld="14" baseField="0" baseItem="0"/>
    <dataField name="Sum of WASH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E676EE-F506-4749-B901-780EB6F7253F}" name="PivotTable4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81:G87" firstHeaderRow="1" firstDataRow="2" firstDataCol="1"/>
  <pivotFields count="150">
    <pivotField axis="axisRow" showAll="0">
      <items count="6">
        <item x="4"/>
        <item x="3"/>
        <item x="0"/>
        <item x="2"/>
        <item h="1" x="1"/>
        <item t="default"/>
      </items>
    </pivotField>
    <pivotField showAll="0"/>
    <pivotField showAll="0"/>
    <pivotField showAll="0"/>
    <pivotField axis="axisCol" dataField="1" showAll="0">
      <items count="6">
        <item h="1"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Gender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4F51DE-CA62-4E81-9258-852862C58521}" name="PivotTable5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R10:S13" firstHeaderRow="1" firstDataRow="1" firstDataCol="1" rowPageCount="2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multipleItemSelectionAllowed="1" showAll="0"/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m="1" x="2"/>
        <item m="1"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 v="2"/>
    </i>
    <i>
      <x v="3"/>
    </i>
    <i t="grand">
      <x/>
    </i>
  </rowItems>
  <colItems count="1">
    <i/>
  </colItems>
  <pageFields count="2">
    <pageField fld="2" hier="-1"/>
    <pageField fld="0" hier="-1"/>
  </pageFields>
  <dataFields count="1">
    <dataField name="Count of Did you received services from WGSS (Women-Girl Safe Space)" fld="3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10CD5F-4038-4D87-8934-E14B3BB79E9D}" name="PivotTable13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O10:AT20" firstHeaderRow="1" firstDataRow="2" firstDataCol="1" rowPageCount="5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multipleItemSelectionAllowed="1" showAll="0"/>
    <pivotField showAll="0"/>
    <pivotField axis="axisCol" showAll="0">
      <items count="6">
        <item h="1"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5">
        <item m="1" x="2"/>
        <item m="1" x="3"/>
        <item x="1"/>
        <item x="0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7">
        <item x="26"/>
        <item x="31"/>
        <item x="33"/>
        <item x="28"/>
        <item x="29"/>
        <item m="1" x="65"/>
        <item x="4"/>
        <item x="30"/>
        <item x="9"/>
        <item x="10"/>
        <item x="8"/>
        <item m="1" x="55"/>
        <item x="12"/>
        <item x="44"/>
        <item x="17"/>
        <item m="1" x="61"/>
        <item x="37"/>
        <item m="1" x="58"/>
        <item m="1" x="60"/>
        <item m="1" x="56"/>
        <item x="1"/>
        <item x="40"/>
        <item x="36"/>
        <item x="39"/>
        <item x="41"/>
        <item m="1" x="62"/>
        <item x="13"/>
        <item x="47"/>
        <item x="6"/>
        <item x="27"/>
        <item x="49"/>
        <item x="5"/>
        <item x="19"/>
        <item m="1" x="63"/>
        <item x="23"/>
        <item x="25"/>
        <item x="45"/>
        <item x="7"/>
        <item x="11"/>
        <item x="35"/>
        <item x="34"/>
        <item m="1" x="59"/>
        <item x="3"/>
        <item x="20"/>
        <item x="24"/>
        <item x="22"/>
        <item x="18"/>
        <item x="21"/>
        <item x="46"/>
        <item x="15"/>
        <item x="2"/>
        <item x="51"/>
        <item x="53"/>
        <item x="52"/>
        <item x="32"/>
        <item x="43"/>
        <item x="14"/>
        <item m="1" x="64"/>
        <item m="1" x="57"/>
        <item x="42"/>
        <item x="38"/>
        <item x="48"/>
        <item x="50"/>
        <item x="16"/>
        <item x="54"/>
        <item h="1"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pageFields count="5">
    <pageField fld="0" hier="-1"/>
    <pageField fld="11" hier="-1"/>
    <pageField fld="1" hier="-1"/>
    <pageField fld="15" hier="-1"/>
    <pageField fld="61" hier="-1"/>
  </pageFields>
  <dataFields count="9">
    <dataField name="ANC " fld="62" baseField="0" baseItem="0"/>
    <dataField name="Couple counselling " fld="69" baseField="0" baseItem="0"/>
    <dataField name="Awareness session/information on reproductive health " fld="68" baseField="0" baseItem="0"/>
    <dataField name="PNC " fld="63" baseField="0" baseItem="0"/>
    <dataField name="Family Planning method " fld="64" baseField="0" baseItem="0"/>
    <dataField name="STI/RTI " fld="66" baseField="0" baseItem="0"/>
    <dataField name="Menstrual hygiene " fld="67" baseField="0" baseItem="0"/>
    <dataField name="Referral services for Safe delivery " fld="65" baseField="0" baseItem="0"/>
    <dataField name="None of the above " fld="7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3173AA-D1BF-4557-BC5E-8D9816B62F46}" name="PivotTable30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T13:DU17" firstHeaderRow="1" firstDataRow="1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3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4"/>
  </rowFields>
  <rowItems count="4">
    <i>
      <x/>
    </i>
    <i>
      <x v="1"/>
    </i>
    <i>
      <x v="2"/>
    </i>
    <i t="grand">
      <x/>
    </i>
  </rowItems>
  <colItems count="1">
    <i/>
  </colItems>
  <pageFields count="3">
    <pageField fld="0" hier="-1"/>
    <pageField fld="2" hier="-1"/>
    <pageField fld="1" hier="-1"/>
  </pageFields>
  <dataFields count="1">
    <dataField name="Count of F4. Are the WASH facilities have easy access for people with disability?" fld="13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ACF29-FDB5-40CF-A07C-6FC5AC8C785B}" name="PivotTable21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B10:CC13" firstHeaderRow="1" firstDataRow="1" firstDataCol="1" rowPageCount="3" colPageCount="1"/>
  <pivotFields count="150">
    <pivotField axis="axisPage" multipleItemSelectionAllowed="1" showAll="0">
      <items count="6">
        <item x="4"/>
        <item x="3"/>
        <item h="1" x="0"/>
        <item x="2"/>
        <item h="1" x="1"/>
        <item t="default"/>
      </items>
    </pivotField>
    <pivotField multipleItemSelectionAllowed="1" showAll="0"/>
    <pivotField multipleItemSelectionAllowed="1" showAll="0"/>
    <pivotField showAll="0"/>
    <pivotField axis="axisPage" multipleItemSelectionAllowed="1" showAll="0">
      <items count="6">
        <item h="1"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4"/>
        <item x="1"/>
        <item h="1" x="2"/>
        <item h="1"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3">
    <pageField fld="0" hier="-1"/>
    <pageField fld="4" hier="-1"/>
    <pageField fld="12" hier="-1"/>
  </pageFields>
  <dataFields count="1">
    <dataField name="Count of D11. Do you think everyone should know about sexual health regardless of men, women, boys, and girls?" fld="10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D7C200-29A6-409C-8FDE-621365BB952B}" name="PivotTable22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Z40:AE86" firstHeaderRow="1" firstDataRow="2" firstDataCol="1" rowPageCount="5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multipleItemSelectionAllowed="1" showAll="0"/>
    <pivotField showAll="0"/>
    <pivotField axis="axisCol" showAll="0">
      <items count="6">
        <item h="1"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5">
        <item m="1" x="2"/>
        <item m="1" x="3"/>
        <item x="1"/>
        <item x="0"/>
        <item t="default"/>
      </items>
    </pivotField>
    <pivotField axis="axisRow" showAll="0">
      <items count="6">
        <item x="4"/>
        <item x="1"/>
        <item x="2"/>
        <item x="3"/>
        <item x="0"/>
        <item t="default"/>
      </items>
    </pivotField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7">
        <item x="26"/>
        <item x="31"/>
        <item x="33"/>
        <item x="28"/>
        <item x="29"/>
        <item m="1" x="65"/>
        <item x="4"/>
        <item x="30"/>
        <item x="9"/>
        <item x="10"/>
        <item x="8"/>
        <item m="1" x="55"/>
        <item x="12"/>
        <item x="44"/>
        <item x="17"/>
        <item m="1" x="61"/>
        <item x="37"/>
        <item m="1" x="58"/>
        <item m="1" x="60"/>
        <item m="1" x="56"/>
        <item x="1"/>
        <item x="40"/>
        <item x="36"/>
        <item x="39"/>
        <item x="41"/>
        <item m="1" x="62"/>
        <item x="13"/>
        <item x="47"/>
        <item x="6"/>
        <item x="27"/>
        <item x="49"/>
        <item x="5"/>
        <item x="19"/>
        <item m="1" x="63"/>
        <item x="23"/>
        <item x="25"/>
        <item x="45"/>
        <item x="7"/>
        <item x="11"/>
        <item x="35"/>
        <item x="34"/>
        <item m="1" x="59"/>
        <item x="3"/>
        <item x="20"/>
        <item x="24"/>
        <item x="22"/>
        <item x="18"/>
        <item x="21"/>
        <item x="46"/>
        <item x="15"/>
        <item x="2"/>
        <item x="51"/>
        <item x="53"/>
        <item x="52"/>
        <item x="32"/>
        <item x="43"/>
        <item x="14"/>
        <item m="1" x="64"/>
        <item m="1" x="57"/>
        <item x="42"/>
        <item x="38"/>
        <item x="48"/>
        <item x="50"/>
        <item x="16"/>
        <item x="54"/>
        <item h="1"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-2"/>
    <field x="12"/>
  </rowFields>
  <rowItems count="45">
    <i>
      <x/>
    </i>
    <i r="1">
      <x v="1"/>
    </i>
    <i r="1">
      <x v="2"/>
    </i>
    <i r="1">
      <x v="3"/>
    </i>
    <i i="1">
      <x v="1"/>
    </i>
    <i r="1" i="1">
      <x v="1"/>
    </i>
    <i r="1" i="1">
      <x v="2"/>
    </i>
    <i r="1" i="1">
      <x v="3"/>
    </i>
    <i i="2">
      <x v="2"/>
    </i>
    <i r="1" i="2">
      <x v="1"/>
    </i>
    <i r="1" i="2">
      <x v="2"/>
    </i>
    <i r="1" i="2">
      <x v="3"/>
    </i>
    <i i="3">
      <x v="3"/>
    </i>
    <i r="1" i="3">
      <x v="1"/>
    </i>
    <i r="1" i="3">
      <x v="2"/>
    </i>
    <i r="1" i="3">
      <x v="3"/>
    </i>
    <i i="4">
      <x v="4"/>
    </i>
    <i r="1" i="4">
      <x v="1"/>
    </i>
    <i r="1" i="4">
      <x v="2"/>
    </i>
    <i r="1" i="4">
      <x v="3"/>
    </i>
    <i i="5">
      <x v="5"/>
    </i>
    <i r="1" i="5">
      <x v="1"/>
    </i>
    <i r="1" i="5">
      <x v="2"/>
    </i>
    <i r="1" i="5">
      <x v="3"/>
    </i>
    <i i="6">
      <x v="6"/>
    </i>
    <i r="1" i="6">
      <x v="1"/>
    </i>
    <i r="1" i="6">
      <x v="2"/>
    </i>
    <i r="1" i="6">
      <x v="3"/>
    </i>
    <i i="7">
      <x v="7"/>
    </i>
    <i r="1" i="7">
      <x v="1"/>
    </i>
    <i r="1" i="7">
      <x v="2"/>
    </i>
    <i r="1" i="7">
      <x v="3"/>
    </i>
    <i i="8">
      <x v="8"/>
    </i>
    <i r="1" i="8">
      <x v="1"/>
    </i>
    <i r="1" i="8">
      <x v="2"/>
    </i>
    <i r="1" i="8">
      <x v="3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  <i t="grand" i="7">
      <x/>
    </i>
    <i t="grand" i="8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pageFields count="5">
    <pageField fld="0" hier="-1"/>
    <pageField fld="11" hier="-1"/>
    <pageField fld="1" hier="-1"/>
    <pageField fld="15" hier="-1"/>
    <pageField fld="61" hier="-1"/>
  </pageFields>
  <dataFields count="9">
    <dataField name="ANC " fld="62" baseField="0" baseItem="0"/>
    <dataField name="Couple counselling " fld="69" baseField="0" baseItem="0"/>
    <dataField name="Awareness session/information on reproductive health " fld="68" baseField="0" baseItem="0"/>
    <dataField name="PNC " fld="63" baseField="0" baseItem="0"/>
    <dataField name="Family Planning method " fld="64" baseField="0" baseItem="0"/>
    <dataField name="STI/RTI " fld="66" baseField="0" baseItem="0"/>
    <dataField name="Menstrual hygiene " fld="67" baseField="0" baseItem="0"/>
    <dataField name="Referral services for Safe delivery " fld="65" baseField="0" baseItem="0"/>
    <dataField name="None of the above " fld="7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B4CF25-C1F0-4FA0-A55A-478EF0AC9BCE}" name="PivotTable32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D13:EE19" firstHeaderRow="1" firstDataRow="1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m="1" x="6"/>
        <item m="1" x="5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3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3">
    <pageField fld="0" hier="-1"/>
    <pageField fld="2" hier="-1"/>
    <pageField fld="1" hier="-1"/>
  </pageFields>
  <dataFields count="1">
    <dataField name="Count of Q. How out of five would you rate CARE's services in improving health, safety and infrastructure?" fld="14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95193E-5A70-4468-95A4-2B48F4794929}" name="PivotTable15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E10:BF13" firstHeaderRow="1" firstDataRow="1" firstDataCol="1" rowPageCount="4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4">
        <item x="2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7"/>
  </rowFields>
  <rowItems count="3">
    <i>
      <x/>
    </i>
    <i>
      <x v="1"/>
    </i>
    <i t="grand">
      <x/>
    </i>
  </rowItems>
  <colItems count="1">
    <i/>
  </colItems>
  <pageFields count="4">
    <pageField fld="0" hier="-1"/>
    <pageField fld="15" hier="-1"/>
    <pageField fld="1" hier="-1"/>
    <pageField fld="2" hier="-1"/>
  </pageFields>
  <dataFields count="1">
    <dataField name="Count of D3. Do you decide to take the SRH services yourself or do you need permission from someone in your family?" fld="7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EF6162-B7DC-4D4B-8227-2E51A342D192}" name="PivotTable3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7">
  <location ref="AO96:AR106" firstHeaderRow="1" firstDataRow="2" firstDataCol="1" rowPageCount="4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multipleItemSelectionAllowed="1" showAll="0"/>
    <pivotField multipleItemSelectionAllowed="1" showAll="0"/>
    <pivotField showAll="0"/>
    <pivotField axis="axisPage" multipleItemSelectionAllowed="1" showAll="0">
      <items count="6">
        <item h="1" x="1"/>
        <item h="1" x="2"/>
        <item x="4"/>
        <item h="1"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5">
        <item m="1" x="2"/>
        <item m="1" x="3"/>
        <item x="1"/>
        <item x="0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7">
        <item x="26"/>
        <item x="31"/>
        <item x="33"/>
        <item x="28"/>
        <item x="29"/>
        <item m="1" x="65"/>
        <item x="4"/>
        <item x="30"/>
        <item x="9"/>
        <item x="10"/>
        <item x="8"/>
        <item m="1" x="55"/>
        <item x="12"/>
        <item x="44"/>
        <item x="17"/>
        <item m="1" x="61"/>
        <item x="37"/>
        <item m="1" x="58"/>
        <item m="1" x="60"/>
        <item m="1" x="56"/>
        <item x="1"/>
        <item x="40"/>
        <item x="36"/>
        <item x="39"/>
        <item x="41"/>
        <item m="1" x="62"/>
        <item x="13"/>
        <item x="47"/>
        <item x="6"/>
        <item x="27"/>
        <item x="49"/>
        <item x="5"/>
        <item x="19"/>
        <item m="1" x="63"/>
        <item x="23"/>
        <item x="25"/>
        <item x="45"/>
        <item x="7"/>
        <item x="11"/>
        <item x="35"/>
        <item x="34"/>
        <item m="1" x="59"/>
        <item x="3"/>
        <item x="20"/>
        <item x="24"/>
        <item x="22"/>
        <item x="18"/>
        <item x="21"/>
        <item x="46"/>
        <item x="15"/>
        <item x="2"/>
        <item x="51"/>
        <item x="53"/>
        <item x="52"/>
        <item x="32"/>
        <item x="43"/>
        <item x="14"/>
        <item m="1" x="64"/>
        <item m="1" x="57"/>
        <item x="42"/>
        <item x="38"/>
        <item x="48"/>
        <item x="50"/>
        <item x="16"/>
        <item x="54"/>
        <item h="1"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1">
    <field x="11"/>
  </colFields>
  <colItems count="3">
    <i>
      <x v="2"/>
    </i>
    <i>
      <x v="3"/>
    </i>
    <i t="grand">
      <x/>
    </i>
  </colItems>
  <pageFields count="4">
    <pageField fld="0" hier="-1"/>
    <pageField fld="4" hier="-1"/>
    <pageField fld="15" hier="-1"/>
    <pageField fld="61" hier="-1"/>
  </pageFields>
  <dataFields count="9">
    <dataField name="ANC " fld="62" baseField="0" baseItem="0"/>
    <dataField name="Couple counselling " fld="69" baseField="0" baseItem="0"/>
    <dataField name="Awareness session/information on reproductive health " fld="68" baseField="0" baseItem="0"/>
    <dataField name="PNC " fld="63" baseField="0" baseItem="0"/>
    <dataField name="Family Planning method " fld="64" baseField="0" baseItem="0"/>
    <dataField name="STI/RTI " fld="66" baseField="0" baseItem="0"/>
    <dataField name="Menstrual hygiene " fld="67" baseField="0" baseItem="0"/>
    <dataField name="Referral services for Safe delivery " fld="65" baseField="0" baseItem="0"/>
    <dataField name="None of the above " fld="70" baseField="0" baseItem="0"/>
  </dataFields>
  <chartFormats count="3">
    <chartFormat chart="1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16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7FDFC5-4ECF-447B-A685-5E91670E89B8}" name="PivotTable9" cacheId="2" dataOnRows="1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H9:AK13" firstHeaderRow="1" firstDataRow="2" firstDataCol="1" rowPageCount="3" colPageCount="1"/>
  <pivotFields count="150">
    <pivotField axis="axisRow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4">
        <item x="2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 v="1"/>
    </i>
    <i>
      <x v="2"/>
    </i>
    <i t="grand">
      <x/>
    </i>
  </rowItems>
  <colFields count="1">
    <field x="50"/>
  </colFields>
  <colItems count="3">
    <i>
      <x/>
    </i>
    <i>
      <x v="1"/>
    </i>
    <i t="grand">
      <x/>
    </i>
  </colItems>
  <pageFields count="3">
    <pageField fld="14" hier="-1"/>
    <pageField fld="1" hier="-1"/>
    <pageField fld="2" hier="-1"/>
  </pageFields>
  <dataFields count="1">
    <dataField name="Count of C10. In last three years did you experience or see any GBV occurrences in the camp?" fld="5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B29FEC-A92C-405B-A334-40C80F10614F}" name="PivotTable35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54:E63" firstHeaderRow="1" firstDataRow="2" firstDataCol="1" rowPageCount="4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m="1" x="2"/>
        <item m="1" x="3"/>
        <item x="1"/>
        <item x="0"/>
        <item t="default"/>
      </items>
    </pivotField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4"/>
        <item m="1" x="8"/>
        <item x="6"/>
        <item x="1"/>
        <item x="2"/>
        <item x="7"/>
        <item x="5"/>
        <item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8">
    <i>
      <x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1"/>
  </colFields>
  <colItems count="3">
    <i>
      <x v="2"/>
    </i>
    <i>
      <x v="3"/>
    </i>
    <i t="grand">
      <x/>
    </i>
  </colItems>
  <pageFields count="4">
    <pageField fld="1" hier="-1"/>
    <pageField fld="14" hier="-1"/>
    <pageField fld="0" hier="-1"/>
    <pageField fld="2" hier="-1"/>
  </pageFields>
  <dataFields count="1">
    <dataField name="Count of C1. Which following are the forms of GBV-" fld="26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C06DFB-F0C8-4B4C-B594-934C3C318416}" name="PivotTable26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W10:CX13" firstHeaderRow="1" firstDataRow="1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3">
    <pageField fld="0" hier="-1"/>
    <pageField fld="2" hier="-1"/>
    <pageField fld="1" hier="-1"/>
  </pageFields>
  <dataFields count="1">
    <dataField name="Count of E4. Did you participated in Block development committee meetings?" fld="1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9CB990-68ED-4153-AE78-3B2B602ADC32}" name="PivotTable7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Z13:AA15" firstHeaderRow="1" firstDataRow="1" firstDataCol="1" rowPageCount="4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7"/>
  </rowFields>
  <rowItems count="2">
    <i>
      <x/>
    </i>
    <i t="grand">
      <x/>
    </i>
  </rowItems>
  <colItems count="1">
    <i/>
  </colItems>
  <pageFields count="4">
    <pageField fld="1" hier="-1"/>
    <pageField fld="14" hier="-1"/>
    <pageField fld="0" hier="-1"/>
    <pageField fld="2" hier="-1"/>
  </pageFields>
  <dataFields count="1">
    <dataField name="Count of Do you allow your wife or female family members to receive services from WGSS?" fld="3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9501FE-8E97-4A19-98BA-22E366D56A25}" name="PivotTable34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1">
  <location ref="DT26:DU30" firstHeaderRow="1" firstDataRow="1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3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4"/>
  </rowFields>
  <rowItems count="4">
    <i>
      <x/>
    </i>
    <i>
      <x v="1"/>
    </i>
    <i>
      <x v="2"/>
    </i>
    <i t="grand">
      <x/>
    </i>
  </rowItems>
  <colItems count="1">
    <i/>
  </colItems>
  <pageFields count="3">
    <pageField fld="0" hier="-1"/>
    <pageField fld="2" hier="-1"/>
    <pageField fld="1" hier="-1"/>
  </pageFields>
  <dataFields count="1">
    <dataField name="Are the WASH facilities have easy access for people with disability?" fld="134" subtotal="count" showDataAs="percentOfTotal" baseField="134" baseItem="0" numFmtId="10"/>
  </dataFields>
  <chartFormats count="9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134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134" count="1" selected="0">
            <x v="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134" count="1" selected="0">
            <x v="2"/>
          </reference>
        </references>
      </pivotArea>
    </chartFormat>
    <chartFormat chart="1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9">
      <pivotArea type="data" outline="0" fieldPosition="0">
        <references count="2">
          <reference field="4294967294" count="1" selected="0">
            <x v="0"/>
          </reference>
          <reference field="134" count="1" selected="0">
            <x v="0"/>
          </reference>
        </references>
      </pivotArea>
    </chartFormat>
    <chartFormat chart="11" format="10">
      <pivotArea type="data" outline="0" fieldPosition="0">
        <references count="2">
          <reference field="4294967294" count="1" selected="0">
            <x v="0"/>
          </reference>
          <reference field="134" count="1" selected="0">
            <x v="1"/>
          </reference>
        </references>
      </pivotArea>
    </chartFormat>
    <chartFormat chart="11" format="11">
      <pivotArea type="data" outline="0" fieldPosition="0">
        <references count="2">
          <reference field="4294967294" count="1" selected="0">
            <x v="0"/>
          </reference>
          <reference field="13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7E63DD-E5A5-4C20-B682-C942A7B6662A}" name="PivotTable37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W44:AZ50" firstHeaderRow="1" firstDataRow="2" firstDataCol="1" rowPageCount="4" colPageCount="1"/>
  <pivotFields count="150">
    <pivotField axis="axisPage" multipleItemSelectionAllowed="1" showAll="0">
      <items count="6">
        <item x="4"/>
        <item x="3"/>
        <item h="1"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m="1" x="2"/>
        <item m="1" x="3"/>
        <item x="1"/>
        <item x="0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Fields count="1">
    <field x="11"/>
  </colFields>
  <colItems count="3">
    <i>
      <x v="2"/>
    </i>
    <i>
      <x v="3"/>
    </i>
    <i t="grand">
      <x/>
    </i>
  </colItems>
  <pageFields count="4">
    <pageField fld="0" hier="-1"/>
    <pageField fld="15" hier="-1"/>
    <pageField fld="1" hier="-1"/>
    <pageField fld="2" hier="-1"/>
  </pageFields>
  <dataFields count="5">
    <dataField name="CARE’s Health Post " fld="72" baseField="0" baseItem="0"/>
    <dataField name="Outreach clinics " fld="73" baseField="0" baseItem="0"/>
    <dataField name="Court-yard meetings " fld="75" baseField="0" baseItem="0"/>
    <dataField name="Door-to-door visit " fld="76" baseField="0" baseItem="0"/>
    <dataField name="Women Girl Safe Space " fld="7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CAC005-81B1-47EC-82BC-D0018F350CB0}" name="PivotTable39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7">
  <location ref="AU96:AV99" firstHeaderRow="1" firstDataRow="1" firstDataCol="1" rowPageCount="4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multipleItemSelectionAllowed="1" showAll="0"/>
    <pivotField multipleItemSelectionAllowed="1" showAll="0"/>
    <pivotField showAll="0"/>
    <pivotField axis="axisRow" dataField="1" multipleItemSelectionAllowed="1" showAll="0">
      <items count="6">
        <item h="1" x="1"/>
        <item h="1" x="2"/>
        <item x="4"/>
        <item h="1"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5">
        <item m="1" x="2"/>
        <item m="1" x="3"/>
        <item x="1"/>
        <item x="0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7">
        <item x="26"/>
        <item x="31"/>
        <item x="33"/>
        <item x="28"/>
        <item x="29"/>
        <item m="1" x="65"/>
        <item x="4"/>
        <item x="30"/>
        <item x="9"/>
        <item x="10"/>
        <item x="8"/>
        <item m="1" x="55"/>
        <item x="12"/>
        <item x="44"/>
        <item x="17"/>
        <item m="1" x="61"/>
        <item x="37"/>
        <item m="1" x="58"/>
        <item m="1" x="60"/>
        <item m="1" x="56"/>
        <item x="1"/>
        <item x="40"/>
        <item x="36"/>
        <item x="39"/>
        <item x="41"/>
        <item m="1" x="62"/>
        <item x="13"/>
        <item x="47"/>
        <item x="6"/>
        <item x="27"/>
        <item x="49"/>
        <item x="5"/>
        <item x="19"/>
        <item m="1" x="63"/>
        <item x="23"/>
        <item x="25"/>
        <item x="45"/>
        <item x="7"/>
        <item x="11"/>
        <item x="35"/>
        <item x="34"/>
        <item m="1" x="59"/>
        <item x="3"/>
        <item x="20"/>
        <item x="24"/>
        <item x="22"/>
        <item x="18"/>
        <item x="21"/>
        <item x="46"/>
        <item x="15"/>
        <item x="2"/>
        <item x="51"/>
        <item x="53"/>
        <item x="52"/>
        <item x="32"/>
        <item x="43"/>
        <item x="14"/>
        <item m="1" x="64"/>
        <item m="1" x="57"/>
        <item x="42"/>
        <item x="38"/>
        <item x="48"/>
        <item x="50"/>
        <item x="16"/>
        <item x="54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 v="2"/>
    </i>
    <i>
      <x v="4"/>
    </i>
    <i t="grand">
      <x/>
    </i>
  </rowItems>
  <colItems count="1">
    <i/>
  </colItems>
  <pageFields count="4">
    <pageField fld="0" hier="-1"/>
    <pageField fld="11" hier="-1"/>
    <pageField fld="15" hier="-1"/>
    <pageField fld="61" hier="-1"/>
  </pageFields>
  <dataFields count="1">
    <dataField name="Count of Gender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93AA96-8FBF-4621-9F6B-043BC7B3E91B}" name="PivotTable10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H39:AI43" firstHeaderRow="1" firstDataRow="1" firstDataCol="1" rowPageCount="5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2"/>
        <item x="1"/>
        <item h="1" x="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Items count="1">
    <i/>
  </colItems>
  <pageFields count="5">
    <pageField fld="0" hier="-1"/>
    <pageField fld="50" hier="-1"/>
    <pageField fld="14" hier="-1"/>
    <pageField fld="1" hier="-1"/>
    <pageField fld="2" hier="-1"/>
  </pageFields>
  <dataFields count="4">
    <dataField name="Applied the knowledge received from CARE’s sessions " fld="52" baseField="0" baseItem="0"/>
    <dataField name="Contacted with community leaders (imams, majhi) " fld="53" baseField="0" baseItem="0"/>
    <dataField name="Contacted to CARE outreach member " fld="54" baseField="0" baseItem="0"/>
    <dataField name="None of the above " fld="5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7EFE1-35AA-45FC-9823-A8B87C58194C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11:G20" firstHeaderRow="1" firstDataRow="2" firstDataCol="1" rowPageCount="4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axis="axisCol" showAll="0">
      <items count="6">
        <item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4"/>
        <item m="1" x="8"/>
        <item x="6"/>
        <item x="1"/>
        <item x="2"/>
        <item x="7"/>
        <item x="5"/>
        <item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8">
    <i>
      <x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pageFields count="4">
    <pageField fld="1" hier="-1"/>
    <pageField fld="14" hier="-1"/>
    <pageField fld="0" hier="-1"/>
    <pageField fld="2" hier="-1"/>
  </pageFields>
  <dataFields count="1">
    <dataField name="Count of C1. Which following are the forms of GBV-" fld="2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7497E5-7963-4296-8B5A-FD06473EAC80}" name="PivotTable38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N60:CQ64" firstHeaderRow="1" firstDataRow="2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m="1" x="2"/>
        <item m="1" x="3"/>
        <item x="1"/>
        <item x="0"/>
        <item t="default"/>
      </items>
    </pivotField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7"/>
  </rowFields>
  <rowItems count="3">
    <i>
      <x/>
    </i>
    <i>
      <x v="1"/>
    </i>
    <i t="grand">
      <x/>
    </i>
  </rowItems>
  <colFields count="1">
    <field x="11"/>
  </colFields>
  <colItems count="3">
    <i>
      <x v="2"/>
    </i>
    <i>
      <x v="3"/>
    </i>
    <i t="grand">
      <x/>
    </i>
  </colItems>
  <pageFields count="3">
    <pageField fld="0" hier="-1"/>
    <pageField fld="2" hier="-1"/>
    <pageField fld="1" hier="-1"/>
  </pageFields>
  <dataFields count="1">
    <dataField name="Count of E2. Did you participate in any DRR activities as a cash-for-work laborer to construct/repair targeted structures?" fld="10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DA2CC9-F114-4B3E-A35C-CD60D439A5DF}" name="PivotTable19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R8:BS14" firstHeaderRow="1" firstDataRow="1" firstDataCol="1" rowPageCount="3" colPageCount="1"/>
  <pivotFields count="150">
    <pivotField axis="axisPage" multipleItemSelectionAllowed="1" showAll="0">
      <items count="6">
        <item x="4"/>
        <item x="3"/>
        <item h="1" x="0"/>
        <item x="2"/>
        <item h="1" x="1"/>
        <item t="default"/>
      </items>
    </pivotField>
    <pivotField multipleItemSelectionAllowed="1" showAll="0"/>
    <pivotField multipleItemSelectionAllowed="1" showAll="0"/>
    <pivotField showAll="0"/>
    <pivotField axis="axisPage" multipleItemSelectionAllowed="1" showAll="0">
      <items count="6">
        <item h="1"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4"/>
        <item x="1"/>
        <item h="1" x="2"/>
        <item h="1"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3"/>
        <item x="5"/>
        <item x="1"/>
        <item x="2"/>
        <item x="4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3">
    <pageField fld="0" hier="-1"/>
    <pageField fld="4" hier="-1"/>
    <pageField fld="12" hier="-1"/>
  </pageFields>
  <dataFields count="1">
    <dataField name="Count of D7. What is your current contraceptive method?" fld="9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5703E1-D0E7-481F-9E08-22FE502970A7}" name="PivotTable2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11:O18" firstHeaderRow="1" firstDataRow="2" firstDataCol="1" rowPageCount="4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axis="axisCol" showAll="0">
      <items count="6">
        <item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pageFields count="4">
    <pageField fld="14" hier="-1"/>
    <pageField fld="1" hier="-1"/>
    <pageField fld="0" hier="-1"/>
    <pageField fld="2" hier="-1"/>
  </pageFields>
  <dataFields count="6">
    <dataField name="Psychosocial support &amp; counselling " fld="28" baseField="0" baseItem="0"/>
    <dataField name="Training on EMAP tools " fld="29" baseField="0" baseItem="0"/>
    <dataField name="Training on Gender Based Violence Pocket Guide (GBVPG) " fld="30" baseField="0" baseItem="0"/>
    <dataField name="Training on GBV prevention &amp; protection " fld="31" baseField="0" baseItem="0"/>
    <dataField name="Information about GBV prevention &amp; mitigation " fld="32" baseField="0" baseItem="0"/>
    <dataField name="Others " fld="3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E861D0-6B27-404E-B7C7-9333817260D8}" name="PivotTable12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H68:AI72" firstHeaderRow="1" firstDataRow="1" firstDataCol="1" rowPageCount="5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axis="axisPage" showAll="0">
      <items count="10">
        <item x="5"/>
        <item x="8"/>
        <item x="4"/>
        <item x="7"/>
        <item x="3"/>
        <item x="2"/>
        <item x="6"/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Items count="1">
    <i/>
  </colItems>
  <pageFields count="5">
    <pageField fld="0" hier="-1"/>
    <pageField fld="56" hier="-1"/>
    <pageField fld="14" hier="-1"/>
    <pageField fld="1" hier="-1"/>
    <pageField fld="2" hier="-1"/>
  </pageFields>
  <dataFields count="4">
    <dataField name="Sum of Apply the knowledge received from CARE’s sessions" fld="57" baseField="0" baseItem="0"/>
    <dataField name="Sum of Contact with community leaders (imams, majhi)" fld="58" baseField="0" baseItem="0"/>
    <dataField name="Sum of Contact to CARE outreach member" fld="59" baseField="0" baseItem="0"/>
    <dataField name="Sum of None of the above3" fld="6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968309-52A9-4A24-A113-6683717B2EA8}" name="PivotTable8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D13:AE16" firstHeaderRow="1" firstDataRow="1" firstDataCol="1" rowPageCount="4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1"/>
        <item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8"/>
  </rowFields>
  <rowItems count="3">
    <i>
      <x/>
    </i>
    <i>
      <x v="1"/>
    </i>
    <i t="grand">
      <x/>
    </i>
  </rowItems>
  <colItems count="1">
    <i/>
  </colItems>
  <pageFields count="4">
    <pageField fld="1" hier="-1"/>
    <pageField fld="14" hier="-1"/>
    <pageField fld="0" hier="-1"/>
    <pageField fld="2" hier="-1"/>
  </pageFields>
  <dataFields count="1">
    <dataField name="Count of Did any community groups have been created and trained up for GBV prevention?" fld="3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B32AA6-D05A-4A87-BBE6-49498E23386F}" name="PivotTable24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N10:CO13" firstHeaderRow="1" firstDataRow="1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7"/>
  </rowFields>
  <rowItems count="3">
    <i>
      <x/>
    </i>
    <i>
      <x v="1"/>
    </i>
    <i t="grand">
      <x/>
    </i>
  </rowItems>
  <colItems count="1">
    <i/>
  </colItems>
  <pageFields count="3">
    <pageField fld="0" hier="-1"/>
    <pageField fld="2" hier="-1"/>
    <pageField fld="1" hier="-1"/>
  </pageFields>
  <dataFields count="1">
    <dataField name="Count of E2. Did you participate in any DRR activities as a cash-for-work laborer to construct/repair targeted structures?" fld="10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5204DF-ED5E-4DFD-9FCA-0A2F72BEA7CB}" name="PivotTable17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I10:BJ18" firstHeaderRow="1" firstDataRow="1" firstDataCol="1" rowPageCount="3" colPageCount="1"/>
  <pivotFields count="150">
    <pivotField axis="axisPage" multipleItemSelectionAllowed="1" showAll="0">
      <items count="6">
        <item x="4"/>
        <item x="3"/>
        <item h="1" x="0"/>
        <item x="2"/>
        <item x="1"/>
        <item t="default"/>
      </items>
    </pivotField>
    <pivotField multipleItemSelectionAllowed="1" showAll="0"/>
    <pivotField multipleItemSelectionAllowed="1" showAll="0"/>
    <pivotField showAll="0"/>
    <pivotField axis="axisPage" multipleItemSelectionAllowed="1" showAll="0">
      <items count="6">
        <item h="1"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Items count="1">
    <i/>
  </colItems>
  <pageFields count="3">
    <pageField fld="0" hier="-1"/>
    <pageField fld="4" hier="-1"/>
    <pageField fld="15" hier="-1"/>
  </pageFields>
  <dataFields count="8">
    <dataField name="ANC " fld="84" baseField="0" baseItem="0"/>
    <dataField name="PNC " fld="85" baseField="0" baseItem="0"/>
    <dataField name="Family Planning method " fld="86" baseField="0" baseItem="0"/>
    <dataField name="Referral services for Safe delivery " fld="87" baseField="0" baseItem="0"/>
    <dataField name="STI/RTI " fld="88" baseField="0" baseItem="0"/>
    <dataField name="Menstrual hygiene " fld="89" baseField="0" baseItem="0"/>
    <dataField name="Awareness session/information on reproductive health " fld="90" baseField="0" baseItem="0"/>
    <dataField name="Couple counselling " fld="9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A2F3D5-32D1-441B-BCD1-D6A2EFCE759B}" name="PivotTable41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7">
  <location ref="AU112:AX122" firstHeaderRow="1" firstDataRow="2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multipleItemSelectionAllowed="1" showAll="0"/>
    <pivotField multipleItemSelectionAllowed="1" showAll="0"/>
    <pivotField showAll="0"/>
    <pivotField axis="axisCol" multipleItemSelectionAllowed="1" showAll="0">
      <items count="6">
        <item h="1" x="1"/>
        <item h="1" x="2"/>
        <item x="4"/>
        <item h="1"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7">
        <item x="26"/>
        <item x="31"/>
        <item x="33"/>
        <item x="28"/>
        <item x="29"/>
        <item m="1" x="65"/>
        <item x="4"/>
        <item x="30"/>
        <item x="9"/>
        <item x="10"/>
        <item x="8"/>
        <item m="1" x="55"/>
        <item x="12"/>
        <item x="44"/>
        <item x="17"/>
        <item m="1" x="61"/>
        <item x="37"/>
        <item m="1" x="58"/>
        <item m="1" x="60"/>
        <item m="1" x="56"/>
        <item x="1"/>
        <item x="40"/>
        <item x="36"/>
        <item x="39"/>
        <item x="41"/>
        <item m="1" x="62"/>
        <item x="13"/>
        <item x="47"/>
        <item x="6"/>
        <item x="27"/>
        <item x="49"/>
        <item x="5"/>
        <item x="19"/>
        <item m="1" x="63"/>
        <item x="23"/>
        <item x="25"/>
        <item x="45"/>
        <item x="7"/>
        <item x="11"/>
        <item x="35"/>
        <item x="34"/>
        <item m="1" x="59"/>
        <item x="3"/>
        <item x="20"/>
        <item x="24"/>
        <item x="22"/>
        <item x="18"/>
        <item x="21"/>
        <item x="46"/>
        <item x="15"/>
        <item x="2"/>
        <item x="51"/>
        <item x="53"/>
        <item x="52"/>
        <item x="32"/>
        <item x="43"/>
        <item x="14"/>
        <item m="1" x="64"/>
        <item m="1" x="57"/>
        <item x="42"/>
        <item x="38"/>
        <item x="48"/>
        <item x="50"/>
        <item x="16"/>
        <item x="54"/>
        <item h="1"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1">
    <field x="4"/>
  </colFields>
  <colItems count="3">
    <i>
      <x v="2"/>
    </i>
    <i>
      <x v="4"/>
    </i>
    <i t="grand">
      <x/>
    </i>
  </colItems>
  <pageFields count="3">
    <pageField fld="0" hier="-1"/>
    <pageField fld="15" hier="-1"/>
    <pageField fld="61" hier="-1"/>
  </pageFields>
  <dataFields count="9">
    <dataField name="ANC " fld="62" baseField="0" baseItem="0"/>
    <dataField name="Couple counselling " fld="69" baseField="0" baseItem="0"/>
    <dataField name="Awareness session/information on reproductive health " fld="68" baseField="0" baseItem="0"/>
    <dataField name="PNC " fld="63" baseField="0" baseItem="0"/>
    <dataField name="Family Planning method " fld="64" baseField="0" baseItem="0"/>
    <dataField name="STI/RTI " fld="66" baseField="0" baseItem="0"/>
    <dataField name="Menstrual hygiene " fld="67" baseField="0" baseItem="0"/>
    <dataField name="Referral services for Safe delivery " fld="65" baseField="0" baseItem="0"/>
    <dataField name="None of the above " fld="70" baseField="0" baseItem="0"/>
  </dataFields>
  <chartFormats count="2">
    <chartFormat chart="1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E56D44-4EA6-4A97-877E-3FE0C1700303}" name="PivotTable27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B11:DC14" firstHeaderRow="1" firstDataRow="1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7"/>
  </rowFields>
  <rowItems count="3">
    <i>
      <x/>
    </i>
    <i>
      <x v="1"/>
    </i>
    <i t="grand">
      <x/>
    </i>
  </rowItems>
  <colItems count="1">
    <i/>
  </colItems>
  <pageFields count="3">
    <pageField fld="0" hier="-1"/>
    <pageField fld="2" hier="-1"/>
    <pageField fld="1" hier="-1"/>
  </pageFields>
  <dataFields count="1">
    <dataField name="Count of E6. Do you participate in disaster campaigns, or disaster awareness or training sessions?" fld="11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CCF46B-4261-4C2D-9918-37004BE493AC}" name="PivotTable14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W10:BB16" firstHeaderRow="1" firstDataRow="2" firstDataCol="1" rowPageCount="4" colPageCount="1"/>
  <pivotFields count="150">
    <pivotField axis="axisPage" multipleItemSelectionAllowed="1" showAll="0">
      <items count="6">
        <item x="4"/>
        <item x="3"/>
        <item h="1"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axis="axisCol" showAll="0">
      <items count="6">
        <item h="1"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pageFields count="4">
    <pageField fld="0" hier="-1"/>
    <pageField fld="15" hier="-1"/>
    <pageField fld="1" hier="-1"/>
    <pageField fld="2" hier="-1"/>
  </pageFields>
  <dataFields count="5">
    <dataField name="CARE’s Health Post " fld="72" baseField="0" baseItem="0"/>
    <dataField name="Outreach clinics " fld="73" baseField="0" baseItem="0"/>
    <dataField name="Court-yard meetings " fld="75" baseField="0" baseItem="0"/>
    <dataField name="Door-to-door visit " fld="76" baseField="0" baseItem="0"/>
    <dataField name="Women Girl Safe Space " fld="7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BD63DE-F09C-45E0-95E2-8A25BCF2F1D2}" name="PivotTable31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Y13:DZ19" firstHeaderRow="1" firstDataRow="1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Items count="1">
    <i/>
  </colItems>
  <pageFields count="3">
    <pageField fld="0" hier="-1"/>
    <pageField fld="2" hier="-1"/>
    <pageField fld="1" hier="-1"/>
  </pageFields>
  <dataFields count="6">
    <dataField name="Availability of safe drinking water " fld="136" baseField="0" baseItem="0"/>
    <dataField name="People use latrines regularly " fld="137" baseField="0" baseItem="0"/>
    <dataField name="People maintain personal hygiene " fld="138" baseField="0" baseItem="0"/>
    <dataField name="Others " fld="139" baseField="0" baseItem="0"/>
    <dataField name="All of the above " fld="140" baseField="0" baseItem="0"/>
    <dataField name="None of the above " fld="14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CC983E-1FBB-499C-9C1D-3C8DDA88AA8E}" name="PivotTable6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V12:W15" firstHeaderRow="1" firstDataRow="1" firstDataCol="1" rowPageCount="4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6"/>
  </rowFields>
  <rowItems count="3">
    <i>
      <x/>
    </i>
    <i>
      <x v="1"/>
    </i>
    <i t="grand">
      <x/>
    </i>
  </rowItems>
  <colItems count="1">
    <i/>
  </colItems>
  <pageFields count="4">
    <pageField fld="1" hier="-1"/>
    <pageField fld="14" hier="-1"/>
    <pageField fld="0" hier="-1"/>
    <pageField fld="2" hier="-1"/>
  </pageFields>
  <dataFields count="1">
    <dataField name="Count of Do your husband/in-laws/ family members allow you to receive services from WGSS?" fld="3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DE3695-478F-4345-BD4C-9AC05A28E829}" name="PivotTable25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R10:CS16" firstHeaderRow="1" firstDataRow="1" firstDataCol="1" rowPageCount="4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Items count="1">
    <i/>
  </colItems>
  <pageFields count="4">
    <pageField fld="0" hier="-1"/>
    <pageField fld="17" hier="-1"/>
    <pageField fld="2" hier="-1"/>
    <pageField fld="1" hier="-1"/>
  </pageFields>
  <dataFields count="6">
    <dataField name="Slope " fld="109" baseField="0" baseItem="0"/>
    <dataField name="Drainage system " fld="110" baseField="0" baseItem="0"/>
    <dataField name="Durable pathways " fld="111" baseField="0" baseItem="0"/>
    <dataField name="Staircase with railing " fld="112" baseField="0" baseItem="0"/>
    <dataField name="All of the above " fld="113" baseField="0" baseItem="0"/>
    <dataField name="None of the above " fld="1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A52408-CE2B-4DAA-BE42-8006DADF86B9}" name="PivotTable23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F11:CK15" firstHeaderRow="1" firstDataRow="2" firstDataCol="1" rowPageCount="4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axis="axisCol" showAll="0">
      <items count="6">
        <item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6"/>
  </rowFields>
  <rowItems count="3">
    <i>
      <x/>
    </i>
    <i>
      <x v="1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pageFields count="4">
    <pageField fld="0" hier="-1"/>
    <pageField fld="2" hier="-1"/>
    <pageField fld="1" hier="-1"/>
    <pageField fld="17" hier="-1"/>
  </pageFields>
  <dataFields count="1">
    <dataField name="Count of E1. Do you know what to do if there is a disaster and whom to contact for assistance?" fld="10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450392-3BD9-4EAB-B396-9E01BC5E3CF5}" name="PivotTable18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M10:BN15" firstHeaderRow="1" firstDataRow="1" firstDataCol="1" rowPageCount="4" colPageCount="1"/>
  <pivotFields count="150">
    <pivotField axis="axisPage" multipleItemSelectionAllowed="1" showAll="0">
      <items count="6">
        <item x="4"/>
        <item x="3"/>
        <item h="1"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4"/>
        <item x="1"/>
        <item h="1" x="2"/>
        <item h="1"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6">
        <item x="3"/>
        <item x="2"/>
        <item x="1"/>
        <item x="4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2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4">
    <pageField fld="0" hier="-1"/>
    <pageField fld="1" hier="-1"/>
    <pageField fld="2" hier="-1"/>
    <pageField fld="12" hier="-1"/>
  </pageFields>
  <dataFields count="1">
    <dataField name="Count of D6. Which of the following contraceptive methods did you use in the past for family planning?" fld="9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6F3071-268F-4D79-8B5A-4B977A48850A}" name="PivotTable33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O53:AR63" firstHeaderRow="1" firstDataRow="2" firstDataCol="1" rowPageCount="4" colPageCount="1"/>
  <pivotFields count="150">
    <pivotField axis="axisPage" multipleItemSelectionAllowed="1" showAll="0">
      <items count="6">
        <item x="4"/>
        <item x="3"/>
        <item h="1"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multipleItemSelectionAllowed="1" showAll="0">
      <items count="5">
        <item m="1" x="2"/>
        <item m="1" x="3"/>
        <item x="1"/>
        <item x="0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7">
        <item x="26"/>
        <item x="31"/>
        <item x="33"/>
        <item x="28"/>
        <item x="29"/>
        <item m="1" x="65"/>
        <item x="4"/>
        <item x="30"/>
        <item x="9"/>
        <item x="10"/>
        <item x="8"/>
        <item m="1" x="55"/>
        <item x="12"/>
        <item x="44"/>
        <item x="17"/>
        <item m="1" x="61"/>
        <item x="37"/>
        <item m="1" x="58"/>
        <item m="1" x="60"/>
        <item m="1" x="56"/>
        <item x="1"/>
        <item x="40"/>
        <item x="36"/>
        <item x="39"/>
        <item x="41"/>
        <item m="1" x="62"/>
        <item x="13"/>
        <item x="47"/>
        <item x="6"/>
        <item x="27"/>
        <item x="49"/>
        <item x="5"/>
        <item x="19"/>
        <item m="1" x="63"/>
        <item x="23"/>
        <item x="25"/>
        <item x="45"/>
        <item x="7"/>
        <item x="11"/>
        <item x="35"/>
        <item x="34"/>
        <item m="1" x="59"/>
        <item x="3"/>
        <item x="20"/>
        <item x="24"/>
        <item x="22"/>
        <item x="18"/>
        <item x="21"/>
        <item x="46"/>
        <item x="15"/>
        <item x="2"/>
        <item x="51"/>
        <item x="53"/>
        <item x="52"/>
        <item x="32"/>
        <item x="43"/>
        <item x="14"/>
        <item m="1" x="64"/>
        <item m="1" x="57"/>
        <item x="42"/>
        <item x="38"/>
        <item x="48"/>
        <item x="50"/>
        <item x="16"/>
        <item x="54"/>
        <item h="1"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1">
    <field x="11"/>
  </colFields>
  <colItems count="3">
    <i>
      <x v="2"/>
    </i>
    <i>
      <x v="3"/>
    </i>
    <i t="grand">
      <x/>
    </i>
  </colItems>
  <pageFields count="4">
    <pageField fld="0" hier="-1"/>
    <pageField fld="1" hier="-1"/>
    <pageField fld="15" hier="-1"/>
    <pageField fld="61" hier="-1"/>
  </pageFields>
  <dataFields count="9">
    <dataField name="ANC " fld="62" baseField="0" baseItem="0"/>
    <dataField name="Couple counselling " fld="69" baseField="0" baseItem="0"/>
    <dataField name="Awareness session/information on reproductive health " fld="68" baseField="0" baseItem="0"/>
    <dataField name="PNC " fld="63" baseField="0" baseItem="0"/>
    <dataField name="Family Planning method " fld="64" baseField="0" baseItem="0"/>
    <dataField name="STI/RTI " fld="66" baseField="0" baseItem="0"/>
    <dataField name="Menstrual hygiene " fld="67" baseField="0" baseItem="0"/>
    <dataField name="Referral services for Safe delivery " fld="65" baseField="0" baseItem="0"/>
    <dataField name="None of the above " fld="7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BEBBE2-FE0C-451B-A7F5-3CC969DDF16A}" name="PivotTable11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CN37:CS41" firstHeaderRow="1" firstDataRow="2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axis="axisCol" showAll="0">
      <items count="6">
        <item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7"/>
  </rowFields>
  <rowItems count="3">
    <i>
      <x/>
    </i>
    <i>
      <x v="1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pageFields count="3">
    <pageField fld="0" hier="-1"/>
    <pageField fld="2" hier="-1"/>
    <pageField fld="1" hier="-1"/>
  </pageFields>
  <dataFields count="1">
    <dataField name="Count of E2. Did you participate in any DRR activities as a cash-for-work laborer to construct/repair targeted structures?" fld="107" subtotal="count" showDataAs="percentOfTotal" baseField="0" baseItem="0" numFmtId="1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513FF6-0566-4C31-A876-2D9F8AEA012D}" name="PivotTable36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43:M50" firstHeaderRow="1" firstDataRow="2" firstDataCol="1" rowPageCount="4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m="1" x="2"/>
        <item m="1" x="3"/>
        <item x="1"/>
        <item x="0"/>
        <item t="default"/>
      </items>
    </pivotField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Fields count="1">
    <field x="11"/>
  </colFields>
  <colItems count="3">
    <i>
      <x v="2"/>
    </i>
    <i>
      <x v="3"/>
    </i>
    <i t="grand">
      <x/>
    </i>
  </colItems>
  <pageFields count="4">
    <pageField fld="14" hier="-1"/>
    <pageField fld="1" hier="-1"/>
    <pageField fld="0" hier="-1"/>
    <pageField fld="2" hier="-1"/>
  </pageFields>
  <dataFields count="6">
    <dataField name="Psychosocial support &amp; counselling " fld="28" baseField="0" baseItem="0"/>
    <dataField name="Training on EMAP tools " fld="29" baseField="0" baseItem="0"/>
    <dataField name="Training on Gender Based Violence Pocket Guide (GBVPG) " fld="30" baseField="0" baseItem="0"/>
    <dataField name="Training on GBV prevention &amp; protection " fld="31" baseField="0" baseItem="0"/>
    <dataField name="Information about GBV prevention &amp; mitigation " fld="32" baseField="0" baseItem="0"/>
    <dataField name="Others " fld="3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D31FFB-D5B1-4708-9616-A3D45814B655}" name="PivotTable16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E29:BF33" firstHeaderRow="1" firstDataRow="1" firstDataCol="1" rowPageCount="5" colPageCount="1"/>
  <pivotFields count="150">
    <pivotField axis="axisPage" multipleItemSelectionAllowed="1" showAll="0">
      <items count="6">
        <item x="4"/>
        <item x="3"/>
        <item h="1"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2"/>
        <item h="1" x="1"/>
        <item h="1" x="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Items count="1">
    <i/>
  </colItems>
  <pageFields count="5">
    <pageField fld="0" hier="-1"/>
    <pageField fld="77" hier="-1"/>
    <pageField fld="1" hier="-1"/>
    <pageField fld="15" hier="-1"/>
    <pageField fld="2" hier="-1"/>
  </pageFields>
  <dataFields count="4">
    <dataField name="From my husband " fld="79" baseField="0" baseItem="0"/>
    <dataField name="From my mother " fld="80" baseField="0" baseItem="0"/>
    <dataField name="From mother-in-law " fld="81" baseField="0" baseItem="0"/>
    <dataField name="Other family members " fld="8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56D4F1-448F-4870-B1F0-72BF76FC954B}" name="PivotTable29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O12:DP19" firstHeaderRow="1" firstDataRow="1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pageFields count="3">
    <pageField fld="0" hier="-1"/>
    <pageField fld="2" hier="-1"/>
    <pageField fld="1" hier="-1"/>
  </pageFields>
  <dataFields count="7">
    <dataField name="Deep tube wells " fld="125" baseField="0" baseItem="0"/>
    <dataField name="Shallow tube wells " fld="126" baseField="0" baseItem="0"/>
    <dataField name="Tap stand/Pipe water " fld="127" baseField="0" baseItem="0"/>
    <dataField name="Water tank " fld="128" baseField="0" baseItem="0"/>
    <dataField name="Protected dug well " fld="129" baseField="0" baseItem="0"/>
    <dataField name="Unprotected dug well " fld="130" baseField="0" baseItem="0"/>
    <dataField name="Others " fld="13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7FABCB-644A-44D9-AAB5-D81259EA4D41}" name="PivotTable4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H44:DK50" firstHeaderRow="1" firstDataRow="2" firstDataCol="1" rowPageCount="4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axis="axisPage" multipleItemSelectionAllowed="1" showAll="0">
      <items count="6">
        <item h="1"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Fields count="1">
    <field x="2"/>
  </colFields>
  <colItems count="3">
    <i>
      <x/>
    </i>
    <i>
      <x v="1"/>
    </i>
    <i t="grand">
      <x/>
    </i>
  </colItems>
  <pageFields count="4">
    <pageField fld="0" hier="-1"/>
    <pageField fld="4" hier="-1"/>
    <pageField fld="16" hier="-1"/>
    <pageField fld="1" hier="-1"/>
  </pageFields>
  <dataFields count="5">
    <dataField name="Good sanitation facility " fld="119" baseField="0" baseItem="0"/>
    <dataField name="Adequate safe drinking water " fld="120" baseField="0" baseItem="0"/>
    <dataField name="Gender-segregated latrines and bathing cubicles " fld="121" baseField="0" baseItem="0"/>
    <dataField name="All of the above " fld="122" baseField="0" baseItem="0"/>
    <dataField name="None of the above " fld="1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937F91-5D8E-435D-9AB3-38D150CD01D4}" name="PivotTable28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H12:DM18" firstHeaderRow="1" firstDataRow="2" firstDataCol="1" rowPageCount="4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axis="axisCol" showAll="0">
      <items count="6">
        <item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pageFields count="4">
    <pageField fld="0" hier="-1"/>
    <pageField fld="2" hier="-1"/>
    <pageField fld="16" hier="-1"/>
    <pageField fld="1" hier="-1"/>
  </pageFields>
  <dataFields count="5">
    <dataField name="Good sanitation facility " fld="119" baseField="0" baseItem="0"/>
    <dataField name="Adequate safe drinking water " fld="120" baseField="0" baseItem="0"/>
    <dataField name="Gender-segregated latrines and bathing cubicles " fld="121" baseField="0" baseItem="0"/>
    <dataField name="All of the above " fld="122" baseField="0" baseItem="0"/>
    <dataField name="None of the above " fld="1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DBCCF4-C305-465D-88B4-3EA48A8F1F16}" name="PivotTable20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X10:BY14" firstHeaderRow="1" firstDataRow="1" firstDataCol="1" rowPageCount="3" colPageCount="1"/>
  <pivotFields count="150">
    <pivotField axis="axisPage" multipleItemSelectionAllowed="1" showAll="0">
      <items count="6">
        <item x="4"/>
        <item x="3"/>
        <item h="1" x="0"/>
        <item x="2"/>
        <item h="1" x="1"/>
        <item t="default"/>
      </items>
    </pivotField>
    <pivotField multipleItemSelectionAllowed="1" showAll="0"/>
    <pivotField multipleItemSelectionAllowed="1" showAll="0"/>
    <pivotField showAll="0"/>
    <pivotField axis="axisPage" multipleItemSelectionAllowed="1" showAll="0">
      <items count="6">
        <item h="1"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4"/>
        <item x="1"/>
        <item h="1" x="2"/>
        <item h="1"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1"/>
        <item n="Others"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6"/>
  </rowFields>
  <rowItems count="4">
    <i>
      <x/>
    </i>
    <i>
      <x v="1"/>
    </i>
    <i>
      <x v="2"/>
    </i>
    <i t="grand">
      <x/>
    </i>
  </rowItems>
  <colItems count="1">
    <i/>
  </colItems>
  <pageFields count="3">
    <pageField fld="0" hier="-1"/>
    <pageField fld="4" hier="-1"/>
    <pageField fld="12" hier="-1"/>
  </pageFields>
  <dataFields count="1">
    <dataField name="Count of D8. Who makes the decision to receive family planning and other sexual health services?" fld="9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C312D3-2F89-4E22-8FEC-5D7419363187}" name="PivotTable16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M11:P16" firstHeaderRow="1" firstDataRow="2" firstDataCol="1" rowPageCount="2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multipleItemSelectionAllowed="1" showAll="0"/>
    <pivotField multipleItemSelectionAllowed="1" showAll="0"/>
    <pivotField showAll="0"/>
    <pivotField axis="axisPage" multipleItemSelectionAllowed="1" showAll="0">
      <items count="6">
        <item h="1"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5">
        <item m="1" x="2"/>
        <item m="1" x="3"/>
        <item x="1"/>
        <item x="0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11"/>
  </colFields>
  <colItems count="3">
    <i>
      <x v="2"/>
    </i>
    <i>
      <x v="3"/>
    </i>
    <i t="grand">
      <x/>
    </i>
  </colItems>
  <pageFields count="2">
    <pageField fld="0" hier="-1"/>
    <pageField fld="4" hier="-1"/>
  </pageFields>
  <dataFields count="4">
    <dataField name="GBV " fld="14" baseField="0" baseItem="0"/>
    <dataField name="DRR " fld="17" baseField="0" baseItem="0"/>
    <dataField name="SRH " fld="15" baseField="0" baseItem="0"/>
    <dataField name="WASH 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FA64B7-60AE-45F1-906F-2F56D9F1E992}" name="PivotTable21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A25:AD32" firstHeaderRow="1" firstDataRow="2" firstDataCol="1" rowPageCount="2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multipleItemSelectionAllowed="1" showAll="0"/>
    <pivotField multipleItemSelectionAllowed="1" showAll="0"/>
    <pivotField showAll="0"/>
    <pivotField axis="axisPage" multipleItemSelectionAllowed="1" showAll="0">
      <items count="6">
        <item h="1"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5">
        <item m="1" x="2"/>
        <item m="1"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Fields count="1">
    <field x="11"/>
  </colFields>
  <colItems count="3">
    <i>
      <x v="2"/>
    </i>
    <i>
      <x v="3"/>
    </i>
    <i t="grand">
      <x/>
    </i>
  </colItems>
  <pageFields count="2">
    <pageField fld="0" hier="-1"/>
    <pageField fld="4" hier="-1"/>
  </pageFields>
  <dataFields count="6">
    <dataField name="Life-skills activities " fld="19" showDataAs="percentOfTotal" baseField="0" baseItem="0" numFmtId="10"/>
    <dataField name="Shine activities " fld="20" showDataAs="percentOfTotal" baseField="0" baseItem="0" numFmtId="10"/>
    <dataField name="Life-skill and leadership training " fld="21" showDataAs="percentOfTotal" baseField="0" baseItem="0" numFmtId="10"/>
    <dataField name="Life skill training for youths " fld="22" showDataAs="percentOfTotal" baseField="0" baseItem="0" numFmtId="10"/>
    <dataField name="Others " fld="23" showDataAs="percentOfTotal" baseField="0" baseItem="0" numFmtId="10"/>
    <dataField name="None of the above " fld="24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0A2A8A-0768-409F-9DB4-7C9B124F163F}" name="PivotTable1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22:F26" firstHeaderRow="1" firstDataRow="2" firstDataCol="1" rowPageCount="1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Col" multipleItemSelectionAllowed="1" showAll="0">
      <items count="5">
        <item x="3"/>
        <item x="2"/>
        <item x="0"/>
        <item h="1" x="1"/>
        <item t="default"/>
      </items>
    </pivotField>
    <pivotField axis="axisRow" dataField="1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Count of Sex" fld="2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D110C4-EA5C-4CA5-9DF4-0C180C91CF57}" name="PivotTable22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G11:AL18" firstHeaderRow="1" firstDataRow="2" firstDataCol="1" rowPageCount="1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multipleItemSelectionAllowed="1" showAll="0"/>
    <pivotField multipleItemSelectionAllowed="1" showAll="0"/>
    <pivotField showAll="0"/>
    <pivotField axis="axisCol" multipleItemSelectionAllowed="1" showAll="0">
      <items count="6">
        <item h="1"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6">
    <dataField name="Life-skills activities " fld="19" baseField="0" baseItem="0"/>
    <dataField name="Shine activities " fld="20" baseField="0" baseItem="0"/>
    <dataField name="Life-skill and leadership training " fld="21" baseField="0" baseItem="0"/>
    <dataField name="Life skill training for youths " fld="22" baseField="0" baseItem="0"/>
    <dataField name="Others " fld="23" baseField="0" baseItem="0"/>
    <dataField name="None of the above " fld="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9EDBD8-7918-4FCC-83BC-CDB62D0291F7}" name="PivotTable1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12:F16" firstHeaderRow="1" firstDataRow="2" firstDataCol="1" rowPageCount="1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Col" multipleItemSelectionAllowed="1" showAll="0">
      <items count="5">
        <item x="3"/>
        <item x="2"/>
        <item x="0"/>
        <item h="1" x="1"/>
        <item t="default"/>
      </items>
    </pivotField>
    <pivotField axis="axisRow" dataField="1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Count of Sex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44F865-C06C-467E-8213-E371987ABCB5}" name="PivotTable20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A11:AD18" firstHeaderRow="1" firstDataRow="2" firstDataCol="1" rowPageCount="2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multipleItemSelectionAllowed="1" showAll="0"/>
    <pivotField multipleItemSelectionAllowed="1" showAll="0"/>
    <pivotField showAll="0"/>
    <pivotField axis="axisPage" multipleItemSelectionAllowed="1" showAll="0">
      <items count="6">
        <item h="1"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5">
        <item m="1" x="2"/>
        <item m="1"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Fields count="1">
    <field x="11"/>
  </colFields>
  <colItems count="3">
    <i>
      <x v="2"/>
    </i>
    <i>
      <x v="3"/>
    </i>
    <i t="grand">
      <x/>
    </i>
  </colItems>
  <pageFields count="2">
    <pageField fld="0" hier="-1"/>
    <pageField fld="4" hier="-1"/>
  </pageFields>
  <dataFields count="6">
    <dataField name="Life-skills activities " fld="19" baseField="0" baseItem="0"/>
    <dataField name="Shine activities " fld="20" baseField="0" baseItem="0"/>
    <dataField name="Life-skill and leadership training " fld="21" baseField="0" baseItem="0"/>
    <dataField name="Life skill training for youths " fld="22" baseField="0" baseItem="0"/>
    <dataField name="Others " fld="23" baseField="0" baseItem="0"/>
    <dataField name="None of the above " fld="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636BEB-E843-4B56-830D-77ED3CBFACA6}" name="PivotTable17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M22:P27" firstHeaderRow="1" firstDataRow="2" firstDataCol="1" rowPageCount="2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multipleItemSelectionAllowed="1" showAll="0"/>
    <pivotField multipleItemSelectionAllowed="1" showAll="0"/>
    <pivotField showAll="0"/>
    <pivotField axis="axisPage" multipleItemSelectionAllowed="1" showAll="0">
      <items count="6">
        <item h="1"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5">
        <item m="1" x="2"/>
        <item m="1" x="3"/>
        <item x="1"/>
        <item x="0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11"/>
  </colFields>
  <colItems count="3">
    <i>
      <x v="2"/>
    </i>
    <i>
      <x v="3"/>
    </i>
    <i t="grand">
      <x/>
    </i>
  </colItems>
  <pageFields count="2">
    <pageField fld="0" hier="-1"/>
    <pageField fld="4" hier="-1"/>
  </pageFields>
  <dataFields count="4">
    <dataField name="GBV " fld="14" showDataAs="percentOfTotal" baseField="0" baseItem="0" numFmtId="10"/>
    <dataField name="DRR " fld="17" showDataAs="percentOfTotal" baseField="0" baseItem="0" numFmtId="10"/>
    <dataField name="SRH " fld="15" showDataAs="percentOfTotal" baseField="0" baseItem="0" numFmtId="10"/>
    <dataField name="WASH " fld="16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F752A-AB56-4013-89D7-034F6E89E019}" name="PivotTable18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S11:X16" firstHeaderRow="1" firstDataRow="2" firstDataCol="1" rowPageCount="1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multipleItemSelectionAllowed="1" showAll="0"/>
    <pivotField multipleItemSelectionAllowed="1" showAll="0"/>
    <pivotField showAll="0"/>
    <pivotField axis="axisCol" multipleItemSelectionAllowed="1" showAll="0">
      <items count="6">
        <item h="1"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4">
    <dataField name="GBV " fld="14" baseField="0" baseItem="0"/>
    <dataField name="DRR " fld="17" baseField="0" baseItem="0"/>
    <dataField name="SRH " fld="15" baseField="0" baseItem="0"/>
    <dataField name="WASH 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9E8791-15BB-4E50-BC24-130E409CDB58}" name="PivotTable1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11:J14" firstHeaderRow="1" firstDataRow="1" firstDataCol="1" rowPageCount="2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multipleItemSelectionAllowed="1" showAll="0"/>
    <pivotField multipleItemSelectionAllowed="1" showAll="0"/>
    <pivotField showAll="0"/>
    <pivotField axis="axisPage" multipleItemSelectionAllowed="1" showAll="0">
      <items count="6">
        <item h="1"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5">
        <item m="1" x="2"/>
        <item m="1"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 v="2"/>
    </i>
    <i>
      <x v="3"/>
    </i>
    <i t="grand">
      <x/>
    </i>
  </rowItems>
  <colItems count="1">
    <i/>
  </colItems>
  <pageFields count="2">
    <pageField fld="0" hier="-1"/>
    <pageField fld="4" hier="-1"/>
  </pageFields>
  <dataFields count="1">
    <dataField name="Count of Disabl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4B1715-BBCB-44B3-B6CC-E8E65D818BCE}" name="PivotTable19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S23:X28" firstHeaderRow="1" firstDataRow="2" firstDataCol="1" rowPageCount="1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multipleItemSelectionAllowed="1" showAll="0"/>
    <pivotField multipleItemSelectionAllowed="1" showAll="0"/>
    <pivotField showAll="0"/>
    <pivotField axis="axisCol" multipleItemSelectionAllowed="1" showAll="0">
      <items count="6">
        <item h="1" x="1"/>
        <item x="2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4">
    <dataField name="GBV " fld="14" showDataAs="percentOfTotal" baseField="0" baseItem="0" numFmtId="10"/>
    <dataField name="DRR " fld="17" showDataAs="percentOfTotal" baseField="0" baseItem="0" numFmtId="10"/>
    <dataField name="SRH " fld="15" showDataAs="percentOfTotal" baseField="0" baseItem="0" numFmtId="10"/>
    <dataField name="WASH " fld="16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811B94-A629-41FA-9040-1A7AE886BDC2}" name="PivotTable27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19:E23" firstHeaderRow="1" firstDataRow="2" firstDataCol="1" rowPageCount="2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m="1" x="2"/>
        <item m="1"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2">
    <pageField fld="0" hier="-1"/>
    <pageField fld="1" hier="-1"/>
  </pageFields>
  <dataFields count="1">
    <dataField name="Count of Disable" fld="11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1F7BD7-9A99-459F-AE76-76D80BCC485B}" name="PivotTable17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D23:EG28" firstHeaderRow="1" firstDataRow="2" firstDataCol="1" rowPageCount="3" colPageCount="1"/>
  <pivotFields count="150">
    <pivotField axis="axisPage" multipleItemSelectionAllowed="1" showAll="0">
      <items count="6">
        <item x="4"/>
        <item x="3"/>
        <item h="1"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4"/>
        <item x="1"/>
        <item h="1" x="2"/>
        <item h="1"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1"/>
        <item n="Others"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6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3">
    <pageField fld="0" hier="-1"/>
    <pageField fld="12" hier="-1"/>
    <pageField fld="1" hier="-1"/>
  </pageFields>
  <dataFields count="1">
    <dataField name="Count of D8. Who makes the decision to receive family planning and other sexual health services?" fld="96" subtotal="count" showDataAs="percentOfTotal" baseField="94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7F8FA9-BC3A-4F86-AC08-9127E9D5A9D3}" name="PivotTable13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R30:DU44" firstHeaderRow="1" firstDataRow="2" firstDataCol="1" rowPageCount="2" colPageCount="1"/>
  <pivotFields count="150">
    <pivotField axis="axisPage" multipleItemSelectionAllowed="1" showAll="0">
      <items count="6">
        <item x="4"/>
        <item x="3"/>
        <item h="1" x="0"/>
        <item x="2"/>
        <item h="1" x="1"/>
        <item t="default"/>
      </items>
    </pivotField>
    <pivotField axis="axisRow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4"/>
        <item x="1"/>
        <item h="1" x="2"/>
        <item h="1"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6">
        <item x="3"/>
        <item x="2"/>
        <item x="1"/>
        <item x="4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92"/>
    <field x="1"/>
  </rowFields>
  <rowItems count="13">
    <i>
      <x/>
    </i>
    <i r="1">
      <x/>
    </i>
    <i r="1">
      <x v="1"/>
    </i>
    <i>
      <x v="1"/>
    </i>
    <i r="1">
      <x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2">
    <pageField fld="0" hier="-1"/>
    <pageField fld="12" hier="-1"/>
  </pageFields>
  <dataFields count="1">
    <dataField name="Count of D6. Which of the following contraceptive methods did you use in the past for family planning?" fld="92" subtotal="count" showDataAs="percentOfTotal" baseField="9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98B1A0-0D66-47B1-83EB-D4972A39A317}" name="PivotTable53" cacheId="2" dataOnRows="1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U9:Y42" firstHeaderRow="1" firstDataRow="2" firstDataCol="1" rowPageCount="1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Col" multipleItemSelectionAllowed="1" showAll="0">
      <items count="5">
        <item x="3"/>
        <item x="2"/>
        <item x="0"/>
        <item h="1" x="1"/>
        <item t="default"/>
      </items>
    </pivotField>
    <pivotField axis="axisRow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-2"/>
    <field x="2"/>
    <field x="11"/>
  </rowFields>
  <rowItems count="32">
    <i>
      <x/>
    </i>
    <i r="1">
      <x/>
    </i>
    <i r="2">
      <x v="2"/>
    </i>
    <i r="2">
      <x v="3"/>
    </i>
    <i r="1">
      <x v="1"/>
    </i>
    <i r="2">
      <x v="2"/>
    </i>
    <i r="2">
      <x v="3"/>
    </i>
    <i i="1">
      <x v="1"/>
    </i>
    <i r="1" i="1">
      <x/>
    </i>
    <i r="2" i="1">
      <x v="2"/>
    </i>
    <i r="2" i="1">
      <x v="3"/>
    </i>
    <i r="1" i="1">
      <x v="1"/>
    </i>
    <i r="2" i="1">
      <x v="2"/>
    </i>
    <i r="2" i="1">
      <x v="3"/>
    </i>
    <i i="2">
      <x v="2"/>
    </i>
    <i r="1" i="2">
      <x/>
    </i>
    <i r="2" i="2">
      <x v="2"/>
    </i>
    <i r="2" i="2">
      <x v="3"/>
    </i>
    <i r="1" i="2">
      <x v="1"/>
    </i>
    <i r="2" i="2">
      <x v="2"/>
    </i>
    <i r="2" i="2">
      <x v="3"/>
    </i>
    <i i="3">
      <x v="3"/>
    </i>
    <i r="1" i="3">
      <x/>
    </i>
    <i r="2" i="3">
      <x v="2"/>
    </i>
    <i r="2" i="3">
      <x v="3"/>
    </i>
    <i r="1" i="3">
      <x v="1"/>
    </i>
    <i r="2" i="3">
      <x v="2"/>
    </i>
    <i r="2" i="3">
      <x v="3"/>
    </i>
    <i t="grand">
      <x/>
    </i>
    <i t="grand" i="1">
      <x/>
    </i>
    <i t="grand" i="2">
      <x/>
    </i>
    <i t="grand" i="3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4">
    <dataField name="GBV " fld="14" baseField="0" baseItem="0"/>
    <dataField name="DRR " fld="17" baseField="0" baseItem="0"/>
    <dataField name="SRH " fld="15" baseField="0" baseItem="0"/>
    <dataField name="WASH " fld="16" baseField="0" baseItem="0"/>
  </dataFields>
  <formats count="2">
    <format dxfId="51">
      <pivotArea collapsedLevelsAreSubtotals="1" fieldPosition="0">
        <references count="2">
          <reference field="4294967294" count="1" selected="0">
            <x v="1"/>
          </reference>
          <reference field="2" count="1">
            <x v="0"/>
          </reference>
        </references>
      </pivotArea>
    </format>
    <format dxfId="50">
      <pivotArea dataOnly="0" labelOnly="1" fieldPosition="0">
        <references count="2">
          <reference field="4294967294" count="1" selected="0">
            <x v="1"/>
          </reference>
          <reference field="2" count="1">
            <x v="0"/>
          </reference>
        </references>
      </pivotArea>
    </format>
  </format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56ACDD-8239-4FEB-BDB3-DA13449D3ACE}" name="PivotTable23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W20:EX23" firstHeaderRow="1" firstDataRow="1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7"/>
  </rowFields>
  <rowItems count="3">
    <i>
      <x/>
    </i>
    <i>
      <x v="1"/>
    </i>
    <i t="grand">
      <x/>
    </i>
  </rowItems>
  <colItems count="1">
    <i/>
  </colItems>
  <pageFields count="3">
    <pageField fld="0" hier="-1"/>
    <pageField fld="2" hier="-1"/>
    <pageField fld="1" hier="-1"/>
  </pageFields>
  <dataFields count="1">
    <dataField name="Count of E2. Did you participate in any DRR activities as a cash-for-work laborer to construct/repair targeted structures?" fld="107" subtotal="count" showDataAs="percentOfTotal" baseField="10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AEA6A-8B51-48FF-9AA3-3B67FB2E3F14}" name="PivotTable1" cacheId="2" dataOnRows="1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P9:BS13" firstHeaderRow="1" firstDataRow="2" firstDataCol="1" rowPageCount="2" colPageCount="1"/>
  <pivotFields count="150">
    <pivotField axis="axisRow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4">
        <item x="2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 v="1"/>
    </i>
    <i>
      <x v="2"/>
    </i>
    <i t="grand">
      <x/>
    </i>
  </rowItems>
  <colFields count="1">
    <field x="50"/>
  </colFields>
  <colItems count="3">
    <i>
      <x/>
    </i>
    <i>
      <x v="1"/>
    </i>
    <i t="grand">
      <x/>
    </i>
  </colItems>
  <pageFields count="2">
    <pageField fld="1" hier="-1"/>
    <pageField fld="2" hier="-1"/>
  </pageFields>
  <dataFields count="1">
    <dataField name="Count of C10. In last three years did you experience or see any GBV occurrences in the camp?" fld="5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4C24C-D8F6-4688-8893-9C00A82D5C30}" name="PivotTable73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G8:BH11" firstHeaderRow="1" firstDataRow="1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4">
        <item x="1"/>
        <item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8"/>
  </rowFields>
  <rowItems count="3">
    <i>
      <x/>
    </i>
    <i>
      <x v="1"/>
    </i>
    <i t="grand">
      <x/>
    </i>
  </rowItems>
  <colItems count="1">
    <i/>
  </colItems>
  <pageFields count="3">
    <pageField fld="0" hier="-1"/>
    <pageField fld="1" hier="-1"/>
    <pageField fld="2" hier="-1"/>
  </pageFields>
  <dataFields count="1">
    <dataField name="Count of Did any community groups have been created and trained up for GBV prevention?" fld="3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B9B734-3729-44FD-85D6-B374AF77618E}" name="PivotTable6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HA27:HB33" firstHeaderRow="1" firstDataRow="1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m="1" x="6"/>
        <item m="1" x="5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3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3">
    <pageField fld="0" hier="-1"/>
    <pageField fld="2" hier="-1"/>
    <pageField fld="1" hier="-1"/>
  </pageFields>
  <dataFields count="1">
    <dataField name="Count of Q. How out of five would you rate CARE's services in improving health, safety and infrastructure?" fld="143" subtotal="count" showDataAs="percentOfTotal" baseField="141" baseItem="4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989E75-1C51-42D7-9442-846E656B3F85}" name="PivotTable49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 rowHeaderCaption="Maritial status">
  <location ref="P11:R16" firstHeaderRow="0" firstDataRow="1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4"/>
        <item x="1"/>
        <item x="2"/>
        <item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1" hier="-1"/>
    <pageField fld="2" hier="-1"/>
  </pageFields>
  <dataFields count="2">
    <dataField name="Frequency" fld="12" subtotal="count" baseField="0" baseItem="0"/>
    <dataField name="Perchantage" fld="12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899757-C8AE-4D9A-8294-19CA741476A6}" name="PivotTable34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GJ12:GM15" firstHeaderRow="1" firstDataRow="2" firstDataCol="1" rowPageCount="2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3"/>
  </rowFields>
  <rowItems count="2">
    <i>
      <x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2">
    <pageField fld="0" hier="-1"/>
    <pageField fld="1" hier="-1"/>
  </pageFields>
  <dataFields count="1">
    <dataField name="Count of F3. Do you use latrines in a proper way regularly?" fld="13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9D5581-D8BE-47C9-A6FD-F3803FF1EC97}" name="PivotTable48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I7:M11" firstHeaderRow="1" firstDataRow="2" firstDataCol="1" rowPageCount="1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Col" showAll="0">
      <items count="5">
        <item x="3"/>
        <item x="2"/>
        <item x="0"/>
        <item h="1" x="1"/>
        <item t="default"/>
      </items>
    </pivotField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Count of Sex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7E76BB-79EC-4A7C-BDE0-A0F415131102}" name="PivotTable12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R10:DU24" firstHeaderRow="1" firstDataRow="2" firstDataCol="1" rowPageCount="2" colPageCount="1"/>
  <pivotFields count="150">
    <pivotField axis="axisPage" multipleItemSelectionAllowed="1" showAll="0">
      <items count="6">
        <item x="4"/>
        <item x="3"/>
        <item h="1" x="0"/>
        <item x="2"/>
        <item h="1" x="1"/>
        <item t="default"/>
      </items>
    </pivotField>
    <pivotField axis="axisRow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4"/>
        <item x="1"/>
        <item h="1" x="2"/>
        <item h="1"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6">
        <item x="3"/>
        <item x="2"/>
        <item x="1"/>
        <item x="4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92"/>
    <field x="1"/>
  </rowFields>
  <rowItems count="13">
    <i>
      <x/>
    </i>
    <i r="1">
      <x/>
    </i>
    <i r="1">
      <x v="1"/>
    </i>
    <i>
      <x v="1"/>
    </i>
    <i r="1">
      <x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2">
    <pageField fld="0" hier="-1"/>
    <pageField fld="12" hier="-1"/>
  </pageFields>
  <dataFields count="1">
    <dataField name="Count of D6. Which of the following contraceptive methods did you use in the past for family planning?" fld="9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445CD1-3F56-4523-AF68-9A8994FBD9D0}" name="PivotTable68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Y8:AZ11" firstHeaderRow="1" firstDataRow="1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4">
        <item x="2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6"/>
  </rowFields>
  <rowItems count="3">
    <i>
      <x/>
    </i>
    <i>
      <x v="1"/>
    </i>
    <i t="grand">
      <x/>
    </i>
  </rowItems>
  <colItems count="1">
    <i/>
  </colItems>
  <pageFields count="3">
    <pageField fld="2" hier="-1"/>
    <pageField fld="1" hier="-1"/>
    <pageField fld="0" hier="-1"/>
  </pageFields>
  <dataFields count="1">
    <dataField name="Count of Do your husband/in-laws/ family members allow you to receive services from WGSS?" fld="3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4898EE-67DA-4284-B30C-77133405BD89}" name="PivotTable66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U8:AV12" firstHeaderRow="1" firstDataRow="1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Row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3">
    <pageField fld="2" hier="-1"/>
    <pageField fld="35" hier="-1"/>
    <pageField fld="0" hier="-1"/>
  </pageFields>
  <dataFields count="1">
    <dataField name="Count of Did you received services from WGSS (Women-Girl Safe Space)" fld="3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F98AB6-3FA6-4325-BE2B-18E664C4797A}" name="PivotTable21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R22:ES25" firstHeaderRow="1" firstDataRow="1" firstDataCol="1" rowPageCount="4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6"/>
  </rowFields>
  <rowItems count="3">
    <i>
      <x/>
    </i>
    <i>
      <x v="1"/>
    </i>
    <i t="grand">
      <x/>
    </i>
  </rowItems>
  <colItems count="1">
    <i/>
  </colItems>
  <pageFields count="4">
    <pageField fld="0" hier="-1"/>
    <pageField fld="2" hier="-1"/>
    <pageField fld="1" hier="-1"/>
    <pageField fld="17" hier="-1"/>
  </pageFields>
  <dataFields count="1">
    <dataField name="Count of E1. Do you know what to do if there is a disaster and whom to contact for assistance?" fld="106" subtotal="count" showDataAs="percentOfTotal" baseField="104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3011B6-78B1-465D-99E9-68728F5A3914}" name="PivotTable10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F10:DI15" firstHeaderRow="1" firstDataRow="2" firstDataCol="1" rowPageCount="3" colPageCount="1"/>
  <pivotFields count="150">
    <pivotField axis="axisPage" multipleItemSelectionAllowed="1" showAll="0">
      <items count="6">
        <item x="4"/>
        <item x="3"/>
        <item h="1" x="0"/>
        <item x="2"/>
        <item h="1" x="1"/>
        <item t="default"/>
      </items>
    </pivotField>
    <pivotField axis="axisCol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1"/>
  </colFields>
  <colItems count="3">
    <i>
      <x/>
    </i>
    <i>
      <x v="1"/>
    </i>
    <i t="grand">
      <x/>
    </i>
  </colItems>
  <pageFields count="3">
    <pageField fld="0" hier="-1"/>
    <pageField fld="15" hier="-1"/>
    <pageField fld="2" hier="-1"/>
  </pageFields>
  <dataFields count="4">
    <dataField name="From my husband " fld="79" baseField="0" baseItem="0"/>
    <dataField name="From my mother " fld="80" baseField="0" baseItem="0"/>
    <dataField name="From mother-in-law " fld="81" baseField="0" baseItem="0"/>
    <dataField name="Other family members " fld="8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7E07D2-D26E-4F0D-8AA9-AEFFB0A31CEE}" name="PivotTable20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R11:ES14" firstHeaderRow="1" firstDataRow="1" firstDataCol="1" rowPageCount="4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6"/>
  </rowFields>
  <rowItems count="3">
    <i>
      <x/>
    </i>
    <i>
      <x v="1"/>
    </i>
    <i t="grand">
      <x/>
    </i>
  </rowItems>
  <colItems count="1">
    <i/>
  </colItems>
  <pageFields count="4">
    <pageField fld="0" hier="-1"/>
    <pageField fld="2" hier="-1"/>
    <pageField fld="1" hier="-1"/>
    <pageField fld="17" hier="-1"/>
  </pageFields>
  <dataFields count="1">
    <dataField name="Count of E1. Do you know what to do if there is a disaster and whom to contact for assistance?" fld="10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7D054E-1C46-429D-9B6D-59DFFD1EF428}" name="PivotTable22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W10:EX13" firstHeaderRow="1" firstDataRow="1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7"/>
  </rowFields>
  <rowItems count="3">
    <i>
      <x/>
    </i>
    <i>
      <x v="1"/>
    </i>
    <i t="grand">
      <x/>
    </i>
  </rowItems>
  <colItems count="1">
    <i/>
  </colItems>
  <pageFields count="3">
    <pageField fld="0" hier="-1"/>
    <pageField fld="2" hier="-1"/>
    <pageField fld="1" hier="-1"/>
  </pageFields>
  <dataFields count="1">
    <dataField name="Count of E2. Did you participate in any DRR activities as a cash-for-work laborer to construct/repair targeted structures?" fld="10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CC2985-2AFE-4C36-9C24-CF647EE62AF6}" name="PivotTable67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U23:AV27" firstHeaderRow="1" firstDataRow="1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Row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3">
    <pageField fld="2" hier="-1"/>
    <pageField fld="35" hier="-1"/>
    <pageField fld="0" hier="-1"/>
  </pageFields>
  <dataFields count="1">
    <dataField name="Count of Did you received services from WGSS (Women-Girl Safe Space)" fld="35" subtotal="count" showDataAs="percentOfTotal" baseField="1" baseItem="1" numFmtId="1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D085C7-0F94-4EDB-B15F-F490231348BE}" name="PivotTable38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GV13:GW19" firstHeaderRow="1" firstDataRow="1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Items count="1">
    <i/>
  </colItems>
  <pageFields count="3">
    <pageField fld="0" hier="-1"/>
    <pageField fld="2" hier="-1"/>
    <pageField fld="1" hier="-1"/>
  </pageFields>
  <dataFields count="6">
    <dataField name="Availability of safe drinking water " fld="136" baseField="0" baseItem="0"/>
    <dataField name="People use latrines regularly " fld="137" baseField="0" baseItem="0"/>
    <dataField name="People maintain personal hygiene " fld="138" baseField="0" baseItem="0"/>
    <dataField name="Others " fld="139" baseField="0" baseItem="0"/>
    <dataField name="All of the above " fld="140" baseField="0" baseItem="0"/>
    <dataField name="None of the above " fld="14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E6F77A-E232-4019-B622-A920DB7BCAB6}" name="PivotTable63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O8:AR15" firstHeaderRow="1" firstDataRow="2" firstDataCol="1" rowPageCount="2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Fields count="1">
    <field x="2"/>
  </colFields>
  <colItems count="3">
    <i>
      <x/>
    </i>
    <i>
      <x v="1"/>
    </i>
    <i t="grand">
      <x/>
    </i>
  </colItems>
  <pageFields count="2">
    <pageField fld="1" hier="-1"/>
    <pageField fld="0" hier="-1"/>
  </pageFields>
  <dataFields count="6">
    <dataField name="Psychosocial support &amp; counselling-" fld="28" baseField="0" baseItem="0"/>
    <dataField name="Training on EMAP tools-" fld="29" baseField="0" baseItem="0"/>
    <dataField name="Training on Gender Based Violence Pocket Guide (GBVPG)-" fld="30" baseField="0" baseItem="0"/>
    <dataField name="Training on GBV prevention &amp; protection-" fld="31" baseField="0" baseItem="0"/>
    <dataField name="Others-" fld="33" baseField="0" baseItem="0"/>
    <dataField name="Information about GBV prevention &amp; mitigation-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550AE6-9C0B-4144-A40B-B39090FAC8A8}" name="PivotTable37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GP25:GS30" firstHeaderRow="1" firstDataRow="2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m="1" x="2"/>
        <item m="1" x="3"/>
        <item x="1"/>
        <item x="0"/>
        <item t="default"/>
      </items>
    </pivotField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3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4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 v="2"/>
    </i>
    <i>
      <x v="3"/>
    </i>
    <i t="grand">
      <x/>
    </i>
  </colItems>
  <pageFields count="3">
    <pageField fld="0" hier="-1"/>
    <pageField fld="2" hier="-1"/>
    <pageField fld="1" hier="-1"/>
  </pageFields>
  <dataFields count="1">
    <dataField name="Count of F4. Are the WASH facilities have easy access for people with disability?" fld="134" subtotal="count" showDataAs="percentOfTotal" baseField="132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45F5B-6045-498A-B42D-8851DD5F9348}" name="PivotTable30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FM11:FP15" firstHeaderRow="1" firstDataRow="2" firstDataCol="1" rowPageCount="2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6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2">
    <pageField fld="0" hier="-1"/>
    <pageField fld="1" hier="-1"/>
  </pageFields>
  <dataFields count="1">
    <dataField name="Count of E5. Did you help CARE team to identify the sites which are vulnerable to disasters?" fld="1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872ED2-30DF-4C55-BD3C-1B88B16A41FF}" name="PivotTable18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L12:EM15" firstHeaderRow="1" firstDataRow="1" firstDataCol="1" rowPageCount="4" colPageCount="1"/>
  <pivotFields count="150">
    <pivotField axis="axisPage" multipleItemSelectionAllowed="1" showAll="0">
      <items count="6">
        <item x="4"/>
        <item x="3"/>
        <item h="1"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4"/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4">
    <pageField fld="0" hier="-1"/>
    <pageField fld="2" hier="-1"/>
    <pageField fld="12" hier="-1"/>
    <pageField fld="1" hier="-1"/>
  </pageFields>
  <dataFields count="1">
    <dataField name="Count of D11. Do you think everyone should know about sexual health regardless of men, women, boys, and girls?" fld="10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69AE76-150B-40DE-8467-AF9B5F44BBF2}" name="PivotTable32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FY12:GB18" firstHeaderRow="1" firstDataRow="2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Fields count="1">
    <field x="2"/>
  </colFields>
  <colItems count="3">
    <i>
      <x/>
    </i>
    <i>
      <x v="1"/>
    </i>
    <i t="grand">
      <x/>
    </i>
  </colItems>
  <pageFields count="3">
    <pageField fld="0" hier="-1"/>
    <pageField fld="16" hier="-1"/>
    <pageField fld="1" hier="-1"/>
  </pageFields>
  <dataFields count="5">
    <dataField name="Good sanitation facility " fld="119" baseField="0" baseItem="0"/>
    <dataField name="Adequate safe drinking water " fld="120" baseField="0" baseItem="0"/>
    <dataField name="Gender-segregated latrines and bathing cubicles " fld="121" baseField="0" baseItem="0"/>
    <dataField name="All of the above " fld="122" baseField="0" baseItem="0"/>
    <dataField name="None of the above " fld="1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718EC5-13B6-497E-A3E0-74F36417463B}" name="PivotTable55" cacheId="2" dataOnRows="1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U52:V56" firstHeaderRow="1" firstDataRow="1" firstDataCol="1" rowPageCount="4" colPageCount="1"/>
  <pivotFields count="150">
    <pivotField axis="axisPage" multipleItemSelectionAllowed="1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m="1" x="2"/>
        <item m="1" x="3"/>
        <item x="0"/>
        <item x="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Items count="1">
    <i/>
  </colItems>
  <pageFields count="4">
    <pageField fld="0" hier="-1"/>
    <pageField fld="1" hier="-1"/>
    <pageField fld="2" hier="-1"/>
    <pageField fld="11" hier="-1"/>
  </pageFields>
  <dataFields count="4">
    <dataField name="GBV-" fld="14" baseField="0" baseItem="0"/>
    <dataField name="DRR-" fld="17" baseField="0" baseItem="0"/>
    <dataField name="SRH-" fld="15" baseField="0" baseItem="0"/>
    <dataField name="WASH-" fld="16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8BA5F1-07EF-4D4D-B761-77D0F2E7246D}" name="PivotTable11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K10:DO19" firstHeaderRow="1" firstDataRow="2" firstDataCol="1" rowPageCount="3" colPageCount="1"/>
  <pivotFields count="150">
    <pivotField axis="axisPage" multipleItemSelectionAllowed="1" showAll="0">
      <items count="6">
        <item x="4"/>
        <item x="3"/>
        <item h="1" x="0"/>
        <item x="2"/>
        <item h="1" x="1"/>
        <item t="default"/>
      </items>
    </pivotField>
    <pivotField axis="axisCol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"/>
  </colFields>
  <colItems count="4">
    <i>
      <x/>
    </i>
    <i>
      <x v="1"/>
    </i>
    <i>
      <x v="2"/>
    </i>
    <i t="grand">
      <x/>
    </i>
  </colItems>
  <pageFields count="3">
    <pageField fld="0" hier="-1"/>
    <pageField fld="15" hier="-1"/>
    <pageField fld="2" hier="-1"/>
  </pageFields>
  <dataFields count="8">
    <dataField name="ANC " fld="84" baseField="0" baseItem="0"/>
    <dataField name="PNC " fld="85" baseField="0" baseItem="0"/>
    <dataField name="Family Planning method " fld="86" baseField="0" baseItem="0"/>
    <dataField name="Referral services for Safe delivery " fld="87" baseField="0" baseItem="0"/>
    <dataField name="STI/RTI " fld="88" baseField="0" baseItem="0"/>
    <dataField name="Menstrual hygiene " fld="89" baseField="0" baseItem="0"/>
    <dataField name="Awareness session/information on reproductive health " fld="90" baseField="0" baseItem="0"/>
    <dataField name="Couple counselling " fld="9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345227-A8B9-44FB-A85D-85DDE79D3395}" name="PivotTable33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GE12:GF19" firstHeaderRow="1" firstDataRow="1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pageFields count="3">
    <pageField fld="0" hier="-1"/>
    <pageField fld="2" hier="-1"/>
    <pageField fld="1" hier="-1"/>
  </pageFields>
  <dataFields count="7">
    <dataField name="Deep tube wells " fld="125" baseField="0" baseItem="0"/>
    <dataField name="Shallow tube wells " fld="126" baseField="0" baseItem="0"/>
    <dataField name="Tap stand/Pipe water " fld="127" baseField="0" baseItem="0"/>
    <dataField name="Water tank " fld="128" baseField="0" baseItem="0"/>
    <dataField name="Protected dug well " fld="129" baseField="0" baseItem="0"/>
    <dataField name="Unprotected dug well " fld="130" baseField="0" baseItem="0"/>
    <dataField name="Others " fld="13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C488C3-E88B-4C12-9BA1-389B44D6BBF6}" name="PivotTable58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B9:AE15" firstHeaderRow="1" firstDataRow="2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m="1" x="2"/>
        <item m="1"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Fields count="1">
    <field x="2"/>
  </colFields>
  <colItems count="3">
    <i>
      <x/>
    </i>
    <i>
      <x v="1"/>
    </i>
    <i t="grand">
      <x/>
    </i>
  </colItems>
  <pageFields count="3">
    <pageField fld="0" hier="-1"/>
    <pageField fld="1" hier="-1"/>
    <pageField fld="11" hier="-1"/>
  </pageFields>
  <dataFields count="5">
    <dataField name="Shine activities-" fld="20" baseField="0" baseItem="0"/>
    <dataField name="Life-skills activities-" fld="19" baseField="0" baseItem="0"/>
    <dataField name="Life skill training for youths-" fld="22" baseField="0" baseItem="0"/>
    <dataField name="Life-skill and leadership training-" fld="21" baseField="0" baseItem="0"/>
    <dataField name="Others-" fld="23" baseField="0" baseItem="0"/>
  </dataFields>
  <chartFormats count="3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4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E2B58F-583C-47B8-9E7D-25FD6DC5E3A5}" name="PivotTable5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HA13:HB19" firstHeaderRow="1" firstDataRow="1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m="1" x="6"/>
        <item m="1" x="5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3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3">
    <pageField fld="0" hier="-1"/>
    <pageField fld="2" hier="-1"/>
    <pageField fld="1" hier="-1"/>
  </pageFields>
  <dataFields count="1">
    <dataField name="Count of Q. How out of five would you rate CARE's services in improving health, safety and infrastructure?" fld="14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CC5B70-49B4-4590-9BAB-D27B99A501E8}" name="PivotTable9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Y10:CZ13" firstHeaderRow="1" firstDataRow="1" firstDataCol="1" rowPageCount="4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4">
        <item x="2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7"/>
  </rowFields>
  <rowItems count="3">
    <i>
      <x/>
    </i>
    <i>
      <x v="1"/>
    </i>
    <i t="grand">
      <x/>
    </i>
  </rowItems>
  <colItems count="1">
    <i/>
  </colItems>
  <pageFields count="4">
    <pageField fld="0" hier="-1"/>
    <pageField fld="15" hier="-1"/>
    <pageField fld="1" hier="-1"/>
    <pageField fld="2" hier="-1"/>
  </pageFields>
  <dataFields count="1">
    <dataField name="Count of D3. Do you decide to take the SRH services yourself or do you need permission from someone in your family?" fld="7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2C6294-390C-40AE-80AF-2A1BC25CF15E}" name="PivotTable7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CK10:CO47" firstHeaderRow="1" firstDataRow="2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Col" multipleItemSelectionAllowed="1" showAll="0">
      <items count="5">
        <item x="3"/>
        <item x="2"/>
        <item x="0"/>
        <item h="1" x="1"/>
        <item t="default"/>
      </items>
    </pivotField>
    <pivotField axis="axisRow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7">
        <item x="26"/>
        <item x="31"/>
        <item x="33"/>
        <item x="28"/>
        <item x="29"/>
        <item m="1" x="65"/>
        <item x="4"/>
        <item x="30"/>
        <item x="9"/>
        <item x="10"/>
        <item x="8"/>
        <item m="1" x="55"/>
        <item x="12"/>
        <item x="44"/>
        <item x="17"/>
        <item m="1" x="61"/>
        <item x="37"/>
        <item m="1" x="58"/>
        <item m="1" x="60"/>
        <item m="1" x="56"/>
        <item x="1"/>
        <item x="40"/>
        <item x="36"/>
        <item x="39"/>
        <item x="41"/>
        <item m="1" x="62"/>
        <item x="13"/>
        <item x="47"/>
        <item x="6"/>
        <item x="27"/>
        <item x="49"/>
        <item x="5"/>
        <item x="19"/>
        <item m="1" x="63"/>
        <item x="23"/>
        <item x="25"/>
        <item x="45"/>
        <item x="7"/>
        <item x="11"/>
        <item x="35"/>
        <item x="34"/>
        <item m="1" x="59"/>
        <item x="3"/>
        <item x="20"/>
        <item x="24"/>
        <item x="22"/>
        <item x="18"/>
        <item x="21"/>
        <item x="46"/>
        <item x="15"/>
        <item x="2"/>
        <item x="51"/>
        <item x="53"/>
        <item x="52"/>
        <item x="32"/>
        <item x="43"/>
        <item x="14"/>
        <item m="1" x="64"/>
        <item m="1" x="57"/>
        <item x="42"/>
        <item x="38"/>
        <item x="48"/>
        <item x="50"/>
        <item x="16"/>
        <item x="54"/>
        <item h="1"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-2"/>
    <field x="2"/>
  </rowFields>
  <rowItems count="36">
    <i>
      <x/>
    </i>
    <i r="1">
      <x/>
    </i>
    <i r="1">
      <x v="1"/>
    </i>
    <i i="1">
      <x v="1"/>
    </i>
    <i r="1" i="1">
      <x/>
    </i>
    <i r="1" i="1">
      <x v="1"/>
    </i>
    <i i="2">
      <x v="2"/>
    </i>
    <i r="1" i="2">
      <x/>
    </i>
    <i r="1" i="2">
      <x v="1"/>
    </i>
    <i i="3">
      <x v="3"/>
    </i>
    <i r="1" i="3">
      <x/>
    </i>
    <i r="1" i="3">
      <x v="1"/>
    </i>
    <i i="4">
      <x v="4"/>
    </i>
    <i r="1" i="4">
      <x/>
    </i>
    <i r="1" i="4">
      <x v="1"/>
    </i>
    <i i="5">
      <x v="5"/>
    </i>
    <i r="1" i="5">
      <x/>
    </i>
    <i r="1" i="5">
      <x v="1"/>
    </i>
    <i i="6">
      <x v="6"/>
    </i>
    <i r="1" i="6">
      <x/>
    </i>
    <i r="1" i="6">
      <x v="1"/>
    </i>
    <i i="7">
      <x v="7"/>
    </i>
    <i r="1" i="7">
      <x/>
    </i>
    <i r="1" i="7">
      <x v="1"/>
    </i>
    <i i="8">
      <x v="8"/>
    </i>
    <i r="1" i="8">
      <x/>
    </i>
    <i r="1" i="8">
      <x v="1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  <i t="grand" i="7">
      <x/>
    </i>
    <i t="grand" i="8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3">
    <pageField fld="0" hier="-1"/>
    <pageField fld="15" hier="-1"/>
    <pageField fld="61" hier="-1"/>
  </pageFields>
  <dataFields count="9">
    <dataField name="ANC " fld="62" baseField="0" baseItem="0"/>
    <dataField name="Couple counselling " fld="69" baseField="0" baseItem="0"/>
    <dataField name="Awareness session/information on reproductive health " fld="68" baseField="0" baseItem="0"/>
    <dataField name="PNC " fld="63" baseField="0" baseItem="0"/>
    <dataField name="Planning method " fld="64" baseField="0" baseItem="0"/>
    <dataField name="STI/RTI " fld="66" baseField="0" baseItem="0"/>
    <dataField name="Menstrual hygiene " fld="67" baseField="0" baseItem="0"/>
    <dataField name="Referral services for Safe delivery " fld="65" baseField="0" baseItem="0"/>
    <dataField name="None of the above " fld="7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692FC0-0991-4E41-ADC2-0AF1F8D228A0}" name="PivotTable56" cacheId="2" dataOnRows="1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U68:X73" firstHeaderRow="1" firstDataRow="2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m="1" x="2"/>
        <item m="1" x="3"/>
        <item x="0"/>
        <item x="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2"/>
  </colFields>
  <colItems count="3">
    <i>
      <x/>
    </i>
    <i>
      <x v="1"/>
    </i>
    <i t="grand">
      <x/>
    </i>
  </colItems>
  <pageFields count="3">
    <pageField fld="0" hier="-1"/>
    <pageField fld="1" hier="-1"/>
    <pageField fld="11" hier="-1"/>
  </pageFields>
  <dataFields count="4">
    <dataField name="GBV-" fld="14" baseField="0" baseItem="0"/>
    <dataField name="DRR-" fld="17" baseField="0" baseItem="0"/>
    <dataField name="SRH-" fld="15" baseField="0" baseItem="0"/>
    <dataField name="WASH-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5B0BC8-6B69-4BCA-BD42-D8232998F3FD}" name="PivotTable29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FG10:FJ14" firstHeaderRow="1" firstDataRow="2" firstDataCol="1" rowPageCount="2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2">
    <pageField fld="0" hier="-1"/>
    <pageField fld="1" hier="-1"/>
  </pageFields>
  <dataFields count="1">
    <dataField name="Count of E4. Did you participated in Block development committee meetings?" fld="1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7455FD-C613-4E87-B4F5-1A41D9B56A82}" name="PivotTable3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E11:CH16" firstHeaderRow="1" firstDataRow="2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multipleItemSelectionAllowed="1" showAll="0">
      <items count="4">
        <item x="2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50"/>
  </colFields>
  <colItems count="3">
    <i>
      <x/>
    </i>
    <i>
      <x v="1"/>
    </i>
    <i t="grand">
      <x/>
    </i>
  </colItems>
  <pageFields count="3">
    <pageField fld="0" hier="-1"/>
    <pageField fld="2" hier="-1"/>
    <pageField fld="1" hier="-1"/>
  </pageFields>
  <dataFields count="4">
    <dataField name="Apply the knowledge received from CARE’s sessions " fld="57" baseField="0" baseItem="0"/>
    <dataField name="Contact with community leaders (imams, majhi) " fld="58" baseField="0" baseItem="0"/>
    <dataField name="Contact to CARE outreach member " fld="59" baseField="0" baseItem="0"/>
    <dataField name="None of the above " fld="6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7DB4BF-1A94-4D8F-BB41-66B3B4B35B59}" name="PivotTable35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GJ21:GM24" firstHeaderRow="1" firstDataRow="2" firstDataCol="1" rowPageCount="2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3"/>
  </rowFields>
  <rowItems count="2">
    <i>
      <x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2">
    <pageField fld="0" hier="-1"/>
    <pageField fld="1" hier="-1"/>
  </pageFields>
  <dataFields count="1">
    <dataField name="Count of F3. Do you use latrines in a proper way regularly?" fld="133" subtotal="count" showDataAs="percentOfTotal" baseField="13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FDE913-926E-4152-99DA-82F9E1E27AC0}" name="PivotTable28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9:E13" firstHeaderRow="1" firstDataRow="2" firstDataCol="1" rowPageCount="2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m="1" x="2"/>
        <item m="1"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2">
    <pageField fld="0" hier="-1"/>
    <pageField fld="1" hier="-1"/>
  </pageFields>
  <dataFields count="1">
    <dataField name="Count of Disabl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C7B2B2-EA2B-411E-BFED-C3A0262D925C}" name="PivotTable15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X33:EA49" firstHeaderRow="1" firstDataRow="2" firstDataCol="1" rowPageCount="2" colPageCount="1"/>
  <pivotFields count="150">
    <pivotField axis="axisPage" multipleItemSelectionAllowed="1" showAll="0">
      <items count="6">
        <item x="4"/>
        <item x="3"/>
        <item h="1" x="0"/>
        <item x="2"/>
        <item h="1" x="1"/>
        <item t="default"/>
      </items>
    </pivotField>
    <pivotField axis="axisRow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4"/>
        <item x="1"/>
        <item h="1" x="2"/>
        <item h="1"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3"/>
        <item x="5"/>
        <item x="1"/>
        <item x="2"/>
        <item x="4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94"/>
    <field x="1"/>
  </rowFields>
  <rowItems count="15">
    <i>
      <x/>
    </i>
    <i r="1">
      <x/>
    </i>
    <i r="1">
      <x v="1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2">
    <pageField fld="0" hier="-1"/>
    <pageField fld="12" hier="-1"/>
  </pageFields>
  <dataFields count="1">
    <dataField name="Count of D7. What is your current contraceptive method?" fld="94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BDA23E-C66E-40D6-9D88-2F9941E8BF69}" name="PivotTable16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D11:EG16" firstHeaderRow="1" firstDataRow="2" firstDataCol="1" rowPageCount="3" colPageCount="1"/>
  <pivotFields count="150">
    <pivotField axis="axisPage" multipleItemSelectionAllowed="1" showAll="0">
      <items count="6">
        <item x="4"/>
        <item x="3"/>
        <item h="1"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4"/>
        <item x="1"/>
        <item h="1" x="2"/>
        <item h="1"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1"/>
        <item n="Others"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6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3">
    <pageField fld="0" hier="-1"/>
    <pageField fld="12" hier="-1"/>
    <pageField fld="1" hier="-1"/>
  </pageFields>
  <dataFields count="1">
    <dataField name="Count of D8. Who makes the decision to receive family planning and other sexual health services?" fld="9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657C2B-A58C-4272-A753-DA300F674567}" name="PivotTable14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X11:EA27" firstHeaderRow="1" firstDataRow="2" firstDataCol="1" rowPageCount="2" colPageCount="1"/>
  <pivotFields count="150">
    <pivotField axis="axisPage" multipleItemSelectionAllowed="1" showAll="0">
      <items count="6">
        <item x="4"/>
        <item x="3"/>
        <item h="1" x="0"/>
        <item x="2"/>
        <item h="1" x="1"/>
        <item t="default"/>
      </items>
    </pivotField>
    <pivotField axis="axisRow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4"/>
        <item x="1"/>
        <item h="1" x="2"/>
        <item h="1"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3"/>
        <item x="5"/>
        <item x="1"/>
        <item x="2"/>
        <item x="4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94"/>
    <field x="1"/>
  </rowFields>
  <rowItems count="15">
    <i>
      <x/>
    </i>
    <i r="1">
      <x/>
    </i>
    <i r="1">
      <x v="1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2">
    <pageField fld="0" hier="-1"/>
    <pageField fld="12" hier="-1"/>
  </pageFields>
  <dataFields count="1">
    <dataField name="Count of D7. What is your current contraceptive method?" fld="9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686746-A802-44D6-85DD-3831D4550CA0}" name="PivotTable19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L23:EM26" firstHeaderRow="1" firstDataRow="1" firstDataCol="1" rowPageCount="4" colPageCount="1"/>
  <pivotFields count="150">
    <pivotField axis="axisPage" multipleItemSelectionAllowed="1" showAll="0">
      <items count="6">
        <item x="4"/>
        <item x="3"/>
        <item h="1"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4"/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4">
    <pageField fld="0" hier="-1"/>
    <pageField fld="2" hier="-1"/>
    <pageField fld="12" hier="-1"/>
    <pageField fld="1" hier="-1"/>
  </pageFields>
  <dataFields count="1">
    <dataField name="Count of D11. Do you think everyone should know about sexual health regardless of men, women, boys, and girls?" fld="105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7F43C-646A-4372-82AE-23726A609E01}" name="PivotTable8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R10:CV31" firstHeaderRow="1" firstDataRow="2" firstDataCol="1" rowPageCount="2" colPageCount="1"/>
  <pivotFields count="150">
    <pivotField axis="axisPage" multipleItemSelectionAllowed="1" showAll="0">
      <items count="6">
        <item x="4"/>
        <item x="3"/>
        <item h="1" x="0"/>
        <item x="2"/>
        <item h="1" x="1"/>
        <item t="default"/>
      </items>
    </pivotField>
    <pivotField axis="axisCol" multipleItemSelectionAllowed="1" showAll="0">
      <items count="5">
        <item x="3"/>
        <item x="2"/>
        <item x="0"/>
        <item h="1" x="1"/>
        <item t="default"/>
      </items>
    </pivotField>
    <pivotField axis="axisRow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-2"/>
    <field x="2"/>
  </rowFields>
  <rowItems count="20">
    <i>
      <x/>
    </i>
    <i r="1">
      <x/>
    </i>
    <i r="1">
      <x v="1"/>
    </i>
    <i i="1">
      <x v="1"/>
    </i>
    <i r="1" i="1">
      <x/>
    </i>
    <i r="1" i="1">
      <x v="1"/>
    </i>
    <i i="2">
      <x v="2"/>
    </i>
    <i r="1" i="2">
      <x/>
    </i>
    <i r="1" i="2">
      <x v="1"/>
    </i>
    <i i="3">
      <x v="3"/>
    </i>
    <i r="1" i="3">
      <x/>
    </i>
    <i r="1" i="3">
      <x v="1"/>
    </i>
    <i i="4">
      <x v="4"/>
    </i>
    <i r="1" i="4">
      <x/>
    </i>
    <i r="1" i="4">
      <x v="1"/>
    </i>
    <i t="grand">
      <x/>
    </i>
    <i t="grand" i="1">
      <x/>
    </i>
    <i t="grand" i="2">
      <x/>
    </i>
    <i t="grand" i="3">
      <x/>
    </i>
    <i t="grand" i="4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2">
    <pageField fld="0" hier="-1"/>
    <pageField fld="15" hier="-1"/>
  </pageFields>
  <dataFields count="5">
    <dataField name="CARE’s Health Post " fld="72" baseField="0" baseItem="0"/>
    <dataField name="Outreach clinics " fld="73" baseField="0" baseItem="0"/>
    <dataField name="Court-yard meetings " fld="75" baseField="0" baseItem="0"/>
    <dataField name="Door-to-door visit " fld="76" baseField="0" baseItem="0"/>
    <dataField name="Women Girl Safe Space " fld="7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0B4CAB-5E63-4C2F-A717-A06BEFBED76D}" name="PivotTable70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B7:BC9" firstHeaderRow="1" firstDataRow="1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axis="axisRow" dataField="1" multipleItemSelectionAllowe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7"/>
  </rowFields>
  <rowItems count="2">
    <i>
      <x/>
    </i>
    <i t="grand">
      <x/>
    </i>
  </rowItems>
  <colItems count="1">
    <i/>
  </colItems>
  <pageFields count="3">
    <pageField fld="2" hier="-1"/>
    <pageField fld="1" hier="-1"/>
    <pageField fld="0" hier="-1"/>
  </pageFields>
  <dataFields count="1">
    <dataField name="Count of Do you allow your wife or female family members to receive services from WGSS?" fld="3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09973-8881-440F-9991-A6443DA71258}" name="PivotTable24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FB10:FC16" firstHeaderRow="1" firstDataRow="1" firstDataCol="1" rowPageCount="4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Items count="1">
    <i/>
  </colItems>
  <pageFields count="4">
    <pageField fld="0" hier="-1"/>
    <pageField fld="17" hier="-1"/>
    <pageField fld="2" hier="-1"/>
    <pageField fld="1" hier="-1"/>
  </pageFields>
  <dataFields count="6">
    <dataField name="Slope " fld="109" baseField="0" baseItem="0"/>
    <dataField name="Drainage system " fld="110" baseField="0" baseItem="0"/>
    <dataField name="Durable pathways " fld="111" baseField="0" baseItem="0"/>
    <dataField name="Staircase with railing " fld="112" baseField="0" baseItem="0"/>
    <dataField name="All of the above " fld="113" baseField="0" baseItem="0"/>
    <dataField name="None of the above " fld="1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4765B5-79DA-4156-97EC-39FBB5F8B985}" name="PivotTable47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I15:M19" firstHeaderRow="1" firstDataRow="2" firstDataCol="1"/>
  <pivotFields count="150">
    <pivotField showAll="0"/>
    <pivotField axis="axisCol" showAll="0">
      <items count="5">
        <item x="3"/>
        <item x="2"/>
        <item x="0"/>
        <item h="1" x="1"/>
        <item t="default"/>
      </items>
    </pivotField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Sex" fld="2" subtotal="count" showDataAs="percentOfTotal" baseField="2" baseItem="1" numFmtId="10"/>
  </dataFields>
  <formats count="2">
    <format dxfId="53">
      <pivotArea grandRow="1" outline="0" collapsedLevelsAreSubtotals="1" fieldPosition="0"/>
    </format>
    <format dxfId="52">
      <pivotArea dataOnly="0" labelOnly="1" grandRow="1" outline="0" fieldPosition="0"/>
    </format>
  </format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16AD50-5B3B-49CD-B13C-7955FFB25E0B}" name="PivotTable2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V9:CA14" firstHeaderRow="1" firstDataRow="2" firstDataCol="1" rowPageCount="2" colPageCount="1"/>
  <pivotFields count="150">
    <pivotField axis="axisCol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multipleItemSelectionAllowe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1" hier="-1"/>
    <pageField fld="2" hier="-1"/>
  </pageFields>
  <dataFields count="4">
    <dataField name="SRH " fld="15" baseField="0" baseItem="0"/>
    <dataField name="DRR " fld="17" baseField="0" baseItem="0"/>
    <dataField name="GBV " fld="14" baseField="0" baseItem="0"/>
    <dataField name="WASH 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0449FD-2C39-4EBB-A3C2-F300518DAB21}" name="PivotTable62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I23:AL32" firstHeaderRow="1" firstDataRow="2" firstDataCol="1" rowPageCount="2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4"/>
        <item m="1" x="8"/>
        <item x="6"/>
        <item x="1"/>
        <item x="2"/>
        <item x="7"/>
        <item x="3"/>
        <item h="1"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8">
    <i>
      <x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2">
    <pageField fld="1" hier="-1"/>
    <pageField fld="0" hier="-1"/>
  </pageFields>
  <dataFields count="1">
    <dataField name="Which following are the forms of GBV-" fld="26" subtotal="count" showDataAs="percentOfTotal" baseField="2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C2EF1D-0ECA-47D3-9E33-F1BCB6C9240C}" name="PivotTable59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B21:AE27" firstHeaderRow="1" firstDataRow="2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m="1" x="2"/>
        <item m="1"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Fields count="1">
    <field x="2"/>
  </colFields>
  <colItems count="3">
    <i>
      <x/>
    </i>
    <i>
      <x v="1"/>
    </i>
    <i t="grand">
      <x/>
    </i>
  </colItems>
  <pageFields count="3">
    <pageField fld="0" hier="-1"/>
    <pageField fld="11" hier="-1"/>
    <pageField fld="1" hier="-1"/>
  </pageFields>
  <dataFields count="5">
    <dataField name="Shine activities-" fld="20" showDataAs="percentOfTotal" baseField="2" baseItem="0" numFmtId="10"/>
    <dataField name="Life-skills activities-" fld="19" showDataAs="percentOfTotal" baseField="2" baseItem="0" numFmtId="10"/>
    <dataField name="Life skill training for youths-" fld="22" showDataAs="percentOfTotal" baseField="0" baseItem="0" numFmtId="10"/>
    <dataField name="Life-skill and leadership training-" fld="21" showDataAs="percentOfTotal" baseField="0" baseItem="0" numFmtId="10"/>
    <dataField name="Others-" fld="23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DB93CA-39A2-4BBF-A9BE-04820E15CE1D}" name="PivotTable4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P37:BT42" firstHeaderRow="1" firstDataRow="2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Col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2"/>
        <item x="1"/>
        <item h="1" x="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1"/>
  </colFields>
  <colItems count="4">
    <i>
      <x/>
    </i>
    <i>
      <x v="1"/>
    </i>
    <i>
      <x v="2"/>
    </i>
    <i t="grand">
      <x/>
    </i>
  </colItems>
  <pageFields count="3">
    <pageField fld="0" hier="-1"/>
    <pageField fld="2" hier="-1"/>
    <pageField fld="50" hier="-1"/>
  </pageFields>
  <dataFields count="4">
    <dataField name="Applied the knowledge received from CARE’s sessions " fld="52" baseField="0" baseItem="0"/>
    <dataField name="Contacted with community leaders (imams, majhi) " fld="53" baseField="0" baseItem="0"/>
    <dataField name="Contacted to CARE outreach member " fld="54" baseField="0" baseItem="0"/>
    <dataField name="None of the above " fld="5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BBD519-0D6F-4358-8835-FAF0DAF5A0AC}" name="PivotTable61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I8:AL17" firstHeaderRow="1" firstDataRow="2" firstDataCol="1" rowPageCount="2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4"/>
        <item m="1" x="8"/>
        <item x="6"/>
        <item x="1"/>
        <item x="2"/>
        <item x="7"/>
        <item x="3"/>
        <item h="1"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8">
    <i>
      <x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2">
    <pageField fld="1" hier="-1"/>
    <pageField fld="0" hier="-1"/>
  </pageFields>
  <dataFields count="1">
    <dataField name="Which following are the forms of GBV-" fld="2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2EDA15-CE1F-4DBC-9B30-EA33EF235F49}" name="PivotTable31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FS11:FV15" firstHeaderRow="1" firstDataRow="2" firstDataCol="1" rowPageCount="2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7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2">
    <pageField fld="0" hier="-1"/>
    <pageField fld="1" hier="-1"/>
  </pageFields>
  <dataFields count="1">
    <dataField name="Count of E6. Do you participate in disaster campaigns, or disaster awareness or training sessions?" fld="11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A505BA-7AB6-4669-BB9B-CE7D23AD31D2}" name="PivotTable36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GP13:GS18" firstHeaderRow="1" firstDataRow="2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m="1" x="2"/>
        <item m="1" x="3"/>
        <item x="1"/>
        <item x="0"/>
        <item t="default"/>
      </items>
    </pivotField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3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4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 v="2"/>
    </i>
    <i>
      <x v="3"/>
    </i>
    <i t="grand">
      <x/>
    </i>
  </colItems>
  <pageFields count="3">
    <pageField fld="0" hier="-1"/>
    <pageField fld="2" hier="-1"/>
    <pageField fld="1" hier="-1"/>
  </pageFields>
  <dataFields count="1">
    <dataField name="Count of F4. Are the WASH facilities have easy access for people with disability?" fld="13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882EF3-47A7-4203-9F04-668D20CB67A2}" name="PivotTable49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FM12:FN15" firstHeaderRow="1" firstDataRow="1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6"/>
  </rowFields>
  <rowItems count="3">
    <i>
      <x/>
    </i>
    <i>
      <x v="1"/>
    </i>
    <i t="grand">
      <x/>
    </i>
  </rowItems>
  <colItems count="1">
    <i/>
  </colItems>
  <pageFields count="3">
    <pageField fld="0" hier="-1"/>
    <pageField fld="2" hier="-1"/>
    <pageField fld="1" hier="-1"/>
  </pageFields>
  <dataFields count="1">
    <dataField name="Count of E5. Did you help CARE team to identify the sites which are vulnerable to disasters?" fld="1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91F99D-31C1-4093-8B27-F2C8C2C96AED}" name="PivotTable43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M12:EP18" firstHeaderRow="1" firstDataRow="2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4"/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Fields count="1">
    <field x="2"/>
  </colFields>
  <colItems count="3">
    <i>
      <x/>
    </i>
    <i>
      <x v="1"/>
    </i>
    <i t="grand">
      <x/>
    </i>
  </colItems>
  <pageFields count="3">
    <pageField fld="0" hier="-1"/>
    <pageField fld="12" hier="-1"/>
    <pageField fld="1" hier="-1"/>
  </pageFields>
  <dataFields count="5">
    <dataField name="Count of Experienced a side effect" fld="99" subtotal="count" baseField="0" baseItem="0"/>
    <dataField name="Count of Others" fld="103" subtotal="count" baseField="0" baseItem="0"/>
    <dataField name="Count of Difficult to maintain the method" fld="100" subtotal="count" baseField="0" baseItem="0"/>
    <dataField name="Count of It is not socially accepted" fld="102" subtotal="count" baseField="0" baseItem="0"/>
    <dataField name="Count of Difficult to access the method’s commodities" fld="10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C402F3-85B3-4A2D-A3FB-53AFC67BB047}" name="PivotTable44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S12:ET15" firstHeaderRow="1" firstDataRow="1" firstDataCol="1" rowPageCount="4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4"/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4">
    <pageField fld="0" hier="-1"/>
    <pageField fld="2" hier="-1"/>
    <pageField fld="12" hier="-1"/>
    <pageField fld="1" hier="-1"/>
  </pageFields>
  <dataFields count="1">
    <dataField name="Count of D11. Do you think everyone should know about sexual health regardless of men, women, boys, and girls?" fld="10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8AFEB9-B499-4CFF-90C9-FB0B68478DDC}" name="PivotTable25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I10:BL15" firstHeaderRow="1" firstDataRow="2" firstDataCol="1" rowPageCount="1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Row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0" hier="-1"/>
  </pageFields>
  <dataFields count="1">
    <dataField name="Count of Did any community groups have been created and trained up for GBV prevention?" fld="3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00B3F9-845E-433A-92FA-5813526726A3}" name="PivotTable15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O10:P15" firstHeaderRow="1" firstDataRow="1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4"/>
        <item x="1"/>
        <item x="2"/>
        <item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3">
    <pageField fld="0" hier="-1"/>
    <pageField fld="1" hier="-1"/>
    <pageField fld="2" hier="-1"/>
  </pageFields>
  <dataFields count="1">
    <dataField name="Count of Marital Status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88B63B-D066-4FE7-A967-AAC62E23BA29}" name="PivotTable53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GC12:GD14" firstHeaderRow="1" firstDataRow="1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3"/>
  </rowFields>
  <rowItems count="2">
    <i>
      <x/>
    </i>
    <i t="grand">
      <x/>
    </i>
  </rowItems>
  <colItems count="1">
    <i/>
  </colItems>
  <pageFields count="3">
    <pageField fld="0" hier="-1"/>
    <pageField fld="2" hier="-1"/>
    <pageField fld="1" hier="-1"/>
  </pageFields>
  <dataFields count="1">
    <dataField name="Count of F3. Do you use latrines in a proper way regularly?" fld="13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9788C2-8D42-438B-AAA7-FEB0B9EB0B2F}" name="PivotTable1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14:L18" firstHeaderRow="1" firstDataRow="2" firstDataCol="1"/>
  <pivotFields count="150">
    <pivotField showAll="0"/>
    <pivotField axis="axisCol" showAll="0">
      <items count="5">
        <item x="3"/>
        <item x="2"/>
        <item x="0"/>
        <item h="1" x="1"/>
        <item t="default"/>
      </items>
    </pivotField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Sex" fld="2" subtotal="count" showDataAs="percentOfTotal" baseField="2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83CDB1-9E42-4C80-855E-BFA89EA686C2}" name="PivotTable24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E10:BF14" firstHeaderRow="1" firstDataRow="1" firstDataCol="1" rowPageCount="2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Row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2" hier="-1"/>
    <pageField fld="0" hier="-1"/>
  </pageFields>
  <dataFields count="1">
    <dataField name="Count of Do you allow your wife or female family members to receive services from WGSS?" fld="3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6F26D2-443C-40D1-BA52-A4556BB5AAC0}" name="PivotTable21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P10:AQ16" firstHeaderRow="1" firstDataRow="1" firstDataCol="1" rowPageCount="2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Items count="1">
    <i/>
  </colItems>
  <pageFields count="2">
    <pageField fld="1" hier="-1"/>
    <pageField fld="0" hier="-1"/>
  </pageFields>
  <dataFields count="6">
    <dataField name="Sum of Psychosocial support &amp; counselling" fld="28" baseField="0" baseItem="0"/>
    <dataField name="Sum of Training on EMAP tools" fld="29" baseField="0" baseItem="0"/>
    <dataField name="Sum of  Training on Gender Based Violence Pocket Guide (GBVPG)" fld="30" baseField="0" baseItem="0"/>
    <dataField name="Sum of Training on GBV prevention &amp; protection" fld="31" baseField="0" baseItem="0"/>
    <dataField name="Sum of Others" fld="33" baseField="0" baseItem="0"/>
    <dataField name="Sum of Information about GBV prevention &amp; mitigation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11CAB7-DCE6-43F8-95BA-349CE09E29C1}" name="PivotTable41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A12:ED17" firstHeaderRow="1" firstDataRow="2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4"/>
        <item x="1"/>
        <item h="1" x="2"/>
        <item h="1"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1"/>
        <item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6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3">
    <pageField fld="0" hier="-1"/>
    <pageField fld="12" hier="-1"/>
    <pageField fld="1" hier="-1"/>
  </pageFields>
  <dataFields count="1">
    <dataField name="Count of D8. Who makes the decision to receive family planning and other sexual health services?" fld="9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4D8D01-2A52-438D-8109-4401F6B4EE88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Disable freq.">
  <location ref="B6:E11" firstHeaderRow="1" firstDataRow="2" firstDataCol="1"/>
  <pivotFields count="15">
    <pivotField axis="axisRow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Disable" fld="12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6AE1A2-7ABD-44A4-8CE2-514CF7EDF8CE}" name="PivotTable27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S10:BT15" firstHeaderRow="1" firstDataRow="1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3">
    <pageField fld="0" hier="-1"/>
    <pageField fld="2" hier="-1"/>
    <pageField fld="1" hier="-1"/>
  </pageFields>
  <dataFields count="5">
    <dataField name="Count of Physical assault" fld="41" subtotal="count" baseField="0" baseItem="0"/>
    <dataField name="Count of  Emotional abuse" fld="45" subtotal="count" baseField="0" baseItem="0"/>
    <dataField name="Count of Verbal abuse" fld="42" subtotal="count" baseField="0" baseItem="0"/>
    <dataField name="Count of Economic abuse" fld="44" subtotal="count" baseField="0" baseItem="0"/>
    <dataField name="Count of Sexual abuse" fld="4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1F62E9-8159-4068-A36C-5F270FB1FE0B}" name="PivotTable28" cacheId="2" dataOnRows="1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W10:BX13" firstHeaderRow="1" firstDataRow="1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3">
    <i>
      <x/>
    </i>
    <i i="1">
      <x v="1"/>
    </i>
    <i i="2">
      <x v="2"/>
    </i>
  </rowItems>
  <colItems count="1">
    <i/>
  </colItems>
  <pageFields count="3">
    <pageField fld="1" hier="-1"/>
    <pageField fld="0" hier="-1"/>
    <pageField fld="2" hier="-1"/>
  </pageFields>
  <dataFields count="3">
    <dataField name="Count of By your life partner" fld="47" subtotal="count" baseField="0" baseItem="0"/>
    <dataField name="Count of By in-laws" fld="48" subtotal="count" baseField="0" baseItem="0"/>
    <dataField name="Count of By neighbors" fld="4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2DBB3F-787D-4AA0-A593-F56F91DC4B46}" name="PivotTable1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Disable freq.">
  <location ref="B15:E20" firstHeaderRow="1" firstDataRow="2" firstDataCol="1"/>
  <pivotFields count="15">
    <pivotField axis="axisRow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Non Disable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7F0D83-7CB8-48B3-A40D-3A21635C5CAF}" name="PivotTable47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FE12:FF18" firstHeaderRow="1" firstDataRow="1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Items count="1">
    <i/>
  </colItems>
  <pageFields count="3">
    <pageField fld="0" hier="-1"/>
    <pageField fld="2" hier="-1"/>
    <pageField fld="1" hier="-1"/>
  </pageFields>
  <dataFields count="6">
    <dataField name="Sum of Slope" fld="109" baseField="0" baseItem="0"/>
    <dataField name="Sum of Drainage system" fld="110" baseField="0" baseItem="0"/>
    <dataField name="Sum of Durable pathways" fld="111" baseField="0" baseItem="0"/>
    <dataField name="Sum of Staircase with railing" fld="112" baseField="0" baseItem="0"/>
    <dataField name="Sum of All of the above" fld="113" baseField="0" baseItem="0"/>
    <dataField name="Sum of None of the above" fld="1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EBB2DD-8ECD-4FB7-854B-FBA6C0C481BB}" name="PivotTable40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U12:DX19" firstHeaderRow="1" firstDataRow="2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4"/>
        <item x="1"/>
        <item h="1" x="2"/>
        <item h="1"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3"/>
        <item x="5"/>
        <item x="1"/>
        <item x="2"/>
        <item x="4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3">
    <pageField fld="0" hier="-1"/>
    <pageField fld="12" hier="-1"/>
    <pageField fld="1" hier="-1"/>
  </pageFields>
  <dataFields count="1">
    <dataField name="Count of D7. What is your current contraceptive method?" fld="9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AE2E67-6F67-45F2-BCBF-A3142058F5BB}" name="PivotTable33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G12:CH16" firstHeaderRow="1" firstDataRow="1" firstDataCol="1" rowPageCount="4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2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Items count="1">
    <i/>
  </colItems>
  <pageFields count="4">
    <pageField fld="0" hier="-1"/>
    <pageField fld="50" hier="-1"/>
    <pageField fld="2" hier="-1"/>
    <pageField fld="1" hier="-1"/>
  </pageFields>
  <dataFields count="4">
    <dataField name="Sum of Apply the knowledge received from CARE’s sessions" fld="57" baseField="0" baseItem="0"/>
    <dataField name="Sum of Contact with community leaders (imams, majhi)" fld="58" baseField="0" baseItem="0"/>
    <dataField name="Sum of Contact to CARE outreach member" fld="59" baseField="0" baseItem="0"/>
    <dataField name="Sum of None of the above" fld="6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ACB966-AB2A-4E64-807E-BAEF840789A6}" name="PivotTable42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G12:EJ15" firstHeaderRow="1" firstDataRow="2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4"/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7"/>
  </rowFields>
  <rowItems count="2">
    <i>
      <x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3">
    <pageField fld="0" hier="-1"/>
    <pageField fld="12" hier="-1"/>
    <pageField fld="1" hier="-1"/>
  </pageFields>
  <dataFields count="1">
    <dataField name="Count of D9. Are you satisfied with your current contraceptive method?" fld="9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431FBC-6C34-445D-8FE0-B9073DAADBF4}" name="PivotTable34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M12:CP22" firstHeaderRow="1" firstDataRow="2" firstDataCol="1" rowPageCount="1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multipleItemSelectionAllowed="1" showAll="0"/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1">
    <field x="2"/>
  </colFields>
  <colItems count="3">
    <i>
      <x/>
    </i>
    <i>
      <x v="1"/>
    </i>
    <i t="grand">
      <x/>
    </i>
  </colItems>
  <pageFields count="1">
    <pageField fld="0" hier="-1"/>
  </pageFields>
  <dataFields count="9">
    <dataField name="Sum of ANC" fld="62" baseField="0" baseItem="0"/>
    <dataField name="Sum of Couple counselling" fld="69" baseField="0" baseItem="0"/>
    <dataField name="Sum of Awareness session/information on reproductive health" fld="68" baseField="0" baseItem="0"/>
    <dataField name="Sum of PNC" fld="63" baseField="0" baseItem="0"/>
    <dataField name="Sum of Family Planning method" fld="64" baseField="0" baseItem="0"/>
    <dataField name="Sum of STI/RTI" fld="66" baseField="0" baseItem="0"/>
    <dataField name="Sum of Menstrual hygiene" fld="67" baseField="0" baseItem="0"/>
    <dataField name="Sum of Referral services for Safe delivery" fld="65" baseField="0" baseItem="0"/>
    <dataField name="Sum of None of the above" fld="7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09FFCD-E924-493B-BA93-05C2053FEF08}" name="PivotTable22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U10:AW15" firstHeaderRow="1" firstDataRow="2" firstDataCol="1" rowPageCount="2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Row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5"/>
  </colFields>
  <colItems count="2">
    <i>
      <x/>
    </i>
    <i t="grand">
      <x/>
    </i>
  </colItems>
  <pageFields count="2">
    <pageField fld="2" hier="-1"/>
    <pageField fld="0" hier="-1"/>
  </pageFields>
  <dataFields count="1">
    <dataField name="Count of Did you received services from WGSS (Women-Girl Safe Space)" fld="3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D33370-A171-4424-A53C-F7B69D014656}" name="PivotTable46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FA12:FB15" firstHeaderRow="1" firstDataRow="1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7"/>
  </rowFields>
  <rowItems count="3">
    <i>
      <x/>
    </i>
    <i>
      <x v="1"/>
    </i>
    <i t="grand">
      <x/>
    </i>
  </rowItems>
  <colItems count="1">
    <i/>
  </colItems>
  <pageFields count="3">
    <pageField fld="0" hier="-1"/>
    <pageField fld="2" hier="-1"/>
    <pageField fld="1" hier="-1"/>
  </pageFields>
  <dataFields count="1">
    <dataField name="Count of E2. Did you participate in any DRR activities as a cash-for-work laborer to construct/repair targeted structures?" fld="10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537194-151C-491E-8E89-9D71B95BACD6}" name="PivotTable37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C12:DG17" firstHeaderRow="1" firstDataRow="2" firstDataCol="1" rowPageCount="2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Col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1"/>
  </colFields>
  <colItems count="4">
    <i>
      <x/>
    </i>
    <i>
      <x v="1"/>
    </i>
    <i>
      <x v="2"/>
    </i>
    <i t="grand">
      <x/>
    </i>
  </colItems>
  <pageFields count="2">
    <pageField fld="0" hier="-1"/>
    <pageField fld="2" hier="-1"/>
  </pageFields>
  <dataFields count="4">
    <dataField name="Sum of From my husband" fld="79" baseField="0" baseItem="0"/>
    <dataField name="Sum of From my mother" fld="80" baseField="0" baseItem="0"/>
    <dataField name="Sum of From mother-in-law" fld="81" baseField="0" baseItem="0"/>
    <dataField name="Sum of Other family members" fld="8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A6CD20-AA5E-49CA-93C8-BC4513836F09}" name="PivotTable52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FY12:FZ19" firstHeaderRow="1" firstDataRow="1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pageFields count="3">
    <pageField fld="0" hier="-1"/>
    <pageField fld="2" hier="-1"/>
    <pageField fld="1" hier="-1"/>
  </pageFields>
  <dataFields count="7">
    <dataField name="Sum of Deep tube wells" fld="125" baseField="0" baseItem="0"/>
    <dataField name="Sum of Shallow tube wells" fld="126" baseField="0" baseItem="0"/>
    <dataField name="Sum of Tap stand/Pipe water" fld="127" baseField="0" baseItem="0"/>
    <dataField name="Sum of Water tank" fld="128" baseField="0" baseItem="0"/>
    <dataField name="Sum of Protected dug well" fld="129" baseField="0" baseItem="0"/>
    <dataField name="Sum of Unprotected dug well" fld="130" baseField="0" baseItem="0"/>
    <dataField name="Sum of Others" fld="13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E58D0D-31E0-4018-A111-57278B9C5F80}" name="PivotTable54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GG12:GH16" firstHeaderRow="1" firstDataRow="1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3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4"/>
  </rowFields>
  <rowItems count="4">
    <i>
      <x/>
    </i>
    <i>
      <x v="1"/>
    </i>
    <i>
      <x v="2"/>
    </i>
    <i t="grand">
      <x/>
    </i>
  </rowItems>
  <colItems count="1">
    <i/>
  </colItems>
  <pageFields count="3">
    <pageField fld="0" hier="-1"/>
    <pageField fld="2" hier="-1"/>
    <pageField fld="1" hier="-1"/>
  </pageFields>
  <dataFields count="1">
    <dataField name="Count of F4. Are the WASH facilities have easy access for people with disability?" fld="13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0E4120-8B54-4359-BCE7-2FBACD6BF10B}" name="PivotTable26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O10:BP14" firstHeaderRow="1" firstDataRow="1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Row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3">
    <pageField fld="0" hier="-1"/>
    <pageField fld="2" hier="-1"/>
    <pageField fld="39" hier="-1"/>
  </pageFields>
  <dataFields count="1">
    <dataField name="Count of Have you ever been a victim of violence in your personal life?" fld="3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855E8B-E0A8-4E2E-AFB3-AD1089D9DFA7}" name="PivotTable30" cacheId="2" dataOnRows="1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A26:CB30" firstHeaderRow="1" firstDataRow="1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Items count="1">
    <i/>
  </colItems>
  <pageFields count="3">
    <pageField fld="0" hier="-1"/>
    <pageField fld="2" hier="-1"/>
    <pageField fld="1" hier="-1"/>
  </pageFields>
  <dataFields count="4">
    <dataField name="Sum of Applied the knowledge received from CARE’s sessions" fld="52" baseField="0" baseItem="0"/>
    <dataField name="Sum of Contacted with community leaders (imams, majhi)" fld="53" baseField="0" baseItem="0"/>
    <dataField name="Sum of Contacted to CARE outreach member" fld="54" baseField="0" baseItem="0"/>
    <dataField name="Sum of None of the above" fld="5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529DE4-B2C6-4641-B451-BA6C6ED14D80}" name="PivotTable50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FQ12:FR15" firstHeaderRow="1" firstDataRow="1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7"/>
  </rowFields>
  <rowItems count="3">
    <i>
      <x/>
    </i>
    <i>
      <x v="1"/>
    </i>
    <i t="grand">
      <x/>
    </i>
  </rowItems>
  <colItems count="1">
    <i/>
  </colItems>
  <pageFields count="3">
    <pageField fld="0" hier="-1"/>
    <pageField fld="2" hier="-1"/>
    <pageField fld="1" hier="-1"/>
  </pageFields>
  <dataFields count="1">
    <dataField name="Count of E6. Do you participate in disaster campaigns, or disaster awareness or training sessions?" fld="11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4BA3A9-2425-4E26-95EC-F38636E392FD}" name="PivotTable36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Y12:CZ15" firstHeaderRow="1" firstDataRow="1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7"/>
  </rowFields>
  <rowItems count="3">
    <i>
      <x/>
    </i>
    <i>
      <x v="1"/>
    </i>
    <i t="grand">
      <x/>
    </i>
  </rowItems>
  <colItems count="1">
    <i/>
  </colItems>
  <pageFields count="3">
    <pageField fld="0" hier="-1"/>
    <pageField fld="1" hier="-1"/>
    <pageField fld="2" hier="-1"/>
  </pageFields>
  <dataFields count="1">
    <dataField name="Count of D3. Do you decide to take the SRH services yourself or do you need permission from someone in your family?" fld="7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796850-6CB6-4EBE-91AE-432D026DFCC0}" name="PivotTable55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GK12:GL18" firstHeaderRow="1" firstDataRow="1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Items count="1">
    <i/>
  </colItems>
  <pageFields count="3">
    <pageField fld="0" hier="-1"/>
    <pageField fld="2" hier="-1"/>
    <pageField fld="1" hier="-1"/>
  </pageFields>
  <dataFields count="6">
    <dataField name="Sum of Availability of safe drinking water" fld="136" baseField="0" baseItem="0"/>
    <dataField name="Sum of People use latrines regularly" fld="137" baseField="0" baseItem="0"/>
    <dataField name="Sum of People maintain personal hygiene" fld="138" baseField="0" baseItem="0"/>
    <dataField name="Sum of Others" fld="139" baseField="0" baseItem="0"/>
    <dataField name="Sum of All of the above" fld="140" baseField="0" baseItem="0"/>
    <dataField name="Sum of None of the above" fld="14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870A2E-CF47-426D-8631-044708B83A6A}" name="PivotTable56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GP12:GQ18" firstHeaderRow="1" firstDataRow="1" firstDataCol="1" rowPageCount="3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m="1" x="6"/>
        <item m="1" x="5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3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3">
    <pageField fld="0" hier="-1"/>
    <pageField fld="2" hier="-1"/>
    <pageField fld="1" hier="-1"/>
  </pageFields>
  <dataFields count="1">
    <dataField name="Count of Q. How out of five would you rate CARE's services in improving health, safety and infrastructure?" fld="14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24C772-E9AE-42C2-89D9-3AF4B4F8E28E}" name="PivotTable23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Z10:BB15" firstHeaderRow="1" firstDataRow="2" firstDataCol="1" rowPageCount="2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Row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h="1"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5"/>
  </colFields>
  <colItems count="2">
    <i>
      <x/>
    </i>
    <i t="grand">
      <x/>
    </i>
  </colItems>
  <pageFields count="2">
    <pageField fld="2" hier="-1"/>
    <pageField fld="0" hier="-1"/>
  </pageFields>
  <dataFields count="1">
    <dataField name="Count of Do your husband/in-laws/ family members allow you to receive services from WGSS?" fld="3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9BF932-C17F-42C2-BCDE-A3CD72FA7D50}" name="PivotTable39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N12:DR18" firstHeaderRow="1" firstDataRow="2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4"/>
        <item x="1"/>
        <item h="1" x="2"/>
        <item h="1"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3"/>
        <item x="2"/>
        <item x="1"/>
        <item x="4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2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3">
    <pageField fld="0" hier="-1"/>
    <pageField fld="12" hier="-1"/>
    <pageField fld="1" hier="-1"/>
  </pageFields>
  <dataFields count="1">
    <dataField name="Count of D6. Which of the following contraceptive methods did you use in the past for family planning?" fld="9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397988-60A0-4414-954F-77C9F209DD26}" name="PivotTable29" cacheId="2" dataOnRows="1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A10:CD15" firstHeaderRow="1" firstDataRow="2" firstDataCol="1" rowPageCount="2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Row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4">
        <item h="1" x="2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2">
    <pageField fld="0" hier="-1"/>
    <pageField fld="50" hier="-1"/>
  </pageFields>
  <dataFields count="1">
    <dataField name="Count of C10. In last three years did you experience or see any GBV occurrences in the camp?" fld="5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BF4226-53EE-4B7C-8055-B5E26F61D6B1}" name="PivotTable1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6:L10" firstHeaderRow="1" firstDataRow="2" firstDataCol="1"/>
  <pivotFields count="150">
    <pivotField showAll="0"/>
    <pivotField axis="axisCol" showAll="0">
      <items count="5">
        <item x="3"/>
        <item x="2"/>
        <item x="0"/>
        <item h="1" x="1"/>
        <item t="default"/>
      </items>
    </pivotField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Sex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C6704F-816E-4076-ADB8-D361415A21DC}" name="PivotTable38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J12:DK20" firstHeaderRow="1" firstDataRow="1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Items count="1">
    <i/>
  </colItems>
  <pageFields count="3">
    <pageField fld="0" hier="-1"/>
    <pageField fld="1" hier="-1"/>
    <pageField fld="2" hier="-1"/>
  </pageFields>
  <dataFields count="8">
    <dataField name="Sum of ANC" fld="84" baseField="0" baseItem="0"/>
    <dataField name="Sum of PNC" fld="85" baseField="0" baseItem="0"/>
    <dataField name="Sum of Family Planning method" fld="86" baseField="0" baseItem="0"/>
    <dataField name="Sum of Referral services for Safe delivery" fld="87" baseField="0" baseItem="0"/>
    <dataField name="Sum of STI/RTI" fld="88" baseField="0" baseItem="0"/>
    <dataField name="Sum of Menstrual hygiene" fld="89" baseField="0" baseItem="0"/>
    <dataField name="Sum of Awareness session/information on reproductive health" fld="90" baseField="0" baseItem="0"/>
    <dataField name="Sum of Couple counselling" fld="9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6EC463-2B8C-465A-ACEC-580589D9CAF1}" name="PivotTable20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K10:AN17" firstHeaderRow="1" firstDataRow="2" firstDataCol="1" rowPageCount="2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Fields count="1">
    <field x="2"/>
  </colFields>
  <colItems count="3">
    <i>
      <x/>
    </i>
    <i>
      <x v="1"/>
    </i>
    <i t="grand">
      <x/>
    </i>
  </colItems>
  <pageFields count="2">
    <pageField fld="1" hier="-1"/>
    <pageField fld="0" hier="-1"/>
  </pageFields>
  <dataFields count="6">
    <dataField name="Sum of Psychosocial support &amp; counselling" fld="28" baseField="0" baseItem="0"/>
    <dataField name="Sum of Training on EMAP tools" fld="29" baseField="0" baseItem="0"/>
    <dataField name="Sum of  Training on Gender Based Violence Pocket Guide (GBVPG)" fld="30" baseField="0" baseItem="0"/>
    <dataField name="Sum of Training on GBV prevention &amp; protection" fld="31" baseField="0" baseItem="0"/>
    <dataField name="Sum of Others" fld="33" baseField="0" baseItem="0"/>
    <dataField name="Sum of Information about GBV prevention &amp; mitigation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D48CC2-522C-47FF-B087-EB223E02367F}" name="PivotTable19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F10:AI19" firstHeaderRow="1" firstDataRow="2" firstDataCol="1" rowPageCount="2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4"/>
        <item m="1" x="8"/>
        <item x="6"/>
        <item x="1"/>
        <item x="2"/>
        <item x="7"/>
        <item x="3"/>
        <item h="1"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8">
    <i>
      <x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2">
    <pageField fld="1" hier="-1"/>
    <pageField fld="0" hier="-1"/>
  </pageFields>
  <dataFields count="1">
    <dataField name="Count of C1. Which following are the forms of GBV-" fld="2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7FAD52-CC6A-404D-BE28-126C7F7B565B}" name="PivotTable45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W12:EX15" firstHeaderRow="1" firstDataRow="1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6"/>
  </rowFields>
  <rowItems count="3">
    <i>
      <x/>
    </i>
    <i>
      <x v="1"/>
    </i>
    <i t="grand">
      <x/>
    </i>
  </rowItems>
  <colItems count="1">
    <i/>
  </colItems>
  <pageFields count="3">
    <pageField fld="0" hier="-1"/>
    <pageField fld="2" hier="-1"/>
    <pageField fld="1" hier="-1"/>
  </pageFields>
  <dataFields count="1">
    <dataField name="Count of E1. Do you know what to do if there is a disaster and whom to contact for assistance?" fld="10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C9B883-7B60-477E-8964-F75C1CE369F5}" name="PivotTable48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FI12:FJ15" firstHeaderRow="1" firstDataRow="1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3">
    <pageField fld="0" hier="-1"/>
    <pageField fld="2" hier="-1"/>
    <pageField fld="1" hier="-1"/>
  </pageFields>
  <dataFields count="1">
    <dataField name="Count of E4. Did you participated in Block development committee meetings?" fld="1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57F6A3-28EC-4C29-ACA7-0715B2FC1EDC}" name="PivotTable35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S12:CV18" firstHeaderRow="1" firstDataRow="2" firstDataCol="1" rowPageCount="2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Fields count="1">
    <field x="2"/>
  </colFields>
  <colItems count="3">
    <i>
      <x/>
    </i>
    <i>
      <x v="1"/>
    </i>
    <i t="grand">
      <x/>
    </i>
  </colItems>
  <pageFields count="2">
    <pageField fld="0" hier="-1"/>
    <pageField fld="1" hier="-1"/>
  </pageFields>
  <dataFields count="5">
    <dataField name="Sum of CARE’s Health Post" fld="72" baseField="0" baseItem="0"/>
    <dataField name="Sum of Outreach clinics" fld="73" baseField="0" baseItem="0"/>
    <dataField name="Sum of Court-yard meetings" fld="75" baseField="0" baseItem="0"/>
    <dataField name="Sum of Door-to-door visit" fld="76" baseField="0" baseItem="0"/>
    <dataField name="Sum of Women Girl Safe Space" fld="7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46776B-666B-4DF0-A1EA-54775601BDE5}" name="PivotTable17" cacheId="2" dataOnRows="1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S10:W139" firstHeaderRow="1" firstDataRow="2" firstDataCol="1" rowPageCount="1" colPageCount="1"/>
  <pivotFields count="150">
    <pivotField axis="axisPage" multipleItemSelectionAllowed="1" showAll="0">
      <items count="6">
        <item x="4"/>
        <item x="3"/>
        <item x="0"/>
        <item x="2"/>
        <item h="1" x="1"/>
        <item t="default"/>
      </items>
    </pivotField>
    <pivotField axis="axisCol" multipleItemSelectionAllowed="1" showAll="0">
      <items count="5">
        <item x="3"/>
        <item x="2"/>
        <item x="0"/>
        <item h="1" x="1"/>
        <item t="default"/>
      </items>
    </pivotField>
    <pivotField axis="axisRow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m="1" x="2"/>
        <item m="1" x="3"/>
        <item x="0"/>
        <item x="1"/>
        <item t="default"/>
      </items>
    </pivotField>
    <pivotField axis="axisRow" showAll="0">
      <items count="6">
        <item x="4"/>
        <item x="1"/>
        <item x="2"/>
        <item x="3"/>
        <item x="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4">
    <field x="-2"/>
    <field x="12"/>
    <field x="2"/>
    <field x="11"/>
  </rowFields>
  <rowItems count="128">
    <i>
      <x/>
    </i>
    <i r="1">
      <x/>
    </i>
    <i r="2">
      <x/>
    </i>
    <i r="3">
      <x v="2"/>
    </i>
    <i r="2">
      <x v="1"/>
    </i>
    <i r="3">
      <x v="2"/>
    </i>
    <i r="1">
      <x v="1"/>
    </i>
    <i r="2">
      <x/>
    </i>
    <i r="3">
      <x v="2"/>
    </i>
    <i r="3">
      <x v="3"/>
    </i>
    <i r="2">
      <x v="1"/>
    </i>
    <i r="3">
      <x v="2"/>
    </i>
    <i r="3">
      <x v="3"/>
    </i>
    <i r="1">
      <x v="2"/>
    </i>
    <i r="2">
      <x/>
    </i>
    <i r="3">
      <x v="2"/>
    </i>
    <i r="3">
      <x v="3"/>
    </i>
    <i r="2">
      <x v="1"/>
    </i>
    <i r="3">
      <x v="2"/>
    </i>
    <i r="1">
      <x v="3"/>
    </i>
    <i r="2">
      <x/>
    </i>
    <i r="3">
      <x v="2"/>
    </i>
    <i r="3">
      <x v="3"/>
    </i>
    <i r="2">
      <x v="1"/>
    </i>
    <i r="3">
      <x v="2"/>
    </i>
    <i r="1">
      <x v="4"/>
    </i>
    <i r="2">
      <x/>
    </i>
    <i r="3">
      <x v="2"/>
    </i>
    <i r="3">
      <x v="3"/>
    </i>
    <i r="2">
      <x v="1"/>
    </i>
    <i r="3">
      <x v="2"/>
    </i>
    <i i="1">
      <x v="1"/>
    </i>
    <i r="1" i="1">
      <x/>
    </i>
    <i r="2" i="1">
      <x/>
    </i>
    <i r="3" i="1">
      <x v="2"/>
    </i>
    <i r="2" i="1">
      <x v="1"/>
    </i>
    <i r="3" i="1">
      <x v="2"/>
    </i>
    <i r="1" i="1">
      <x v="1"/>
    </i>
    <i r="2" i="1">
      <x/>
    </i>
    <i r="3" i="1">
      <x v="2"/>
    </i>
    <i r="3" i="1">
      <x v="3"/>
    </i>
    <i r="2" i="1">
      <x v="1"/>
    </i>
    <i r="3" i="1">
      <x v="2"/>
    </i>
    <i r="3" i="1">
      <x v="3"/>
    </i>
    <i r="1" i="1">
      <x v="2"/>
    </i>
    <i r="2" i="1">
      <x/>
    </i>
    <i r="3" i="1">
      <x v="2"/>
    </i>
    <i r="3" i="1">
      <x v="3"/>
    </i>
    <i r="2" i="1">
      <x v="1"/>
    </i>
    <i r="3" i="1">
      <x v="2"/>
    </i>
    <i r="1" i="1">
      <x v="3"/>
    </i>
    <i r="2" i="1">
      <x/>
    </i>
    <i r="3" i="1">
      <x v="2"/>
    </i>
    <i r="3" i="1">
      <x v="3"/>
    </i>
    <i r="2" i="1">
      <x v="1"/>
    </i>
    <i r="3" i="1">
      <x v="2"/>
    </i>
    <i r="1" i="1">
      <x v="4"/>
    </i>
    <i r="2" i="1">
      <x/>
    </i>
    <i r="3" i="1">
      <x v="2"/>
    </i>
    <i r="3" i="1">
      <x v="3"/>
    </i>
    <i r="2" i="1">
      <x v="1"/>
    </i>
    <i r="3" i="1">
      <x v="2"/>
    </i>
    <i i="2">
      <x v="2"/>
    </i>
    <i r="1" i="2">
      <x/>
    </i>
    <i r="2" i="2">
      <x/>
    </i>
    <i r="3" i="2">
      <x v="2"/>
    </i>
    <i r="2" i="2">
      <x v="1"/>
    </i>
    <i r="3" i="2">
      <x v="2"/>
    </i>
    <i r="1" i="2">
      <x v="1"/>
    </i>
    <i r="2" i="2">
      <x/>
    </i>
    <i r="3" i="2">
      <x v="2"/>
    </i>
    <i r="3" i="2">
      <x v="3"/>
    </i>
    <i r="2" i="2">
      <x v="1"/>
    </i>
    <i r="3" i="2">
      <x v="2"/>
    </i>
    <i r="3" i="2">
      <x v="3"/>
    </i>
    <i r="1" i="2">
      <x v="2"/>
    </i>
    <i r="2" i="2">
      <x/>
    </i>
    <i r="3" i="2">
      <x v="2"/>
    </i>
    <i r="3" i="2">
      <x v="3"/>
    </i>
    <i r="2" i="2">
      <x v="1"/>
    </i>
    <i r="3" i="2">
      <x v="2"/>
    </i>
    <i r="1" i="2">
      <x v="3"/>
    </i>
    <i r="2" i="2">
      <x/>
    </i>
    <i r="3" i="2">
      <x v="2"/>
    </i>
    <i r="3" i="2">
      <x v="3"/>
    </i>
    <i r="2" i="2">
      <x v="1"/>
    </i>
    <i r="3" i="2">
      <x v="2"/>
    </i>
    <i r="1" i="2">
      <x v="4"/>
    </i>
    <i r="2" i="2">
      <x/>
    </i>
    <i r="3" i="2">
      <x v="2"/>
    </i>
    <i r="3" i="2">
      <x v="3"/>
    </i>
    <i r="2" i="2">
      <x v="1"/>
    </i>
    <i r="3" i="2">
      <x v="2"/>
    </i>
    <i i="3">
      <x v="3"/>
    </i>
    <i r="1" i="3">
      <x/>
    </i>
    <i r="2" i="3">
      <x/>
    </i>
    <i r="3" i="3">
      <x v="2"/>
    </i>
    <i r="2" i="3">
      <x v="1"/>
    </i>
    <i r="3" i="3">
      <x v="2"/>
    </i>
    <i r="1" i="3">
      <x v="1"/>
    </i>
    <i r="2" i="3">
      <x/>
    </i>
    <i r="3" i="3">
      <x v="2"/>
    </i>
    <i r="3" i="3">
      <x v="3"/>
    </i>
    <i r="2" i="3">
      <x v="1"/>
    </i>
    <i r="3" i="3">
      <x v="2"/>
    </i>
    <i r="3" i="3">
      <x v="3"/>
    </i>
    <i r="1" i="3">
      <x v="2"/>
    </i>
    <i r="2" i="3">
      <x/>
    </i>
    <i r="3" i="3">
      <x v="2"/>
    </i>
    <i r="3" i="3">
      <x v="3"/>
    </i>
    <i r="2" i="3">
      <x v="1"/>
    </i>
    <i r="3" i="3">
      <x v="2"/>
    </i>
    <i r="1" i="3">
      <x v="3"/>
    </i>
    <i r="2" i="3">
      <x/>
    </i>
    <i r="3" i="3">
      <x v="2"/>
    </i>
    <i r="3" i="3">
      <x v="3"/>
    </i>
    <i r="2" i="3">
      <x v="1"/>
    </i>
    <i r="3" i="3">
      <x v="2"/>
    </i>
    <i r="1" i="3">
      <x v="4"/>
    </i>
    <i r="2" i="3">
      <x/>
    </i>
    <i r="3" i="3">
      <x v="2"/>
    </i>
    <i r="3" i="3">
      <x v="3"/>
    </i>
    <i r="2" i="3">
      <x v="1"/>
    </i>
    <i r="3" i="3">
      <x v="2"/>
    </i>
    <i t="grand">
      <x/>
    </i>
    <i t="grand" i="1">
      <x/>
    </i>
    <i t="grand" i="2">
      <x/>
    </i>
    <i t="grand" i="3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4">
    <dataField name="Sum of GBV" fld="14" baseField="0" baseItem="0"/>
    <dataField name="Sum of DRR" fld="17" baseField="0" baseItem="0"/>
    <dataField name="Sum of SRH" fld="15" baseField="0" baseItem="0"/>
    <dataField name="Sum of WASH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EB3F66-7C59-4DE0-AE18-A6CF8F5DB62C}" name="PivotTable18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Z10:AC16" firstHeaderRow="1" firstDataRow="2" firstDataCol="1" rowPageCount="1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multipleItemSelectionAllowed="1" showAll="0"/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Fields count="1">
    <field x="2"/>
  </colFields>
  <colItems count="3">
    <i>
      <x/>
    </i>
    <i>
      <x v="1"/>
    </i>
    <i t="grand">
      <x/>
    </i>
  </colItems>
  <pageFields count="1">
    <pageField fld="0" hier="-1"/>
  </pageFields>
  <dataFields count="5">
    <dataField name="Sum of Shine activities" fld="20" baseField="0" baseItem="0"/>
    <dataField name="Sum of Life-skills activities" fld="19" baseField="0" baseItem="0"/>
    <dataField name="Sum of Life skill training for youths" fld="22" baseField="0" baseItem="0"/>
    <dataField name="Sum of Life-skill and leadership training" fld="21" baseField="0" baseItem="0"/>
    <dataField name="Sum of Others" fld="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33844C-37C8-4E9E-8E6E-D31C549D4434}" name="PivotTable51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FU12:FV17" firstHeaderRow="1" firstDataRow="1" firstDataCol="1" rowPageCount="3" colPageCount="1"/>
  <pivotFields count="150">
    <pivotField axis="axisPage" showAll="0">
      <items count="6">
        <item x="4"/>
        <item x="3"/>
        <item x="0"/>
        <item x="2"/>
        <item x="1"/>
        <item t="default"/>
      </items>
    </pivotField>
    <pivotField axis="axisPage" multipleItemSelectionAllowed="1" showAll="0">
      <items count="5">
        <item x="3"/>
        <item x="2"/>
        <item x="0"/>
        <item h="1" x="1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3">
    <pageField fld="0" hier="-1"/>
    <pageField fld="2" hier="-1"/>
    <pageField fld="1" hier="-1"/>
  </pageFields>
  <dataFields count="5">
    <dataField name="Sum of Good sanitation facility" fld="119" baseField="0" baseItem="0"/>
    <dataField name="Sum of Adequate safe drinking water" fld="120" baseField="0" baseItem="0"/>
    <dataField name="Sum of Gender-segregated latrines and bathing cubicles" fld="121" baseField="0" baseItem="0"/>
    <dataField name="Sum of All of the above" fld="122" baseField="0" baseItem="0"/>
    <dataField name="Sum of None of the above" fld="1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CBCCC0-E31B-4690-962B-D2829504A727}" name="Table5" displayName="Table5" ref="A1:ET422" totalsRowShown="0" headerRowDxfId="188">
  <autoFilter ref="A1:ET422" xr:uid="{CDCBCCC0-E31B-4690-962B-D2829504A727}"/>
  <tableColumns count="150">
    <tableColumn id="1" xr3:uid="{9F4B5002-9C81-40F7-AB48-66B9E427181F}" name="Site of Interview (Camp No)"/>
    <tableColumn id="2" xr3:uid="{90257229-101C-4E77-ADDA-45B6543A47E2}" name="Age"/>
    <tableColumn id="3" xr3:uid="{61592C8A-F9E3-43BF-AA83-0D46B852AFB1}" name="Sex"/>
    <tableColumn id="150" xr3:uid="{026269CC-5531-441D-A91E-32951CABAC17}" name="Adult" dataDxfId="187"/>
    <tableColumn id="151" xr3:uid="{482DD5A4-16F9-4148-8B52-AF8FF6A5E013}" name="Gender" dataDxfId="186"/>
    <tableColumn id="4" xr3:uid="{C25EC923-F4C4-49A8-8CF5-997DF75727E6}" name="Do you have difficulty in seeing, even if wearing glasses?"/>
    <tableColumn id="5" xr3:uid="{32327538-57B5-440A-BAB4-56F4A43EB860}" name="Do you have difficulty in hearing, even if using a hearing aid(s)?"/>
    <tableColumn id="6" xr3:uid="{FB5DAD44-EEE0-4165-92B4-FF1C99749BE6}" name="Do you have difficulty in walking or climbing steps?"/>
    <tableColumn id="7" xr3:uid="{2A9339A9-E89F-41F1-B098-EF67B59D79AE}" name="Do you have difficulty remembering or concentrating?"/>
    <tableColumn id="8" xr3:uid="{79085F0D-A487-40EA-89DE-665EE4B20BDD}" name="Do you have difficulty with self-care, such as washing all over or dressing?"/>
    <tableColumn id="9" xr3:uid="{71EDC5EF-7483-48CE-A627-4EEE4379E8FF}" name="Using your usual language, do you have difficulty in communicating, for example understanding or being understood?"/>
    <tableColumn id="10" xr3:uid="{D91CB88B-2DDC-4DCB-B14B-08D036856D0F}" name="Disable" dataDxfId="185">
      <calculatedColumnFormula>IF(Table2[[#This Row],[Disable]]=1,"Disable","Non-disabled")</calculatedColumnFormula>
    </tableColumn>
    <tableColumn id="11" xr3:uid="{9ED1B8D5-ED79-4425-AE1C-E52056F515F9}" name="Marital Status"/>
    <tableColumn id="12" xr3:uid="{19F0315D-D5A7-4FAA-9150-63099B44109B}" name="B10. Which of the following services did you receive from CARE?"/>
    <tableColumn id="13" xr3:uid="{766E3A4A-24F9-4130-B59B-76D458F08884}" name="GBV"/>
    <tableColumn id="14" xr3:uid="{1672EF80-E511-479D-9CC5-E1201E3AC970}" name="SRH"/>
    <tableColumn id="15" xr3:uid="{16BFCE71-2555-4CE2-B78D-1FAE99BA3539}" name="WASH"/>
    <tableColumn id="16" xr3:uid="{118235EA-DCE4-450A-A19D-5A10A203C0FC}" name="DRR"/>
    <tableColumn id="17" xr3:uid="{A9361B00-9E49-4648-8F8D-C93BC80156DC}" name="B11. Which of the following training/activities given by CARE did you participate in?"/>
    <tableColumn id="18" xr3:uid="{07D97995-6CE8-4D48-B703-0F107CDFE6A7}" name="Life-skills activities"/>
    <tableColumn id="19" xr3:uid="{7D240CE6-DF0C-42DC-A1E1-ECEFAB11EA2F}" name="Shine activities"/>
    <tableColumn id="20" xr3:uid="{D78E6130-4254-4066-845A-0A4F96675177}" name="Life-skill and leadership training"/>
    <tableColumn id="21" xr3:uid="{4E3402A4-FBB1-49D3-99A1-B371915ECD2D}" name="Life skill training for youths"/>
    <tableColumn id="22" xr3:uid="{D1248FE2-C5C3-4D57-95EC-AC11286FAEEB}" name="Others"/>
    <tableColumn id="23" xr3:uid="{E98E8CF3-655C-4928-8397-BDC4CF7031A2}" name="None of the above"/>
    <tableColumn id="24" xr3:uid="{31FAEFB6-471E-40FE-BCF5-241F44787879}" name="Others (specify) 2"/>
    <tableColumn id="25" xr3:uid="{2AAE153F-87E0-4BB7-8AFC-F09EAB716CFF}" name="C1. Which following are the forms of GBV-"/>
    <tableColumn id="26" xr3:uid="{7B2295BE-E20B-47C4-85EA-43DE967FEB0C}" name="C2. What type of services did you receive from CARE?"/>
    <tableColumn id="27" xr3:uid="{9C55D20D-17E5-4E75-936F-E9421CB8C888}" name="Psychosocial support &amp; counselling"/>
    <tableColumn id="28" xr3:uid="{7327EB40-96C4-4FAD-BB3F-985631622DF4}" name="Training on EMAP tools"/>
    <tableColumn id="29" xr3:uid="{A36815C8-1A86-4A58-9FB1-3A3F6BDB318A}" name=" Training on Gender Based Violence Pocket Guide (GBVPG)"/>
    <tableColumn id="30" xr3:uid="{3C41BCD4-5362-45B7-843B-3218EB8E1D2F}" name="Training on GBV prevention &amp; protection"/>
    <tableColumn id="31" xr3:uid="{2EC7C348-0B3A-444A-B2A9-520422E2F075}" name="Information about GBV prevention &amp; mitigation"/>
    <tableColumn id="32" xr3:uid="{6DF5BCC3-532F-4DEC-8FCE-F9645E429ADB}" name="Others2"/>
    <tableColumn id="33" xr3:uid="{3CF3E96A-FC22-41AE-9B19-6CBDC8785041}" name="Others (specify)"/>
    <tableColumn id="34" xr3:uid="{393A0827-6C41-4B9A-985E-DE3FF9BFA907}" name="Did you received services from WGSS (Women-Girl Safe Space)"/>
    <tableColumn id="35" xr3:uid="{1594AFE3-81BC-47B3-9B22-9475639BA785}" name="Do your husband/in-laws/ family members allow you to receive services from WGSS?"/>
    <tableColumn id="36" xr3:uid="{B4CC753E-11E6-4447-A6A7-1077CB8252CD}" name="Do you allow your wife or female family members to receive services from WGSS?"/>
    <tableColumn id="37" xr3:uid="{10D76BF0-792F-48D2-963B-625865FF5074}" name="Did any community groups have been created and trained up for GBV prevention?"/>
    <tableColumn id="38" xr3:uid="{F53C7883-C6B1-4EA7-86B9-3DE3233D5BC5}" name="Have you ever been a victim of violence in your personal life?"/>
    <tableColumn id="39" xr3:uid="{3D22CE59-5852-486F-929A-4FA3C922BE80}" name="C8. What kind of violence have you been a victim of?"/>
    <tableColumn id="40" xr3:uid="{47FBE740-5313-4B84-A616-459B88D80703}" name="Physical assault"/>
    <tableColumn id="41" xr3:uid="{18450355-A19B-4041-8E27-EDEC61A13BAD}" name="Verbal abuse"/>
    <tableColumn id="42" xr3:uid="{AA9AEC33-7798-460B-8BB7-BDA9226467BD}" name="Sexual abuse"/>
    <tableColumn id="43" xr3:uid="{70F46460-7603-40E9-ABF7-0EE7BD044EC5}" name="Economic abuse"/>
    <tableColumn id="44" xr3:uid="{FBFCC2FF-16D9-4BE2-9EF4-A35544454AE2}" name=" Emotional abuse"/>
    <tableColumn id="45" xr3:uid="{5DD8B015-28C3-4D22-B8C4-52192F27FC94}" name="C9. By whom have you been a victim of violence?"/>
    <tableColumn id="46" xr3:uid="{AF2F31A6-78BC-47A3-A86C-872EEFE560AC}" name="By your life partner"/>
    <tableColumn id="47" xr3:uid="{858EAE73-665B-4912-A456-35057D5A34E2}" name="By in-laws"/>
    <tableColumn id="48" xr3:uid="{69FF4DF8-52C6-4334-8498-651C1FD0B8D6}" name="By neighbors"/>
    <tableColumn id="49" xr3:uid="{ECB83539-927E-46AE-A9A3-E160D4D09DFF}" name="C10. In last three years did you experience or see any GBV occurrences in the camp?"/>
    <tableColumn id="50" xr3:uid="{E4A622F1-166B-4E1D-BD14-33F7699D1A01}" name="C11. If yes, what actions did you take to settle down the situation?"/>
    <tableColumn id="51" xr3:uid="{F44DDCF7-A770-4123-94F5-323ACD2A4AC4}" name="Applied the knowledge received from CARE’s sessions"/>
    <tableColumn id="52" xr3:uid="{28BD3B9C-F2D0-4A10-800C-59F70646624D}" name="Contacted with community leaders (imams, majhi)"/>
    <tableColumn id="53" xr3:uid="{DF63C9D1-899E-4870-8AC6-675F380BDBCB}" name="Contacted to CARE outreach member"/>
    <tableColumn id="54" xr3:uid="{56512D16-FF0C-49D6-B0AE-056067126E4E}" name="None of the above2"/>
    <tableColumn id="55" xr3:uid="{354370AF-22F7-46DA-B325-4039B81F2BF1}" name="C12. What will you do if you experience GBV or see others experiencing GBV?"/>
    <tableColumn id="56" xr3:uid="{84BF66B9-DCF4-4471-B73E-2216D90F8278}" name="Apply the knowledge received from CARE’s sessions"/>
    <tableColumn id="57" xr3:uid="{AE37168D-0D85-4939-9DAE-60FF3F9240D7}" name="Contact with community leaders (imams, majhi)"/>
    <tableColumn id="58" xr3:uid="{6B557E15-5206-4C91-A0EC-68D68C001853}" name="Contact to CARE outreach member"/>
    <tableColumn id="59" xr3:uid="{C9F1702B-6AF7-4FB0-9C87-3A87128A49EA}" name="None of the above3"/>
    <tableColumn id="60" xr3:uid="{D1DF549D-3521-44CC-8150-19D984FEDC76}" name="D1. Which of the following SRH services have you received?"/>
    <tableColumn id="61" xr3:uid="{01AEF359-EFBF-4084-8E8E-CC771A17A9C0}" name="ANC"/>
    <tableColumn id="62" xr3:uid="{2FD71DE5-6627-4C48-B704-B78F04CBE3F7}" name="PNC"/>
    <tableColumn id="63" xr3:uid="{AE425AE8-0C87-416F-A1C0-3064D5212431}" name="Family Planning method"/>
    <tableColumn id="64" xr3:uid="{9CABFD91-54CD-494F-A539-4DA24B0C90CA}" name="Referral services for Safe delivery"/>
    <tableColumn id="65" xr3:uid="{5F931978-2690-46FB-8BCD-1CA33E6933C4}" name="STI/RTI"/>
    <tableColumn id="66" xr3:uid="{4ABFC421-0CCC-4274-912D-0FFC215A2016}" name="Menstrual hygiene"/>
    <tableColumn id="67" xr3:uid="{F39DB5B8-C7C0-4E60-9684-51568079F239}" name="Awareness session/information on reproductive health"/>
    <tableColumn id="68" xr3:uid="{2BC2A01F-A27A-4D00-AE6C-DC1B5B769206}" name="Couple counselling"/>
    <tableColumn id="69" xr3:uid="{FF6C0B0C-3F39-4BD7-9598-E69D62849179}" name="None of the above4"/>
    <tableColumn id="70" xr3:uid="{CF577CE5-9E66-4F27-BBAF-610044651BDC}" name="D2. Where did you get the SRH services from?"/>
    <tableColumn id="71" xr3:uid="{CF4A2AD8-6F15-464C-AE6A-84D81878E172}" name="CARE’s Health Post"/>
    <tableColumn id="72" xr3:uid="{BA4F8E7D-A09C-431F-BB36-2C484B2E7B79}" name="Outreach clinics"/>
    <tableColumn id="73" xr3:uid="{CE83D5B0-7D0B-4C6A-8290-F5AE86247027}" name="Women Girl Safe Space"/>
    <tableColumn id="74" xr3:uid="{0562CE60-E37D-41CF-87ED-B7ECC88281F9}" name="Court-yard meetings"/>
    <tableColumn id="75" xr3:uid="{1769BA75-C75A-4FFA-955A-FE23E99F58A9}" name="Door-to-door visit"/>
    <tableColumn id="76" xr3:uid="{95FEB1F5-2295-43DC-BE11-23F54CCEC8AC}" name="D3. Do you decide to take the SRH services yourself or do you need permission from someone in your family?"/>
    <tableColumn id="77" xr3:uid="{BD2927C9-7F92-43FB-820F-E4AD2E157249}" name="D4. From whom you take permission?"/>
    <tableColumn id="78" xr3:uid="{A109847F-8022-49AB-8E9E-08B7A0393483}" name="From my husband"/>
    <tableColumn id="79" xr3:uid="{D0EF5957-560E-4E4D-97E9-0B01EA676EC5}" name="From my mother"/>
    <tableColumn id="80" xr3:uid="{F4BD37E6-F3D8-4311-A63E-0859D3DEF5A1}" name="From mother-in-law"/>
    <tableColumn id="81" xr3:uid="{2573B6C8-5F88-44FC-8D36-DE2ACC4F50FE}" name="Other family members"/>
    <tableColumn id="82" xr3:uid="{82841D9B-0041-4F0D-9993-6CDC7D185C0F}" name="D5. Which of the following SRH services require permission?"/>
    <tableColumn id="83" xr3:uid="{CB7A68C0-C8CA-4AE9-950C-1FCCD983994C}" name="ANC2"/>
    <tableColumn id="84" xr3:uid="{A55A89AA-5760-4F58-A9FB-3810D7CAEB80}" name="PNC2"/>
    <tableColumn id="85" xr3:uid="{F807AF95-BAAB-46BC-A976-73B10296156A}" name="Family Planning method2"/>
    <tableColumn id="86" xr3:uid="{E65675B5-B272-4A69-ADF3-25265917BED5}" name="Referral services for Safe delivery2"/>
    <tableColumn id="87" xr3:uid="{8AA06F36-7076-40CF-90A9-D82D0C0C24C6}" name="STI/RTI2"/>
    <tableColumn id="88" xr3:uid="{ED999102-E9C4-4C05-ABDA-52DB60E1FD83}" name="Menstrual hygiene2"/>
    <tableColumn id="89" xr3:uid="{7907CC28-B7C5-4569-B697-D0620A49E861}" name="Awareness session/information on reproductive health2"/>
    <tableColumn id="90" xr3:uid="{C03BBD13-EBAD-4E7F-80DF-F69E802B5DB9}" name="Couple counselling2"/>
    <tableColumn id="91" xr3:uid="{32A511C1-0E02-4B00-8AC2-4081A65B68F5}" name="D6. Which of the following contraceptive methods did you use in the past for family planning?"/>
    <tableColumn id="92" xr3:uid="{C73DECB5-18A8-4189-A73B-32045A1580E4}" name="e. Others (specify)"/>
    <tableColumn id="93" xr3:uid="{484A216A-431C-4045-8D2E-61B154D346DC}" name="D7. What is your current contraceptive method?"/>
    <tableColumn id="94" xr3:uid="{F803DA23-EF57-4B87-A4F6-6A2C3BDDA0AF}" name="e. Others (specify) 2"/>
    <tableColumn id="95" xr3:uid="{2B4FCB83-17C5-4067-9F5B-1EB2EACC048B}" name="D8. Who makes the decision to receive family planning and other sexual health services?"/>
    <tableColumn id="96" xr3:uid="{D8F5E12D-7BC7-415D-B3C6-74153BACA870}" name="D9. Are you satisfied with your current contraceptive method?"/>
    <tableColumn id="97" xr3:uid="{E5366CF2-F572-42A8-AF57-1DBD3C1FE352}" name="D10. If no, why are you not satisfied with your current contraceptive method?"/>
    <tableColumn id="98" xr3:uid="{3EC129C3-8A38-4BE6-B2EA-B5307AC0FB9E}" name="Experienced a side effect"/>
    <tableColumn id="99" xr3:uid="{C859CA60-4F03-419E-999D-73B51FEAC655}" name="Difficult to maintain the method"/>
    <tableColumn id="100" xr3:uid="{701FB3DC-A94B-4893-9426-216BEEBF66A9}" name="Difficult to access the method’s commodities"/>
    <tableColumn id="101" xr3:uid="{6ADC5EF9-3D81-4AEF-86C3-A9CD82F0DE76}" name="It is not socially accepted"/>
    <tableColumn id="102" xr3:uid="{3E09C86F-7CFD-45F1-97DF-82DCE5817237}" name="Others (specify)2"/>
    <tableColumn id="103" xr3:uid="{7FB02EB5-6EB5-46FF-8694-A970B7E06812}" name="e. Others (specify) 3"/>
    <tableColumn id="104" xr3:uid="{52FBB076-FE56-43DC-8E73-93B813F8C432}" name="D11. Do you think everyone should know about sexual health regardless of men, women, boys, and girls?"/>
    <tableColumn id="105" xr3:uid="{2BD1B249-4004-499E-9277-8F251D4580DB}" name="E1. Do you know what to do if there is a disaster and whom to contact for assistance?"/>
    <tableColumn id="106" xr3:uid="{8722745A-E52B-49E5-9B10-D41A311ED88A}" name="E2. Did you participate in any DRR activities as a cash-for-work laborer to construct/repair targeted structures?"/>
    <tableColumn id="107" xr3:uid="{57302C20-420F-4ABC-9F00-45156769E841}" name="E3. Which of the following infrastructures for disaster mitigation did you participate in building or repairing?"/>
    <tableColumn id="108" xr3:uid="{DABC0746-F650-4918-BCC5-F41F3DD5022B}" name="Slope"/>
    <tableColumn id="109" xr3:uid="{E4070958-3A98-4731-9A0F-E1B145C5AB10}" name="Drainage system"/>
    <tableColumn id="110" xr3:uid="{63C6C57B-600D-4D12-930B-E8B7AF55083F}" name="Durable pathways"/>
    <tableColumn id="111" xr3:uid="{1D18988B-F4B9-4772-AD22-8D937D8E1CEE}" name="Staircase with railing"/>
    <tableColumn id="112" xr3:uid="{C42748B6-DED2-4720-98D0-95B25A777DF8}" name="All of the above"/>
    <tableColumn id="113" xr3:uid="{0622055D-6B90-4C6A-B90C-BCF257F769EF}" name="None of the above5"/>
    <tableColumn id="114" xr3:uid="{7EA8B714-5878-47A3-9536-027A84A5AE0A}" name="E4. Did you participated in Block development committee meetings?"/>
    <tableColumn id="115" xr3:uid="{3D800E48-37BF-408D-BB03-98679B386930}" name="E5. Did you help CARE team to identify the sites which are vulnerable to disasters?"/>
    <tableColumn id="116" xr3:uid="{1C328AB3-3526-4B9C-A657-7590022F9D7B}" name="E6. Do you participate in disaster campaigns, or disaster awareness or training sessions?"/>
    <tableColumn id="117" xr3:uid="{1E61010A-485C-488D-A936-783CA1F4FA6C}" name="F1. What kind of WASH (Water, Sanitation and Hygiene) facilities did you get from CARE Bangladesh?"/>
    <tableColumn id="118" xr3:uid="{983B827A-1845-4DB4-BC7F-0ECF17A3C8A6}" name="Good sanitation facility"/>
    <tableColumn id="119" xr3:uid="{A8DD4F86-67D7-444B-A207-8A5AADCC5FBB}" name="Adequate safe drinking water"/>
    <tableColumn id="120" xr3:uid="{360F0218-4AED-42C0-B246-543BBD83D07C}" name="Gender-segregated latrines and bathing cubicles"/>
    <tableColumn id="121" xr3:uid="{63E09D57-85F4-4F15-8288-DA9BFA656800}" name="All of the above2"/>
    <tableColumn id="122" xr3:uid="{141184BD-E8A3-48CC-ADF3-40249FE26D54}" name="None of the above6"/>
    <tableColumn id="123" xr3:uid="{E8E9E446-AAEA-4105-AACC-EA90ED33A9B3}" name="F2. What is the source of your drinking water at home?"/>
    <tableColumn id="124" xr3:uid="{E37AEA52-0A00-4F64-83F4-7990AB9727E8}" name="Deep tube wells"/>
    <tableColumn id="125" xr3:uid="{C2FCA074-8050-46F3-B0FB-F1047D1A805E}" name="Shallow tube wells"/>
    <tableColumn id="126" xr3:uid="{7B19D500-869D-4D5D-882A-E8AE94AB0BCA}" name="Tap stand/Pipe water"/>
    <tableColumn id="127" xr3:uid="{E42B1273-32FE-4EED-BF96-3C61614E52D2}" name="Water tank"/>
    <tableColumn id="128" xr3:uid="{0EB77E65-4DDA-464B-BEFA-422F0CED804D}" name="Protected dug well"/>
    <tableColumn id="129" xr3:uid="{626CA03F-87A5-4D21-9BE5-20BABD8FCF6D}" name="Unprotected dug well"/>
    <tableColumn id="130" xr3:uid="{2D9E44F0-53D4-4699-99CD-F2B937DDCEF6}" name="Others (specify)3"/>
    <tableColumn id="131" xr3:uid="{7D63F135-0B28-4E91-812B-35AE11B11511}" name="g. Others (specify)"/>
    <tableColumn id="132" xr3:uid="{5517B627-4B09-4D34-8035-6B81338CB7E9}" name="F3. Do you use latrines in a proper way regularly?"/>
    <tableColumn id="133" xr3:uid="{C67C99D0-1069-466D-808C-E909E0B980D3}" name="F4. Are the WASH facilities have easy access for people with disability?"/>
    <tableColumn id="134" xr3:uid="{B3BA8CFE-1715-4A91-AD76-48FE13522C3C}" name="F5. What changes have you noticed in your community since improvements have been made to WASH facilities?"/>
    <tableColumn id="135" xr3:uid="{67B26E0F-A5E2-46D0-A77C-72A821699392}" name="Availability of safe drinking water"/>
    <tableColumn id="136" xr3:uid="{87CE09BF-DE79-4B21-A63F-6D730C6FDA18}" name="People use latrines regularly"/>
    <tableColumn id="137" xr3:uid="{CA43D162-1083-42EA-BC41-01A3CB4EDB07}" name="People maintain personal hygiene"/>
    <tableColumn id="138" xr3:uid="{CBB160F8-DF5D-49E0-B827-15A8DFF110D4}" name="Others (specify)4"/>
    <tableColumn id="139" xr3:uid="{E6930490-57EF-4521-AC8A-D5E0134253AE}" name="All of the above3"/>
    <tableColumn id="140" xr3:uid="{9AEA5F9D-AA76-4448-A6F1-11BFF5F441D7}" name="None of the above7"/>
    <tableColumn id="141" xr3:uid="{BCFA0DB2-B4B1-4496-9FFB-2179A5D0B576}" name="d. Others (specify)"/>
    <tableColumn id="142" xr3:uid="{A6048316-91F0-4FC6-9370-347D3C306597}" name="Q. How out of five would you rate CARE's services in improving health, safety and infrastructure?"/>
    <tableColumn id="143" xr3:uid="{AFC69294-B2A1-41FF-BF25-FAAAD638BB97}" name="B10. Which of the following services did you receive from CARE?  4"/>
    <tableColumn id="144" xr3:uid="{9B6DCB51-7C40-4E20-9A4F-70299D40ABF8}" name="GBV5"/>
    <tableColumn id="145" xr3:uid="{C46D4965-8250-4434-BE54-F904A9DCED66}" name="SRH6"/>
    <tableColumn id="146" xr3:uid="{6EE516E0-B0F2-4445-B3BE-54758EA3A351}" name="WASH7"/>
    <tableColumn id="147" xr3:uid="{4B47FCD1-212F-4920-A473-5A7EBDCB4045}" name="DRR8"/>
    <tableColumn id="148" xr3:uid="{D69E2C2C-4F56-4E64-8085-E6D397C65627}" name="E2. Did you participate in any DRR activities as a cash-for-work laborer to construct/repair targeted structures?/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AD49800-EFB5-4325-9CC7-30B9A9B1CAC6}" name="Table115" displayName="Table115" ref="AH17:AJ19" totalsRowShown="0">
  <autoFilter ref="AH17:AJ19" xr:uid="{DAD49800-EFB5-4325-9CC7-30B9A9B1CAC6}"/>
  <tableColumns count="3">
    <tableColumn id="1" xr3:uid="{73CC4056-6C31-42B2-9A1F-3A2A47B33117}" name="  "/>
    <tableColumn id="2" xr3:uid="{E98CFD58-D2AF-4FA2-AFFA-CA99B8439A05}" name="Frequency"/>
    <tableColumn id="3" xr3:uid="{41041BA9-3935-4BFA-B150-E17FDE23D59E}" name="in %" dataDxfId="184" dataCellStyle="Percent">
      <calculatedColumnFormula>AI18/111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3AD093B-088A-43C4-99C5-F903A92F474F}" name="Table16" displayName="Table16" ref="B24:G32" totalsRowShown="0" dataDxfId="183" dataCellStyle="Percent">
  <autoFilter ref="B24:G32" xr:uid="{B3AD093B-088A-43C4-99C5-F903A92F474F}"/>
  <tableColumns count="6">
    <tableColumn id="1" xr3:uid="{1672171C-C560-4B1D-843F-7E4A5F6C6F8D}" name=" "/>
    <tableColumn id="2" xr3:uid="{35645AAE-577A-42F6-AFE4-6B28556232AB}" name="Boy" dataDxfId="182" dataCellStyle="Percent">
      <calculatedColumnFormula>C37/$C$3</calculatedColumnFormula>
    </tableColumn>
    <tableColumn id="3" xr3:uid="{981C4397-9118-44A7-8BE6-7839719340AA}" name="Girl" dataDxfId="181" dataCellStyle="Percent">
      <calculatedColumnFormula>D37/$C$3</calculatedColumnFormula>
    </tableColumn>
    <tableColumn id="4" xr3:uid="{0E2F8E85-3AFF-44F8-B379-C014554A2416}" name="Men" dataDxfId="180" dataCellStyle="Percent">
      <calculatedColumnFormula>E37/$C$3</calculatedColumnFormula>
    </tableColumn>
    <tableColumn id="5" xr3:uid="{73FBF534-D567-4757-9748-CEAC2557F468}" name="Women" dataDxfId="179" dataCellStyle="Percent">
      <calculatedColumnFormula>F37/$C$3</calculatedColumnFormula>
    </tableColumn>
    <tableColumn id="6" xr3:uid="{58B4CFDC-317A-4F8C-BD9B-480123A3E7C8}" name="Total" dataDxfId="178" dataCellStyle="Percent">
      <calculatedColumnFormula>G37/$C$3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1E3C3A6-C6FF-4463-AF20-D7E044EBD2FD}" name="Table17" displayName="Table17" ref="J20:O26" totalsRowShown="0" dataDxfId="177" dataCellStyle="Percent">
  <autoFilter ref="J20:O26" xr:uid="{41E3C3A6-C6FF-4463-AF20-D7E044EBD2FD}"/>
  <tableColumns count="6">
    <tableColumn id="1" xr3:uid="{032AD670-AFBE-4775-9222-1F995AF7D3F8}" name=" "/>
    <tableColumn id="2" xr3:uid="{6144B290-E8D2-49D0-B5CE-DC636AC041E4}" name="Boy" dataDxfId="176" dataCellStyle="Percent">
      <calculatedColumnFormula>K30/$K$3</calculatedColumnFormula>
    </tableColumn>
    <tableColumn id="3" xr3:uid="{505434FB-BC9B-40B5-B5D9-44F714E9593F}" name="Girl" dataDxfId="175" dataCellStyle="Percent">
      <calculatedColumnFormula>L30/$K$3</calculatedColumnFormula>
    </tableColumn>
    <tableColumn id="4" xr3:uid="{35AE2770-400C-4A0D-BB59-625676CC0D65}" name="Men" dataDxfId="174" dataCellStyle="Percent">
      <calculatedColumnFormula>M30/$K$3</calculatedColumnFormula>
    </tableColumn>
    <tableColumn id="5" xr3:uid="{A570AD9E-3ED6-483D-91FB-F69A6EDAC8E2}" name="Women" dataDxfId="173" dataCellStyle="Percent">
      <calculatedColumnFormula>N30/$K$3</calculatedColumnFormula>
    </tableColumn>
    <tableColumn id="6" xr3:uid="{5B40044F-B57C-4DA1-A770-66453FF247DA}" name="Total" dataDxfId="172" dataCellStyle="Percent">
      <calculatedColumnFormula>O30/$K$3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8F740E0-248F-4D49-B9B0-D8C92F2DFE19}" name="Table18" displayName="Table18" ref="R17:S19" totalsRowShown="0">
  <autoFilter ref="R17:S19" xr:uid="{58F740E0-248F-4D49-B9B0-D8C92F2DFE19}"/>
  <tableColumns count="2">
    <tableColumn id="1" xr3:uid="{5B2F3AAD-CB89-4A87-AEEC-52A55329DA1F}" name=" "/>
    <tableColumn id="2" xr3:uid="{498262E0-5C5A-416D-AB53-223C0D62D0CE}" name="Yes" dataDxfId="171" dataCellStyle="Percent">
      <calculatedColumnFormula>S24/$S$3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4E3D7C4-A788-419E-8DE2-7EED7C991B38}" name="Table19" displayName="Table19" ref="V18:W20" totalsRowShown="0">
  <autoFilter ref="V18:W20" xr:uid="{84E3D7C4-A788-419E-8DE2-7EED7C991B38}"/>
  <tableColumns count="2">
    <tableColumn id="1" xr3:uid="{54E0CEA2-64A5-42FC-A7D7-2E4D23964BAF}" name=" "/>
    <tableColumn id="2" xr3:uid="{651661DA-157C-4B4B-9F2D-BC4DB5F2B778}" name="Do your husband/in-laws/ family members allow you to receive services from WGSS?" dataDxfId="170" dataCellStyle="Percent">
      <calculatedColumnFormula>W25/$W$3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B97FCE4-0367-47C0-A62C-A77A9E6C1574}" name="Table20" displayName="Table20" ref="Z18:AA19" totalsRowShown="0">
  <autoFilter ref="Z18:AA19" xr:uid="{BB97FCE4-0367-47C0-A62C-A77A9E6C1574}"/>
  <tableColumns count="2">
    <tableColumn id="1" xr3:uid="{259CAC86-A776-41D4-A3AA-79B8225AED42}" name=" "/>
    <tableColumn id="2" xr3:uid="{5F8B7717-5B96-4A4A-9CCB-F39308A7F3DF}" name="Do you allow your wife or female family members to receive services from WGSS?" dataDxfId="169" dataCellStyle="Percent">
      <calculatedColumnFormula>AA23/$AA$3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6B104EA-5BE9-4BC2-98CB-E204D1077D94}" name="Table21" displayName="Table21" ref="AD19:AE21" totalsRowShown="0">
  <autoFilter ref="AD19:AE21" xr:uid="{A6B104EA-5BE9-4BC2-98CB-E204D1077D94}"/>
  <tableColumns count="2">
    <tableColumn id="1" xr3:uid="{C044203D-828B-495D-9F32-0F35AFD4F24C}" name=" "/>
    <tableColumn id="2" xr3:uid="{82FE357E-1785-483E-8F09-89D1EB51A970}" name="Did any community groups have been created and trained up for GBV prevention?" dataDxfId="168" dataCellStyle="Percent">
      <calculatedColumnFormula>AE26/GETPIVOTDATA("Did any community groups have been created and trained up for GBV prevention?",$AD$13)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106BE3E-AA4E-4278-9647-D08504F8F6BF}" name="Table22" displayName="Table22" ref="AH45:AI49" totalsRowShown="0" headerRowDxfId="167" headerRowBorderDxfId="166">
  <autoFilter ref="AH45:AI49" xr:uid="{F106BE3E-AA4E-4278-9647-D08504F8F6BF}"/>
  <tableColumns count="2">
    <tableColumn id="1" xr3:uid="{447A749E-1CDF-4122-8471-0A65CB067102}" name=" " dataDxfId="165"/>
    <tableColumn id="2" xr3:uid="{97F2D2BF-208F-43B9-A18E-7E77FF5FFBBF}" name="in %" dataDxfId="164" dataCellStyle="Percent">
      <calculatedColumnFormula>AI51/$AI$30</calculatedColumnFormula>
    </tableColumn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B614DDC-D9D7-455D-9808-5C8B781E0EFF}" name="Table23" displayName="Table23" ref="AH75:AI79" totalsRowShown="0" headerRowDxfId="163" headerRowBorderDxfId="162">
  <autoFilter ref="AH75:AI79" xr:uid="{AB614DDC-D9D7-455D-9808-5C8B781E0EFF}"/>
  <tableColumns count="2">
    <tableColumn id="1" xr3:uid="{C9D8D9AF-6A11-42D4-95F3-90F37A88E972}" name=" " dataDxfId="161"/>
    <tableColumn id="2" xr3:uid="{BB8E5B95-9108-417C-81CE-C080A69E6B73}" name="in %" dataDxfId="160" dataCellStyle="Percent">
      <calculatedColumnFormula>AI83/$AI$58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AA81783-ABAD-4A61-B456-216A2CF82FA5}" name="Table24" displayName="Table24" ref="AO23:AT32" totalsRowShown="0" dataDxfId="159" dataCellStyle="Percent">
  <autoFilter ref="AO23:AT32" xr:uid="{9AA81783-ABAD-4A61-B456-216A2CF82FA5}"/>
  <tableColumns count="6">
    <tableColumn id="1" xr3:uid="{7B9C88D0-C14F-4F80-8833-0B802E6ECE8E}" name=" "/>
    <tableColumn id="2" xr3:uid="{5E781FA9-2E3B-4FD5-A014-8D4AFBBAC17D}" name="Boy" dataDxfId="158" dataCellStyle="Percent">
      <calculatedColumnFormula>AP36/$AP$3</calculatedColumnFormula>
    </tableColumn>
    <tableColumn id="3" xr3:uid="{17CD59C1-7BB4-4CA8-A2AE-479996074D12}" name="Girl" dataDxfId="157" dataCellStyle="Percent">
      <calculatedColumnFormula>AQ36/$AP$3</calculatedColumnFormula>
    </tableColumn>
    <tableColumn id="4" xr3:uid="{A47EE1F3-51B6-4DEE-8804-5E9DA1D61DFA}" name="Men" dataDxfId="156" dataCellStyle="Percent">
      <calculatedColumnFormula>AR36/$AP$3</calculatedColumnFormula>
    </tableColumn>
    <tableColumn id="5" xr3:uid="{0B2557EC-BB0B-4E2D-961A-974BD5B33112}" name="Women" dataDxfId="155" dataCellStyle="Percent">
      <calculatedColumnFormula>AS36/$AP$3</calculatedColumnFormula>
    </tableColumn>
    <tableColumn id="6" xr3:uid="{5493ED92-9055-4F1D-9F24-4D84C620BFC4}" name="Total" dataDxfId="154" dataCellStyle="Percent">
      <calculatedColumnFormula>AT36/$AP$3</calculatedColumn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959CB10-80D1-4E44-BDE8-B65F2A70C59C}" name="Table25" displayName="Table25" ref="AW19:BB24" totalsRowShown="0">
  <autoFilter ref="AW19:BB24" xr:uid="{9959CB10-80D1-4E44-BDE8-B65F2A70C59C}"/>
  <tableColumns count="6">
    <tableColumn id="1" xr3:uid="{EC8C3FBD-7E5E-4E1E-B08F-993DEC77CD8F}" name=" "/>
    <tableColumn id="2" xr3:uid="{A5E1FE09-5A36-4837-951C-969A2E86DF88}" name="Boy" dataDxfId="153" dataCellStyle="Percent">
      <calculatedColumnFormula>AX30/$AX$4</calculatedColumnFormula>
    </tableColumn>
    <tableColumn id="3" xr3:uid="{7C0E1BE2-4421-4AA9-A1E4-005A4D951A5F}" name="Girl" dataDxfId="152" dataCellStyle="Percent">
      <calculatedColumnFormula>AY30/$AX$4</calculatedColumnFormula>
    </tableColumn>
    <tableColumn id="4" xr3:uid="{2B3A633C-6316-4E5C-AD01-A9A7066A283B}" name="Men" dataDxfId="151" dataCellStyle="Percent">
      <calculatedColumnFormula>AZ30/$AX$4</calculatedColumnFormula>
    </tableColumn>
    <tableColumn id="5" xr3:uid="{F5F8EB36-F567-434A-9471-AB9F266C296D}" name="Women" dataDxfId="150" dataCellStyle="Percent">
      <calculatedColumnFormula>BA30/$AX$4</calculatedColumnFormula>
    </tableColumn>
    <tableColumn id="6" xr3:uid="{72DAC97F-08DA-4FCB-B8F5-3C1CB0CB56B6}" name="Total" dataDxfId="149" dataCellStyle="Percent">
      <calculatedColumnFormula>BB30/$AX$4</calculatedColumnFormula>
    </tableColumn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23784E2-63C8-4B56-8076-2B251C97A6B9}" name="Table26" displayName="Table26" ref="BE15:BG19" totalsRowShown="0">
  <autoFilter ref="BE15:BG19" xr:uid="{E23784E2-63C8-4B56-8076-2B251C97A6B9}"/>
  <tableColumns count="3">
    <tableColumn id="1" xr3:uid="{020A780F-5A18-4746-8642-B43F15F69232}" name=" "/>
    <tableColumn id="2" xr3:uid="{F7CDA789-CC05-426A-AD3E-324F3A32DF27}" name="in %" dataDxfId="148" dataCellStyle="Percent">
      <calculatedColumnFormula>GETPIVOTDATA("D3. Do you decide to take the SRH services yourself or do you need permission from someone in your family?",$BE$10,"D3. Do you decide to take the SRH services yourself or do you need permission from someone in your family?","I take my decisions")/BF3</calculatedColumnFormula>
    </tableColumn>
    <tableColumn id="3" xr3:uid="{E99B7395-AE3F-414C-9FDE-6929F209184B}" name="Column1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64BD793-E594-40F7-9912-A3709E0D2CCB}" name="Table27" displayName="Table27" ref="BE36:BF40" totalsRowShown="0">
  <autoFilter ref="BE36:BF40" xr:uid="{D64BD793-E594-40F7-9912-A3709E0D2CCB}"/>
  <tableColumns count="2">
    <tableColumn id="1" xr3:uid="{4068F30D-D9B6-493F-9491-8B6E19349253}" name=" "/>
    <tableColumn id="2" xr3:uid="{1910CC27-5FEF-4B03-B2E5-471D3013BC33}" name="in %" dataDxfId="147" dataCellStyle="Percent">
      <calculatedColumnFormula>BF44/$BF$22</calculatedColumnFormula>
    </tableColumn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BFD7CCB-C5A8-4E8E-B412-D88F52DB7E40}" name="Table28" displayName="Table28" ref="BI21:BJ29" totalsRowShown="0">
  <autoFilter ref="BI21:BJ29" xr:uid="{ABFD7CCB-C5A8-4E8E-B412-D88F52DB7E40}"/>
  <tableColumns count="2">
    <tableColumn id="1" xr3:uid="{09CCFC5F-56EE-4FB2-81F4-7BAD24AB686C}" name=" "/>
    <tableColumn id="2" xr3:uid="{34C7E370-5078-4151-A0DF-5555CE8D6564}" name="in %" dataDxfId="146" dataCellStyle="Percent">
      <calculatedColumnFormula>BJ34/$BJ$3</calculatedColumnFormula>
    </tableColumn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3C17085-79C3-407B-8F10-484F0658E042}" name="Table29" displayName="Table29" ref="BM18:BN22" totalsRowShown="0">
  <autoFilter ref="BM18:BN22" xr:uid="{A3C17085-79C3-407B-8F10-484F0658E042}"/>
  <tableColumns count="2">
    <tableColumn id="1" xr3:uid="{FA261C26-A76A-4147-89B0-5D395350EEED}" name=" "/>
    <tableColumn id="2" xr3:uid="{7D09F8EC-0589-4522-87D3-D12D2D107D9A}" name="Which of the following contraceptive methods did you use in the past for family planning?" dataDxfId="145" dataCellStyle="Percent">
      <calculatedColumnFormula>BN27/$BN$3</calculatedColumnFormula>
    </tableColumn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C15F1B0-A9D2-420B-89E9-93532FC2AAEB}" name="Table30" displayName="Table30" ref="BR16:BS21" totalsRowShown="0">
  <autoFilter ref="BR16:BS21" xr:uid="{8C15F1B0-A9D2-420B-89E9-93532FC2AAEB}"/>
  <tableColumns count="2">
    <tableColumn id="1" xr3:uid="{8DE50ADD-4C91-4637-B505-A653CE7CFA8A}" name=" "/>
    <tableColumn id="2" xr3:uid="{0F2EEC97-93E3-4303-8515-CEE00EB0CC80}" name="What is your current contraceptive method?" dataDxfId="144" dataCellStyle="Percent">
      <calculatedColumnFormula>BS25/$BS$3</calculatedColumnFormula>
    </tableColumn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5508B7E-D93D-4358-AC4F-AA85FAA4E2D9}" name="Table31" displayName="Table31" ref="BX17:BY20" totalsRowShown="0">
  <autoFilter ref="BX17:BY20" xr:uid="{25508B7E-D93D-4358-AC4F-AA85FAA4E2D9}"/>
  <tableColumns count="2">
    <tableColumn id="1" xr3:uid="{CD465D63-5C45-4D50-9CD8-452D8CA8B0B3}" name=" "/>
    <tableColumn id="2" xr3:uid="{CFE167DE-35B3-4362-9DC6-9D767E1AB336}" name="Who makes the decision to receive family planning and other sexual health services?" dataDxfId="143" dataCellStyle="Percent">
      <calculatedColumnFormula>BY26/$BY$3</calculatedColumnFormula>
    </tableColumn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2A7D313-508B-45ED-AAFA-3CCA2BBEA96A}" name="Table32" displayName="Table32" ref="CB17:CC19" totalsRowShown="0">
  <autoFilter ref="CB17:CC19" xr:uid="{02A7D313-508B-45ED-AAFA-3CCA2BBEA96A}"/>
  <tableColumns count="2">
    <tableColumn id="1" xr3:uid="{140ECA24-DA64-4E75-8DEE-029FABBB4636}" name=" "/>
    <tableColumn id="2" xr3:uid="{0FEE8F3F-CF23-4D91-B966-3E0DF8BAA07D}" name="Do you think everyone should know about sexual health regardless of men, women, boys, and girls?" dataDxfId="142" dataCellStyle="Percent">
      <calculatedColumnFormula>CC25/$CC$3</calculatedColumnFormula>
    </tableColumn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783FFA5-2F54-445A-876E-F06ABAA6CA0B}" name="Table33" displayName="Table33" ref="CF18:CK20" totalsRowShown="0" dataDxfId="141" dataCellStyle="Percent">
  <autoFilter ref="CF18:CK20" xr:uid="{4783FFA5-2F54-445A-876E-F06ABAA6CA0B}"/>
  <tableColumns count="6">
    <tableColumn id="1" xr3:uid="{C8F7D98A-A78B-4000-81DF-E4E9F303208D}" name="Do you know what to do if there is a disaster and whom to contact for assistance? "/>
    <tableColumn id="2" xr3:uid="{5624618D-C193-4523-B2EB-448DCB7658D5}" name="Boy" dataDxfId="140" dataCellStyle="Percent">
      <calculatedColumnFormula>CG26/$CG$3</calculatedColumnFormula>
    </tableColumn>
    <tableColumn id="3" xr3:uid="{016860B5-6B09-47D7-9E59-4476F4594673}" name="Girl" dataDxfId="139" dataCellStyle="Percent">
      <calculatedColumnFormula>CH26/$CG$3</calculatedColumnFormula>
    </tableColumn>
    <tableColumn id="4" xr3:uid="{A7D1F900-1E25-4552-AF97-D19AF77414A9}" name="Men" dataDxfId="138" dataCellStyle="Percent">
      <calculatedColumnFormula>CI26/$CG$3</calculatedColumnFormula>
    </tableColumn>
    <tableColumn id="5" xr3:uid="{B22F009B-FD18-4833-A09B-91914359AC0E}" name="Women" dataDxfId="137" dataCellStyle="Percent">
      <calculatedColumnFormula>CJ26/$CG$3</calculatedColumnFormula>
    </tableColumn>
    <tableColumn id="6" xr3:uid="{5EF1CE5B-FCBF-4C1C-9B07-835C1A7A9891}" name="Total" dataDxfId="136" dataCellStyle="Percent">
      <calculatedColumnFormula>CK26/$CG$3</calculatedColumnFormula>
    </tableColumn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6D4B437-8586-44CE-803F-70C86271D72D}" name="Table34" displayName="Table34" ref="CN16:CO18" totalsRowShown="0">
  <autoFilter ref="CN16:CO18" xr:uid="{56D4B437-8586-44CE-803F-70C86271D72D}"/>
  <tableColumns count="2">
    <tableColumn id="1" xr3:uid="{08ACB8CF-936F-40F1-81DC-98CD722C7B90}" name=" "/>
    <tableColumn id="2" xr3:uid="{0F670BFE-7A00-47F4-9006-29EEBECC9276}" name="Did you participate in any DRR activities as a cash-for-work laborer to construct/repair targeted structures?" dataDxfId="135" dataCellStyle="Percent">
      <calculatedColumnFormula>CO23/$CO$3</calculatedColumnFormula>
    </tableColumn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EBAAB83-5A19-4202-8119-A004F2D648E8}" name="Table35" displayName="Table35" ref="CR18:CS24" totalsRowShown="0">
  <autoFilter ref="CR18:CS24" xr:uid="{6EBAAB83-5A19-4202-8119-A004F2D648E8}"/>
  <sortState xmlns:xlrd2="http://schemas.microsoft.com/office/spreadsheetml/2017/richdata2" ref="CR19:CS24">
    <sortCondition ref="CS21:CS24"/>
  </sortState>
  <tableColumns count="2">
    <tableColumn id="1" xr3:uid="{706439D9-1037-41CA-A298-101FCBEC22FD}" name=" "/>
    <tableColumn id="2" xr3:uid="{CDAD5599-BE74-4ECD-8C99-6CFE0ECB5606}" name="in %" dataDxfId="134" dataCellStyle="Percent">
      <calculatedColumnFormula>CS29/$CS$3</calculatedColumnFormula>
    </tableColumn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96892173-AC67-44D1-A29E-1ECD12711641}" name="Table36" displayName="Table36" ref="CW16:CX18" totalsRowShown="0">
  <autoFilter ref="CW16:CX18" xr:uid="{96892173-AC67-44D1-A29E-1ECD12711641}"/>
  <tableColumns count="2">
    <tableColumn id="1" xr3:uid="{C1070D8B-3D24-4717-9F9B-65D0E02DE08A}" name=" "/>
    <tableColumn id="2" xr3:uid="{1DA1DE37-4D69-4C84-A80A-0FB6F3F52A27}" name="Did you participated in Block development committee meetings?" dataDxfId="133" dataCellStyle="Percent">
      <calculatedColumnFormula>CX23/$CX$3</calculatedColumnFormula>
    </tableColumn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D5C44857-9FA4-49AF-B140-8E473AAF9301}" name="Table37" displayName="Table37" ref="DB17:DC19" totalsRowShown="0">
  <autoFilter ref="DB17:DC19" xr:uid="{D5C44857-9FA4-49AF-B140-8E473AAF9301}"/>
  <tableColumns count="2">
    <tableColumn id="1" xr3:uid="{8FAFDD5B-4F35-4320-9D23-9BBEA1719EA8}" name=" "/>
    <tableColumn id="2" xr3:uid="{81BD6A8A-2B44-4FCC-8B99-F06931D07203}" name="Do you participate in disaster campaigns, or disaster awareness or training sessions?" dataDxfId="132" dataCellStyle="Percent">
      <calculatedColumnFormula>DC24/$DC$3</calculatedColumnFormula>
    </tableColumn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1BFB5F8A-DC09-4710-B4F5-5A6734F477EB}" name="Table38" displayName="Table38" ref="DH20:DM25" totalsRowShown="0" dataDxfId="131" dataCellStyle="Percent">
  <autoFilter ref="DH20:DM25" xr:uid="{1BFB5F8A-DC09-4710-B4F5-5A6734F477EB}"/>
  <tableColumns count="6">
    <tableColumn id="1" xr3:uid="{E4E52041-9416-4B79-88FC-DE180D217006}" name=" "/>
    <tableColumn id="2" xr3:uid="{57F14F10-919C-41AA-8E68-AC19BAA88ACF}" name="Boy" dataDxfId="130" dataCellStyle="Percent">
      <calculatedColumnFormula>DI31/$DI$3</calculatedColumnFormula>
    </tableColumn>
    <tableColumn id="3" xr3:uid="{50A5C006-E486-4370-AE6C-4192B874D77E}" name="Girl" dataDxfId="129" dataCellStyle="Percent">
      <calculatedColumnFormula>DJ31/$DI$3</calculatedColumnFormula>
    </tableColumn>
    <tableColumn id="4" xr3:uid="{EEA508FD-6E3A-40C4-8BD5-4CF0359DAC67}" name="Men" dataDxfId="128" dataCellStyle="Percent">
      <calculatedColumnFormula>DK31/$DI$3</calculatedColumnFormula>
    </tableColumn>
    <tableColumn id="5" xr3:uid="{040A6383-B24E-42E2-B557-651F2386E3B8}" name="Women" dataDxfId="127" dataCellStyle="Percent">
      <calculatedColumnFormula>DL31/$DI$3</calculatedColumnFormula>
    </tableColumn>
    <tableColumn id="6" xr3:uid="{D214C602-C21A-4682-B2F1-D570D183C8E4}" name="Total" dataDxfId="126" dataCellStyle="Percent">
      <calculatedColumnFormula>DM31/$DI$3</calculatedColumnFormula>
    </tableColumn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A67872BF-DB9E-4BDE-AB07-47740609E508}" name="Table39" displayName="Table39" ref="DO22:DQ29" totalsRowShown="0">
  <autoFilter ref="DO22:DQ29" xr:uid="{A67872BF-DB9E-4BDE-AB07-47740609E508}"/>
  <sortState xmlns:xlrd2="http://schemas.microsoft.com/office/spreadsheetml/2017/richdata2" ref="DO23:DQ29">
    <sortCondition descending="1" ref="DP24:DP29"/>
  </sortState>
  <tableColumns count="3">
    <tableColumn id="1" xr3:uid="{12AE944D-0D1F-41C5-8E90-0D958A31B6E0}" name=" "/>
    <tableColumn id="2" xr3:uid="{DE690F94-2FFF-4A6B-8E6E-ABC43DAD7D7C}" name="in %" dataDxfId="125" dataCellStyle="Percent"/>
    <tableColumn id="3" xr3:uid="{4149A348-5E15-4C11-ABF6-38050299D1F8}" name="in %2" dataDxfId="124" dataCellStyle="Percent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97A31CE7-CCD9-47A9-8CF2-FD9E89D697B2}" name="Table40" displayName="Table40" ref="DY21:DZ27" totalsRowShown="0">
  <autoFilter ref="DY21:DZ27" xr:uid="{97A31CE7-CCD9-47A9-8CF2-FD9E89D697B2}"/>
  <sortState xmlns:xlrd2="http://schemas.microsoft.com/office/spreadsheetml/2017/richdata2" ref="DY22:DZ27">
    <sortCondition ref="DZ23:DZ27"/>
  </sortState>
  <tableColumns count="2">
    <tableColumn id="1" xr3:uid="{1BC6DE9E-89E2-4A2A-91E7-2B2479415B3D}" name=" "/>
    <tableColumn id="2" xr3:uid="{F4E28BCC-A170-4263-A5BA-B1A9F3A29C56}" name="in %" dataDxfId="123" dataCellStyle="Percent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B0FBC4FC-457C-4476-B10B-79F9665FC1D2}" name="Table41" displayName="Table41" ref="ED21:EF26" totalsRowShown="0">
  <autoFilter ref="ED21:EF26" xr:uid="{B0FBC4FC-457C-4476-B10B-79F9665FC1D2}"/>
  <sortState xmlns:xlrd2="http://schemas.microsoft.com/office/spreadsheetml/2017/richdata2" ref="ED22:EF26">
    <sortCondition ref="EE24:EE26"/>
  </sortState>
  <tableColumns count="3">
    <tableColumn id="1" xr3:uid="{146B675D-813B-4BD5-87BB-6DF30575E12E}" name=" " dataDxfId="122"/>
    <tableColumn id="2" xr3:uid="{35F2431C-225C-4C3A-AFA8-FA6380198C09}" name="in %" dataDxfId="121" dataCellStyle="Percent">
      <calculatedColumnFormula>EF22/$EE$4</calculatedColumnFormula>
    </tableColumn>
    <tableColumn id="3" xr3:uid="{2F47D7A9-1EC0-4DBA-9A08-7F002FFD6C86}" name="Freq." dataDxfId="120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A952021-05A6-4692-A526-2AC6BEE6D2EE}" name="Table15" displayName="Table15" ref="V30:X32" totalsRowShown="0">
  <autoFilter ref="V30:X32" xr:uid="{7A952021-05A6-4692-A526-2AC6BEE6D2EE}"/>
  <tableColumns count="3">
    <tableColumn id="1" xr3:uid="{320748C2-0A96-4EE4-B3F7-602B48D111FA}" name=" "/>
    <tableColumn id="2" xr3:uid="{084CC3A1-B862-4EA7-A301-591A86C2BDDB}" name="Yes" dataDxfId="119" dataCellStyle="Percent"/>
    <tableColumn id="3" xr3:uid="{E22A382D-821B-40CF-B904-CA65FDF37A0B}" name="No" dataDxfId="118" dataCellStyle="Percent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F6A7FC2E-3B59-4D73-9815-7465268F3C66}" name="Table42" displayName="Table42" ref="BM34:BO39" totalsRowShown="0">
  <autoFilter ref="BM34:BO39" xr:uid="{F6A7FC2E-3B59-4D73-9815-7465268F3C66}"/>
  <tableColumns count="3">
    <tableColumn id="1" xr3:uid="{8FB6AB65-0CDF-4654-8170-23936AF2B273}" name=" "/>
    <tableColumn id="2" xr3:uid="{14461654-9269-47B1-A878-B8E85A00FD6F}" name="Past" dataDxfId="117" dataCellStyle="Percent"/>
    <tableColumn id="3" xr3:uid="{15730F68-8E46-4DEB-8400-B5E744E0239B}" name="Current" dataDxfId="116" dataCellStyle="Percent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432052DC-8695-40E6-B07B-6EC1B94D7E94}" name="Table43" displayName="Table43" ref="CW27:CY28" totalsRowShown="0">
  <autoFilter ref="CW27:CY28" xr:uid="{432052DC-8695-40E6-B07B-6EC1B94D7E94}"/>
  <tableColumns count="3">
    <tableColumn id="1" xr3:uid="{71E6DAD7-0A84-49BB-A2FD-3AB2CBBAD089}" name=" "/>
    <tableColumn id="2" xr3:uid="{4E720705-1050-46A1-AA1E-86FFF9B1577E}" name="Yes" dataDxfId="115" dataCellStyle="Percent"/>
    <tableColumn id="3" xr3:uid="{5DF27AD9-27EE-43A0-9914-84686743C52D}" name="No" dataDxfId="114" dataCellStyle="Percent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B8412A71-804F-4410-A5B1-18DE67F30EA2}" name="Table46" displayName="Table46" ref="B67:E74" totalsRowShown="0" dataDxfId="113" dataCellStyle="Percent">
  <autoFilter ref="B67:E74" xr:uid="{B8412A71-804F-4410-A5B1-18DE67F30EA2}"/>
  <tableColumns count="4">
    <tableColumn id="1" xr3:uid="{E2E84C38-08C5-4E93-B3BB-07EC0BE292CF}" name=" "/>
    <tableColumn id="2" xr3:uid="{E4D8BA25-3A9F-4926-AC9B-AC3EBFE78F93}" name="With disability" dataDxfId="112" dataCellStyle="Percent"/>
    <tableColumn id="3" xr3:uid="{D289313E-7494-4F83-8B67-C637D1E0098C}" name="Without disability" dataDxfId="111" dataCellStyle="Percent"/>
    <tableColumn id="4" xr3:uid="{98C274D6-0236-42F7-9600-D31FE1DD16FE}" name="Total" dataDxfId="110" dataCellStyle="Percent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2003DDE3-5C9B-4053-B7D4-9116B5BABCB3}" name="Table47" displayName="Table47" ref="J52:M58" totalsRowShown="0" dataDxfId="109" dataCellStyle="Percent">
  <autoFilter ref="J52:M58" xr:uid="{2003DDE3-5C9B-4053-B7D4-9116B5BABCB3}"/>
  <tableColumns count="4">
    <tableColumn id="1" xr3:uid="{E25A7438-59DF-478D-9A7A-D8B74798DDE6}" name=" "/>
    <tableColumn id="2" xr3:uid="{52E5BD59-9279-4256-900F-CF5732F5B380}" name="Disable" dataDxfId="108" dataCellStyle="Percent">
      <calculatedColumnFormula>K62/$K$3</calculatedColumnFormula>
    </tableColumn>
    <tableColumn id="3" xr3:uid="{9D5B7625-8B7C-4D11-A79C-A90357C0703E}" name="Non-disable" dataDxfId="107" dataCellStyle="Percent">
      <calculatedColumnFormula>L62/$K$3</calculatedColumnFormula>
    </tableColumn>
    <tableColumn id="4" xr3:uid="{F4239972-2FFE-4125-A1CE-3F13D8756C12}" name="Total" dataDxfId="106" dataCellStyle="Percent">
      <calculatedColumnFormula>M62/$K$3</calculatedColumnFormula>
    </tableColumn>
  </tableColumns>
  <tableStyleInfo name="TableStyleMedium10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73EDC381-965E-467E-9094-C97D2AA5E642}" name="Table48" displayName="Table48" ref="AO65:AR74" totalsRowShown="0" dataDxfId="105" dataCellStyle="Percent">
  <autoFilter ref="AO65:AR74" xr:uid="{73EDC381-965E-467E-9094-C97D2AA5E642}"/>
  <tableColumns count="4">
    <tableColumn id="1" xr3:uid="{837E6D3E-AFCA-4E64-B83E-8974B0F11903}" name=" "/>
    <tableColumn id="2" xr3:uid="{AA024BA6-76E4-48BE-B25D-42159F17B5AA}" name="Disable" dataDxfId="104" dataCellStyle="Percent">
      <calculatedColumnFormula>AP77/$AP$3</calculatedColumnFormula>
    </tableColumn>
    <tableColumn id="3" xr3:uid="{2010D842-AFC6-4363-948F-40265DD05356}" name="Non-disable" dataDxfId="103" dataCellStyle="Percent">
      <calculatedColumnFormula>AQ77/$AP$3</calculatedColumnFormula>
    </tableColumn>
    <tableColumn id="4" xr3:uid="{7EF7FFA0-8D0D-410E-A716-3D4496952711}" name="Total" dataDxfId="102" dataCellStyle="Percent">
      <calculatedColumnFormula>AR77/$AP$3</calculatedColumnFormula>
    </tableColumn>
  </tableColumns>
  <tableStyleInfo name="TableStyleMedium10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82A3D7D4-C6C8-45B9-924D-F045EDDF2A12}" name="Table49" displayName="Table49" ref="AW53:AZ58" totalsRowShown="0" dataDxfId="101" dataCellStyle="Percent">
  <autoFilter ref="AW53:AZ58" xr:uid="{82A3D7D4-C6C8-45B9-924D-F045EDDF2A12}"/>
  <tableColumns count="4">
    <tableColumn id="1" xr3:uid="{04FD3F32-9C45-47AA-9905-81BF3E9B8AD0}" name=" "/>
    <tableColumn id="2" xr3:uid="{1C26D2CF-1A8F-4D86-AAF9-8093271A71FB}" name="Disable" dataDxfId="100" dataCellStyle="Percent">
      <calculatedColumnFormula>AX61/$AX$4</calculatedColumnFormula>
    </tableColumn>
    <tableColumn id="3" xr3:uid="{B7261924-A8D4-4E62-A6A3-0390CF56B382}" name="Non-disable" dataDxfId="99" dataCellStyle="Percent">
      <calculatedColumnFormula>AY61/$AX$4</calculatedColumnFormula>
    </tableColumn>
    <tableColumn id="4" xr3:uid="{6555D277-0314-4566-9486-CC65B63013F9}" name="Total" dataDxfId="98" dataCellStyle="Percent">
      <calculatedColumnFormula>AZ61/$AX$4</calculatedColumnFormula>
    </tableColumn>
  </tableColumns>
  <tableStyleInfo name="TableStyleMedium10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F296086F-5BA2-414D-A768-6703E6207D70}" name="Table50" displayName="Table50" ref="CN44:CP49" totalsRowShown="0">
  <autoFilter ref="CN44:CP49" xr:uid="{F296086F-5BA2-414D-A768-6703E6207D70}"/>
  <tableColumns count="3">
    <tableColumn id="1" xr3:uid="{AA05C09E-7A98-47C5-9CD2-D225809B2F9A}" name=" " dataDxfId="97"/>
    <tableColumn id="2" xr3:uid="{21978F22-C895-494C-B4FF-F03D3559120A}" name="No" dataDxfId="96"/>
    <tableColumn id="3" xr3:uid="{3D0A5B24-7F16-43AC-9D13-602B4B4243EB}" name="Yes" dataDxfId="95"/>
  </tableColumns>
  <tableStyleInfo name="TableStyleMedium10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70DF6124-80EA-4D3D-8F26-A5A286594911}" name="Table55" displayName="Table55" ref="DH52:DK57" totalsRowShown="0" dataDxfId="94" dataCellStyle="Percent">
  <autoFilter ref="DH52:DK57" xr:uid="{70DF6124-80EA-4D3D-8F26-A5A286594911}"/>
  <tableColumns count="4">
    <tableColumn id="1" xr3:uid="{00396EE2-44A1-4398-8111-CA5826BA0931}" name=" "/>
    <tableColumn id="2" xr3:uid="{DA862C6A-90C9-4EFF-874E-B46D9ECBE072}" name="Female" dataDxfId="93" dataCellStyle="Percent">
      <calculatedColumnFormula>DI59/$DI$3</calculatedColumnFormula>
    </tableColumn>
    <tableColumn id="3" xr3:uid="{ACAC380A-354B-47BE-874B-D657E6520957}" name="Male" dataDxfId="92" dataCellStyle="Percent">
      <calculatedColumnFormula>DJ59/$DI$3</calculatedColumnFormula>
    </tableColumn>
    <tableColumn id="4" xr3:uid="{9B5216AD-7F04-4D68-B66F-981DC3FF975E}" name="Total" dataDxfId="91" dataCellStyle="Percent">
      <calculatedColumnFormula>DK59/$DI$3</calculatedColumnFormula>
    </tableColumn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AA97EC79-ABCD-454E-833A-C61B230C6EC9}" name="Table56" displayName="Table56" ref="DT33:DU36" totalsRowShown="0">
  <autoFilter ref="DT33:DU36" xr:uid="{AA97EC79-ABCD-454E-833A-C61B230C6EC9}"/>
  <tableColumns count="2">
    <tableColumn id="1" xr3:uid="{3A53B4BA-4D59-479B-B612-750E764CC91D}" name=" " dataDxfId="90"/>
    <tableColumn id="2" xr3:uid="{3004B4D8-2E9E-4EB9-9756-0DD31225E624}" name="in %" dataDxfId="89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10899C0C-63D6-4DCD-B58F-892E07A8314F}" name="Table57" displayName="Table57" ref="AU125:AX134" totalsRowShown="0" dataDxfId="88" dataCellStyle="Percent">
  <autoFilter ref="AU125:AX134" xr:uid="{10899C0C-63D6-4DCD-B58F-892E07A8314F}"/>
  <tableColumns count="4">
    <tableColumn id="1" xr3:uid="{A5923139-4A0F-484A-B324-EC053B213C4F}" name=" "/>
    <tableColumn id="2" xr3:uid="{F5266602-FBE6-405B-82B3-720E4D359055}" name="Girl" dataDxfId="87" dataCellStyle="Percent">
      <calculatedColumnFormula>AV139/61</calculatedColumnFormula>
    </tableColumn>
    <tableColumn id="3" xr3:uid="{E0DED9D5-C2FD-4462-ACF2-C5663C3ED026}" name="Women" dataDxfId="86" dataCellStyle="Percent">
      <calculatedColumnFormula>AW139/61</calculatedColumnFormula>
    </tableColumn>
    <tableColumn id="4" xr3:uid="{24B0ED7A-982B-45E6-991C-8FBA997F4FBF}" name="Total" dataDxfId="85" dataCellStyle="Percent">
      <calculatedColumnFormula>AX139/61</calculatedColumnFormula>
    </tableColumn>
  </tableColumns>
  <tableStyleInfo name="TableStyleMedium10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2071D355-DEF2-463C-AFE5-1474B6DAC5EB}" name="Table58" displayName="Table58" ref="AO112:AR121" totalsRowShown="0" dataDxfId="84" dataCellStyle="Percent">
  <autoFilter ref="AO112:AR121" xr:uid="{2071D355-DEF2-463C-AFE5-1474B6DAC5EB}"/>
  <tableColumns count="4">
    <tableColumn id="1" xr3:uid="{3191BAF8-350F-4564-B071-E06810B6976B}" name=" "/>
    <tableColumn id="2" xr3:uid="{DA6335AC-408A-4383-80C1-99956323EA99}" name="With disability" dataDxfId="83" dataCellStyle="Percent">
      <calculatedColumnFormula>AP126/$AP$109</calculatedColumnFormula>
    </tableColumn>
    <tableColumn id="3" xr3:uid="{4C891B3B-8CB0-41F6-95F5-B7CFD520FB0A}" name="Without disability" dataDxfId="82" dataCellStyle="Percent">
      <calculatedColumnFormula>AQ126/$AP$109</calculatedColumnFormula>
    </tableColumn>
    <tableColumn id="4" xr3:uid="{A1F64415-14DF-4EBA-B03B-48C703EE82F9}" name="Total" dataDxfId="81" dataCellStyle="Percent">
      <calculatedColumnFormula>AR126/$AP$109</calculatedColumnFormula>
    </tableColumn>
  </tableColumns>
  <tableStyleInfo name="TableStyleMedium10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7C55C7F0-F41D-4204-AD28-84B17502E8CD}" name="Table59" displayName="Table59" ref="C5:H24" totalsRowShown="0" headerRowDxfId="1" dataDxfId="0">
  <autoFilter ref="C5:H24" xr:uid="{7C55C7F0-F41D-4204-AD28-84B17502E8CD}"/>
  <tableColumns count="6">
    <tableColumn id="1" xr3:uid="{66F98392-0602-4B9B-87EF-C18A5BFB7D25}" name="-" dataDxfId="7"/>
    <tableColumn id="2" xr3:uid="{BC863AD8-B2D8-4EB0-AEBF-BA17E1C528CD}" name="Boy" dataDxfId="6"/>
    <tableColumn id="3" xr3:uid="{547BC05B-B2D6-4190-A3A9-6FE08659A162}" name="Girl" dataDxfId="5"/>
    <tableColumn id="4" xr3:uid="{ED5534BB-D99F-45B4-88B7-AC495D434C57}" name="Men" dataDxfId="4"/>
    <tableColumn id="5" xr3:uid="{88BDCC4B-DFCE-472D-8EBB-3B38F740F7BA}" name="Women" dataDxfId="3"/>
    <tableColumn id="6" xr3:uid="{3A71F2B8-8A2B-43AC-A66B-9A3E54A28F0D}" name="Total" dataDxfId="2"/>
  </tableColumns>
  <tableStyleInfo name="TableStyleMedium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740F162-31BC-4955-B446-1B57DABEB0CC}" name="Table44" displayName="Table44" ref="M38:O42" totalsRowShown="0">
  <autoFilter ref="M38:O42" xr:uid="{0740F162-31BC-4955-B446-1B57DABEB0CC}"/>
  <tableColumns count="3">
    <tableColumn id="1" xr3:uid="{F9C46769-8F67-489A-99DE-56CA2309BAE4}" name=" "/>
    <tableColumn id="2" xr3:uid="{BA5390CE-C1A7-476D-A366-3EEE18F6D4BC}" name="Disable" dataDxfId="80" dataCellStyle="Percent">
      <calculatedColumnFormula>N31/$J$31</calculatedColumnFormula>
    </tableColumn>
    <tableColumn id="3" xr3:uid="{E91919F1-D9BB-429B-A9B6-DA8509134B24}" name="Non-disabled" dataDxfId="79" dataCellStyle="Percent">
      <calculatedColumnFormula>O31/$J$32</calculatedColumnFormula>
    </tableColumn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A3B31E7A-4089-478E-A43A-0D1F1CBFF241}" name="Table45" displayName="Table45" ref="AA36:AC42" totalsRowShown="0">
  <autoFilter ref="AA36:AC42" xr:uid="{A3B31E7A-4089-478E-A43A-0D1F1CBFF241}"/>
  <tableColumns count="3">
    <tableColumn id="1" xr3:uid="{64B5EA9B-52B8-4F12-AD1D-626DD3AB495D}" name=" "/>
    <tableColumn id="2" xr3:uid="{42BE1CF5-6664-411C-9005-DA0B732B6E96}" name="Disable" dataDxfId="78" dataCellStyle="Percent">
      <calculatedColumnFormula>AB48/$J$31</calculatedColumnFormula>
    </tableColumn>
    <tableColumn id="3" xr3:uid="{ED0AB98F-7C15-463A-BAF4-2D67608D4658}" name="Non-disabled" dataDxfId="77" dataCellStyle="Percent">
      <calculatedColumnFormula>AC47/$J$32</calculatedColumnFormula>
    </tableColumn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9D6B7991-8AEB-4F26-B366-6188B638C196}" name="Table51" displayName="Table51" ref="M47:P51" totalsRowShown="0" headerRowDxfId="76" dataDxfId="74" headerRowBorderDxfId="75" dataCellStyle="Percent">
  <autoFilter ref="M47:P51" xr:uid="{9D6B7991-8AEB-4F26-B366-6188B638C196}"/>
  <tableColumns count="4">
    <tableColumn id="1" xr3:uid="{7FBCAC29-F833-42EB-A4BE-59BED993B843}" name=" " dataDxfId="73"/>
    <tableColumn id="2" xr3:uid="{2372D76D-1CAF-4BBD-81FC-3A71187BE170}" name="With disability" dataDxfId="72" dataCellStyle="Percent">
      <calculatedColumnFormula>N56/$N$44</calculatedColumnFormula>
    </tableColumn>
    <tableColumn id="3" xr3:uid="{F3D64DC0-B333-44BC-8FBF-4402EBF873F0}" name="Without disability" dataDxfId="71" dataCellStyle="Percent">
      <calculatedColumnFormula>O56/$N$44</calculatedColumnFormula>
    </tableColumn>
    <tableColumn id="4" xr3:uid="{EE3DD7DB-559A-4B76-8C7E-6F512343C956}" name="Total" dataDxfId="70" dataCellStyle="Percent">
      <calculatedColumnFormula>P56/$N$44</calculatedColumnFormula>
    </tableColumn>
  </tableColumns>
  <tableStyleInfo name="TableStyleMedium10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8513E063-A04F-4CEE-94A4-25F96A04602A}" name="Table52" displayName="Table52" ref="S40:X44" totalsRowShown="0" dataDxfId="69" dataCellStyle="Percent">
  <autoFilter ref="S40:X44" xr:uid="{8513E063-A04F-4CEE-94A4-25F96A04602A}"/>
  <tableColumns count="6">
    <tableColumn id="1" xr3:uid="{57C896E7-6D82-491E-974F-BDCA8C752C20}" name=" "/>
    <tableColumn id="2" xr3:uid="{E76BA42C-5564-4BAB-8460-D7D613F8C0DD}" name="Boy" dataDxfId="68" dataCellStyle="Percent">
      <calculatedColumnFormula>T33/411</calculatedColumnFormula>
    </tableColumn>
    <tableColumn id="3" xr3:uid="{CA521221-362A-4157-A6F8-4C83D17F6C35}" name="Girl" dataDxfId="67" dataCellStyle="Percent">
      <calculatedColumnFormula>U33/411</calculatedColumnFormula>
    </tableColumn>
    <tableColumn id="4" xr3:uid="{F3B1F50F-3AB1-499D-9EA0-FB0104FB0F90}" name="Men" dataDxfId="66" dataCellStyle="Percent">
      <calculatedColumnFormula>V33/411</calculatedColumnFormula>
    </tableColumn>
    <tableColumn id="5" xr3:uid="{101F671E-BB1A-4E50-B93C-25BF0A65E04A}" name="Women" dataDxfId="65" dataCellStyle="Percent">
      <calculatedColumnFormula>W33/411</calculatedColumnFormula>
    </tableColumn>
    <tableColumn id="6" xr3:uid="{ACB9AEB5-A034-46F6-958C-EDFE8535571A}" name="Total" dataDxfId="64" dataCellStyle="Percent">
      <calculatedColumnFormula>X33/411</calculatedColumnFormula>
    </tableColumn>
  </tableColumns>
  <tableStyleInfo name="TableStyleMedium10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5D871280-533F-45E6-AA5E-77C23A2A6D60}" name="Table53" displayName="Table53" ref="AA55:AD61" totalsRowShown="0" dataDxfId="63" dataCellStyle="Percent">
  <autoFilter ref="AA55:AD61" xr:uid="{5D871280-533F-45E6-AA5E-77C23A2A6D60}"/>
  <tableColumns count="4">
    <tableColumn id="1" xr3:uid="{6C7E2C29-B21B-4648-94FE-57442D86085C}" name=" "/>
    <tableColumn id="2" xr3:uid="{8147C7D9-6AE3-4A74-8D9A-FEBC5C1E5E6E}" name="With disability" dataDxfId="62" dataCellStyle="Percent">
      <calculatedColumnFormula>AB47/411</calculatedColumnFormula>
    </tableColumn>
    <tableColumn id="3" xr3:uid="{A32933B6-41A0-49EC-9BE3-960AFF3D5322}" name="Without disability" dataDxfId="61" dataCellStyle="Percent">
      <calculatedColumnFormula>AC47/411</calculatedColumnFormula>
    </tableColumn>
    <tableColumn id="4" xr3:uid="{CDAAB5EA-F418-4E59-B9AA-6BDFB85EE4E0}" name="Total" dataDxfId="60" dataCellStyle="Percent">
      <calculatedColumnFormula>AD47/411</calculatedColumnFormula>
    </tableColumn>
  </tableColumns>
  <tableStyleInfo name="TableStyleMedium10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7783BCE6-A855-48F8-8890-E0FC92CB4546}" name="Table54" displayName="Table54" ref="AG32:AL38" totalsRowShown="0" dataDxfId="59" dataCellStyle="Percent">
  <autoFilter ref="AG32:AL38" xr:uid="{7783BCE6-A855-48F8-8890-E0FC92CB4546}"/>
  <tableColumns count="6">
    <tableColumn id="1" xr3:uid="{47D44CEB-E4F9-4B67-B707-1C52322027F4}" name=" "/>
    <tableColumn id="2" xr3:uid="{3BD5CF2A-5DA2-4E5D-9183-546EC9B280D8}" name="Boy" dataDxfId="58" dataCellStyle="Percent">
      <calculatedColumnFormula>AH23/411</calculatedColumnFormula>
    </tableColumn>
    <tableColumn id="3" xr3:uid="{E9CFECD8-ED6E-4BEB-85BB-09610144EA17}" name="Girl" dataDxfId="57" dataCellStyle="Percent">
      <calculatedColumnFormula>AI23/411</calculatedColumnFormula>
    </tableColumn>
    <tableColumn id="4" xr3:uid="{EAB3D1C6-7E22-44B5-A0BE-C69A40DA4E35}" name="Men" dataDxfId="56" dataCellStyle="Percent">
      <calculatedColumnFormula>AJ23/411</calculatedColumnFormula>
    </tableColumn>
    <tableColumn id="5" xr3:uid="{AE7BA5B8-9FF3-4D81-8D4D-0AD4C29C9635}" name="Women" dataDxfId="55" dataCellStyle="Percent">
      <calculatedColumnFormula>AK23/411</calculatedColumnFormula>
    </tableColumn>
    <tableColumn id="6" xr3:uid="{8C5E7988-AF0E-4990-9DAD-705C5C9836EC}" name="Total" dataDxfId="54" dataCellStyle="Percent">
      <calculatedColumnFormula>AL23/411</calculatedColumnFormula>
    </tableColumn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854D29-43FA-4836-AC59-EA3D7D006F19}" name="Table1" displayName="Table1" ref="BP17:BR19" totalsRowShown="0">
  <autoFilter ref="BP17:BR19" xr:uid="{72854D29-43FA-4836-AC59-EA3D7D006F19}"/>
  <tableColumns count="3">
    <tableColumn id="1" xr3:uid="{84A62090-19DA-4AD3-AA8F-72E41AC7A381}" name="  "/>
    <tableColumn id="2" xr3:uid="{E831E15F-20FE-4BB4-B283-9E4FB85D9BA3}" name="Frequency"/>
    <tableColumn id="3" xr3:uid="{0F7C0432-0F12-4CCD-BC60-2F426556D6F1}" name="in %" dataDxfId="49" dataCellStyle="Percent">
      <calculatedColumnFormula>BQ18/113</calculatedColumnFormula>
    </tableColumn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5D8173-66B7-42C7-8C7C-2E166682D450}" name="Table4" displayName="Table4" ref="BP54:BQ58" totalsRowShown="0">
  <autoFilter ref="BP54:BQ58" xr:uid="{5A5D8173-66B7-42C7-8C7C-2E166682D450}"/>
  <tableColumns count="2">
    <tableColumn id="1" xr3:uid="{9F63C35F-FA40-4B2C-8CD9-2B99A295CB59}" name="Column1"/>
    <tableColumn id="2" xr3:uid="{DE2896AF-7917-476B-B64C-91FDDCB0FDA1}" name="Yes" dataDxfId="48" dataCellStyle="Percent">
      <calculatedColumnFormula>BQ48/$BQ$46</calculatedColumnFormula>
    </tableColumn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22716A-0406-4BC1-8166-8012406F0CD8}" name="Table7" displayName="Table7" ref="CY16:CZ18" totalsRowShown="0">
  <autoFilter ref="CY16:CZ18" xr:uid="{2822716A-0406-4BC1-8166-8012406F0CD8}"/>
  <tableColumns count="2">
    <tableColumn id="1" xr3:uid="{95D53AD3-FF53-46F2-B172-6854620DF23D}" name=" " dataDxfId="47"/>
    <tableColumn id="2" xr3:uid="{5CB44F78-EF9B-47E4-8899-88EAC380B1F0}" name="in %" dataDxfId="46" dataCellStyle="Percent">
      <calculatedColumnFormula>DA17/$CZ$4</calculatedColumnFormula>
    </tableColumn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568AA64-6F74-4761-A0AC-BD0518782897}" name="Table8" displayName="Table8" ref="DF24:DI28" totalsRowShown="0" dataDxfId="45" dataCellStyle="Percent">
  <autoFilter ref="DF24:DI28" xr:uid="{1568AA64-6F74-4761-A0AC-BD0518782897}"/>
  <tableColumns count="4">
    <tableColumn id="1" xr3:uid="{B5FB350C-D962-47C5-9F8D-E5C887D61375}" name=" ">
      <calculatedColumnFormula>DF19</calculatedColumnFormula>
    </tableColumn>
    <tableColumn id="2" xr3:uid="{564BC490-F55D-4523-AAF7-876C408A0173}" name="10-19 years" dataDxfId="44" dataCellStyle="Percent">
      <calculatedColumnFormula>DG19/$DG$3</calculatedColumnFormula>
    </tableColumn>
    <tableColumn id="3" xr3:uid="{4802F59E-7F66-4FF4-B150-7158CE358476}" name="20-49 years" dataDxfId="43" dataCellStyle="Percent">
      <calculatedColumnFormula>DH19/$DG$3</calculatedColumnFormula>
    </tableColumn>
    <tableColumn id="4" xr3:uid="{AA4AD3ED-3CFB-4757-A6A1-7D9BFA6BAF0E}" name="Total" dataDxfId="42" dataCellStyle="Percent">
      <calculatedColumnFormula>DI19/$DG$3</calculatedColumnFormula>
    </tableColumn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F865FD2-491F-4083-B68E-EC64BCD9CFF5}" name="Table9" displayName="Table9" ref="DK32:DO40" totalsRowShown="0" dataDxfId="41" dataCellStyle="Percent">
  <autoFilter ref="DK32:DO40" xr:uid="{DF865FD2-491F-4083-B68E-EC64BCD9CFF5}"/>
  <tableColumns count="5">
    <tableColumn id="1" xr3:uid="{57053976-A3BD-46A0-B41F-639CFF2C98FD}" name=" ">
      <calculatedColumnFormula>DK23</calculatedColumnFormula>
    </tableColumn>
    <tableColumn id="2" xr3:uid="{0A512B21-D861-40B2-808F-E25C6C223CED}" name="10-19 years" dataDxfId="40" dataCellStyle="Percent">
      <calculatedColumnFormula>DL23/$DL$3</calculatedColumnFormula>
    </tableColumn>
    <tableColumn id="3" xr3:uid="{2C8A753E-5499-4FC9-8770-E425B0ABC3A6}" name="20-49 years" dataDxfId="39" dataCellStyle="Percent">
      <calculatedColumnFormula>DM23/$DL$3</calculatedColumnFormula>
    </tableColumn>
    <tableColumn id="4" xr3:uid="{F9129211-4D61-4328-AD52-6938973B4330}" name="50 and above" dataDxfId="38" dataCellStyle="Percent">
      <calculatedColumnFormula>DN23/$DL$3</calculatedColumnFormula>
    </tableColumn>
    <tableColumn id="5" xr3:uid="{82E08D8A-90A6-4931-B50F-3B13733640C0}" name="Grand Total" dataDxfId="37" dataCellStyle="Percent">
      <calculatedColumnFormula>DO23/$DL$3</calculatedColumnFormula>
    </tableColumn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45087F7-0126-46B9-8EF1-9396D0F9D426}" name="Table10" displayName="Table10" ref="FB18:FE25" totalsRowShown="0">
  <autoFilter ref="FB18:FE25" xr:uid="{B45087F7-0126-46B9-8EF1-9396D0F9D426}"/>
  <tableColumns count="4">
    <tableColumn id="1" xr3:uid="{88F2F950-D790-4370-BA24-E502DAE379B8}" name=" " dataDxfId="36"/>
    <tableColumn id="2" xr3:uid="{1E6D4F81-C9E4-4ACD-A7FB-BFF93D6F70C3}" name="Freq" dataDxfId="35"/>
    <tableColumn id="3" xr3:uid="{184D7834-F2D0-45C8-A607-2EAAF8B9E2C3}" name="% of response" dataDxfId="34" dataCellStyle="Percent">
      <calculatedColumnFormula>FC19/$FC$25</calculatedColumnFormula>
    </tableColumn>
    <tableColumn id="4" xr3:uid="{55C6CDFC-C708-4ABA-BE05-CFB959100162}" name="% of cases" dataDxfId="33" dataCellStyle="Percent">
      <calculatedColumnFormula>FC19/$FC$3</calculatedColumnFormula>
    </tableColumn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1FE0129-833E-4729-9468-945EC72993EF}" name="Table11" displayName="Table11" ref="FY29:GB34" totalsRowShown="0" dataDxfId="32" dataCellStyle="Percent">
  <autoFilter ref="FY29:GB34" xr:uid="{61FE0129-833E-4729-9468-945EC72993EF}"/>
  <tableColumns count="4">
    <tableColumn id="1" xr3:uid="{3BE9B78A-7237-4264-BAE0-169C23066442}" name=" ">
      <calculatedColumnFormula>FY22</calculatedColumnFormula>
    </tableColumn>
    <tableColumn id="2" xr3:uid="{5B57C363-9E3B-4F2B-83D8-6370591ED2EF}" name="Female" dataDxfId="31" dataCellStyle="Percent">
      <calculatedColumnFormula>FZ22/$FZ$3</calculatedColumnFormula>
    </tableColumn>
    <tableColumn id="3" xr3:uid="{B126A6AF-2BAC-4263-BAEB-70E7CC2DCE22}" name="Male" dataDxfId="30" dataCellStyle="Percent">
      <calculatedColumnFormula>GA22/$FZ$3</calculatedColumnFormula>
    </tableColumn>
    <tableColumn id="4" xr3:uid="{9B390476-30AA-495C-9AC5-918D0EB00F9A}" name="Grand Total" dataDxfId="29" dataCellStyle="Percent">
      <calculatedColumnFormula>GB22/$FZ$3</calculatedColumnFormula>
    </tableColumn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94E26A-0D7E-4E2E-828F-18C595DFA873}" name="Table12" displayName="Table12" ref="GE31:GF38" totalsRowShown="0">
  <autoFilter ref="GE31:GF38" xr:uid="{5594E26A-0D7E-4E2E-828F-18C595DFA873}"/>
  <tableColumns count="2">
    <tableColumn id="1" xr3:uid="{373F38FB-F9F4-48AA-893F-2B254B6DC35E}" name=" " dataDxfId="28"/>
    <tableColumn id="2" xr3:uid="{16605CB6-C44D-4AF9-8DE0-E556841CA115}" name="in %" dataDxfId="27" dataCellStyle="Percent">
      <calculatedColumnFormula>GF23/$GF$3</calculatedColumnFormula>
    </tableColumn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F33B865-D034-4CBA-A96F-F82F1C691149}" name="Table13" displayName="Table13" ref="GV20:GW26" totalsRowShown="0">
  <autoFilter ref="GV20:GW26" xr:uid="{EF33B865-D034-4CBA-A96F-F82F1C691149}"/>
  <tableColumns count="2">
    <tableColumn id="1" xr3:uid="{DD393E72-98F8-40FF-B312-E04AABD27CE6}" name=" "/>
    <tableColumn id="2" xr3:uid="{D3726EF3-604B-4B1B-92B2-FBF93BF2AD5B}" name="in %" dataDxfId="26" dataCellStyle="Percent">
      <calculatedColumnFormula>GW28/$GW$3</calculatedColumnFormula>
    </tableColumn>
  </tableColumns>
  <tableStyleInfo name="TableStyleMedium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AEF391-3722-4AFC-96F7-4A0944AD80BB}" name="Table3" displayName="Table3" ref="B3:C153" totalsRowShown="0">
  <autoFilter ref="B3:C153" xr:uid="{60AEF391-3722-4AFC-96F7-4A0944AD80BB}"/>
  <tableColumns count="2">
    <tableColumn id="1" xr3:uid="{0562FE06-E5D2-4F90-9089-5E9A6C9C0A91}" name="Column1"/>
    <tableColumn id="2" xr3:uid="{9C1CB1BD-AB6B-454F-A62D-CD2C1A58B609}" name="Column2"/>
  </tableColumns>
  <tableStyleInfo name="TableStyleMedium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A2B092-7767-4EA4-B374-AA890F094EA3}" name="Table6" displayName="Table6" ref="B3:D17" totalsRowShown="0">
  <autoFilter ref="B3:D17" xr:uid="{57A2B092-7767-4EA4-B374-AA890F094EA3}"/>
  <tableColumns count="3">
    <tableColumn id="1" xr3:uid="{747BFBFA-4991-4A1A-943B-4738583B937D}" name="Category"/>
    <tableColumn id="2" xr3:uid="{92E200CB-E7E2-48B1-B451-845C6F84DC68}" name="Size"/>
    <tableColumn id="3" xr3:uid="{9863F622-7627-4FAB-A43F-C0BC33D6969E}" name="Remarks" dataDxfId="25"/>
  </tableColumns>
  <tableStyleInfo name="TableStyleMedium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26B827-770C-43DF-9263-1C5D8E4348D5}" name="Table2" displayName="Table2" ref="A1:O422" totalsRowShown="0" headerRowDxfId="24" dataDxfId="23">
  <autoFilter ref="A1:O422" xr:uid="{E826B827-770C-43DF-9263-1C5D8E4348D5}"/>
  <tableColumns count="15">
    <tableColumn id="1" xr3:uid="{F6555247-6CF2-47E2-AF30-BD167AA3BAAB}" name="Age" dataDxfId="22"/>
    <tableColumn id="2" xr3:uid="{02DCE33E-5F87-4370-99CB-6AF9C5540391}" name="Sex" dataDxfId="21"/>
    <tableColumn id="3" xr3:uid="{71144C73-F235-4D83-A09A-5766D09B916E}" name="Do you have difficulty in seeing, even if wearing glasses?" dataDxfId="20"/>
    <tableColumn id="4" xr3:uid="{E718FB77-12C0-4829-9CE6-3BAFB4AF1A88}" name="Do you have difficulty in hearing, even if using a hearing aid(s)?" dataDxfId="19"/>
    <tableColumn id="5" xr3:uid="{7EE41E5B-E784-451B-A8F8-2426BE286C0D}" name="Do you have difficulty in walking or climbing steps?" dataDxfId="18"/>
    <tableColumn id="6" xr3:uid="{51195F63-A870-44D7-94B9-E9EF6CFE79ED}" name="Do you have difficulty remembering or concentrating?" dataDxfId="17"/>
    <tableColumn id="7" xr3:uid="{F05B64AB-ACC0-4251-9AAD-5ADFE303CA20}" name="Do you have difficulty with self-care, such as washing all over or dressing?" dataDxfId="16"/>
    <tableColumn id="8" xr3:uid="{6EC26E10-2540-4A76-BA2B-6F56A6692AF3}" name="Using your usual language, do you have difficulty in communicating, for example understanding or being understood?" dataDxfId="15"/>
    <tableColumn id="9" xr3:uid="{EB8A4C7B-C8E3-4347-9DAB-CB148D0FF7CA}" name="A lot of difficulty" dataDxfId="14">
      <calculatedColumnFormula array="1">IF(OR(Table2[[#This Row],[Do you have difficulty in seeing, even if wearing glasses?]:[Using your usual language, do you have difficulty in communicating, for example understanding or being understood?]]="A lot of difficulty"),1,0)</calculatedColumnFormula>
    </tableColumn>
    <tableColumn id="10" xr3:uid="{9075D169-CEAF-4F7D-8815-D3B2432BB8E2}" name="Some difficulty" dataDxfId="13">
      <calculatedColumnFormula array="1">IF(OR(Table2[[#This Row],[Do you have difficulty in seeing, even if wearing glasses?]:[Using your usual language, do you have difficulty in communicating, for example understanding or being understood?]]="Some difficulty"),1,0)</calculatedColumnFormula>
    </tableColumn>
    <tableColumn id="11" xr3:uid="{4ADC9CBA-C318-4067-B078-3BA59C319BF2}" name="No difficulty" dataDxfId="12">
      <calculatedColumnFormula array="1">IF(AND(Table2[[#This Row],[Do you have difficulty in seeing, even if wearing glasses?]:[Using your usual language, do you have difficulty in communicating, for example understanding or being understood?]]="No difficulty"),1,0)</calculatedColumnFormula>
    </tableColumn>
    <tableColumn id="12" xr3:uid="{D723F040-89C3-476A-9054-2A7E974B1B18}" name="Cannot do at all" dataDxfId="11">
      <calculatedColumnFormula array="1">IF(OR(Table2[[#This Row],[Do you have difficulty in seeing, even if wearing glasses?]:[Using your usual language, do you have difficulty in communicating, for example understanding or being understood?]]="Cannot do at all"),1,0)</calculatedColumnFormula>
    </tableColumn>
    <tableColumn id="13" xr3:uid="{1A450E77-D0A8-4E50-9CDE-31C8385518CD}" name="Disable" dataDxfId="10">
      <calculatedColumnFormula array="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calculatedColumnFormula>
    </tableColumn>
    <tableColumn id="14" xr3:uid="{EB105AB4-BB38-4737-A7EA-3A06226785BD}" name="Non Disable" dataDxfId="9">
      <calculatedColumnFormula>IF(NOT(Table2[[#This Row],[Disable]]),1,0)</calculatedColumnFormula>
    </tableColumn>
    <tableColumn id="15" xr3:uid="{AE4CBE9A-E427-44A6-8714-A6325D5C72C4}" name="Column1" dataDxfId="8">
      <calculatedColumnFormula>IF(Table2[[#This Row],[Disable]]=1,"Disable","Non-disabled")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pivotTable" Target="../pivotTables/pivotTable26.xml"/><Relationship Id="rId21" Type="http://schemas.openxmlformats.org/officeDocument/2006/relationships/pivotTable" Target="../pivotTables/pivotTable21.xml"/><Relationship Id="rId42" Type="http://schemas.openxmlformats.org/officeDocument/2006/relationships/pivotTable" Target="../pivotTables/pivotTable42.xml"/><Relationship Id="rId47" Type="http://schemas.openxmlformats.org/officeDocument/2006/relationships/table" Target="../tables/table4.xml"/><Relationship Id="rId63" Type="http://schemas.openxmlformats.org/officeDocument/2006/relationships/table" Target="../tables/table20.xml"/><Relationship Id="rId68" Type="http://schemas.openxmlformats.org/officeDocument/2006/relationships/table" Target="../tables/table25.xml"/><Relationship Id="rId16" Type="http://schemas.openxmlformats.org/officeDocument/2006/relationships/pivotTable" Target="../pivotTables/pivotTable16.xml"/><Relationship Id="rId11" Type="http://schemas.openxmlformats.org/officeDocument/2006/relationships/pivotTable" Target="../pivotTables/pivotTable11.xml"/><Relationship Id="rId32" Type="http://schemas.openxmlformats.org/officeDocument/2006/relationships/pivotTable" Target="../pivotTables/pivotTable32.xml"/><Relationship Id="rId37" Type="http://schemas.openxmlformats.org/officeDocument/2006/relationships/pivotTable" Target="../pivotTables/pivotTable37.xml"/><Relationship Id="rId53" Type="http://schemas.openxmlformats.org/officeDocument/2006/relationships/table" Target="../tables/table10.xml"/><Relationship Id="rId58" Type="http://schemas.openxmlformats.org/officeDocument/2006/relationships/table" Target="../tables/table15.xml"/><Relationship Id="rId74" Type="http://schemas.openxmlformats.org/officeDocument/2006/relationships/table" Target="../tables/table31.xml"/><Relationship Id="rId79" Type="http://schemas.openxmlformats.org/officeDocument/2006/relationships/table" Target="../tables/table36.xml"/><Relationship Id="rId5" Type="http://schemas.openxmlformats.org/officeDocument/2006/relationships/pivotTable" Target="../pivotTables/pivotTable5.xml"/><Relationship Id="rId61" Type="http://schemas.openxmlformats.org/officeDocument/2006/relationships/table" Target="../tables/table18.xml"/><Relationship Id="rId82" Type="http://schemas.openxmlformats.org/officeDocument/2006/relationships/table" Target="../tables/table39.xml"/><Relationship Id="rId19" Type="http://schemas.openxmlformats.org/officeDocument/2006/relationships/pivotTable" Target="../pivotTables/pivotTable1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Relationship Id="rId27" Type="http://schemas.openxmlformats.org/officeDocument/2006/relationships/pivotTable" Target="../pivotTables/pivotTable27.xml"/><Relationship Id="rId30" Type="http://schemas.openxmlformats.org/officeDocument/2006/relationships/pivotTable" Target="../pivotTables/pivotTable30.xml"/><Relationship Id="rId35" Type="http://schemas.openxmlformats.org/officeDocument/2006/relationships/pivotTable" Target="../pivotTables/pivotTable35.xml"/><Relationship Id="rId43" Type="http://schemas.openxmlformats.org/officeDocument/2006/relationships/printerSettings" Target="../printerSettings/printerSettings1.bin"/><Relationship Id="rId48" Type="http://schemas.openxmlformats.org/officeDocument/2006/relationships/table" Target="../tables/table5.xml"/><Relationship Id="rId56" Type="http://schemas.openxmlformats.org/officeDocument/2006/relationships/table" Target="../tables/table13.xml"/><Relationship Id="rId64" Type="http://schemas.openxmlformats.org/officeDocument/2006/relationships/table" Target="../tables/table21.xml"/><Relationship Id="rId69" Type="http://schemas.openxmlformats.org/officeDocument/2006/relationships/table" Target="../tables/table26.xml"/><Relationship Id="rId77" Type="http://schemas.openxmlformats.org/officeDocument/2006/relationships/table" Target="../tables/table34.xml"/><Relationship Id="rId8" Type="http://schemas.openxmlformats.org/officeDocument/2006/relationships/pivotTable" Target="../pivotTables/pivotTable8.xml"/><Relationship Id="rId51" Type="http://schemas.openxmlformats.org/officeDocument/2006/relationships/table" Target="../tables/table8.xml"/><Relationship Id="rId72" Type="http://schemas.openxmlformats.org/officeDocument/2006/relationships/table" Target="../tables/table29.xml"/><Relationship Id="rId80" Type="http://schemas.openxmlformats.org/officeDocument/2006/relationships/table" Target="../tables/table37.xml"/><Relationship Id="rId3" Type="http://schemas.openxmlformats.org/officeDocument/2006/relationships/pivotTable" Target="../pivotTables/pivotTable3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pivotTable" Target="../pivotTables/pivotTable25.xml"/><Relationship Id="rId33" Type="http://schemas.openxmlformats.org/officeDocument/2006/relationships/pivotTable" Target="../pivotTables/pivotTable33.xml"/><Relationship Id="rId38" Type="http://schemas.openxmlformats.org/officeDocument/2006/relationships/pivotTable" Target="../pivotTables/pivotTable38.xml"/><Relationship Id="rId46" Type="http://schemas.openxmlformats.org/officeDocument/2006/relationships/table" Target="../tables/table3.xml"/><Relationship Id="rId59" Type="http://schemas.openxmlformats.org/officeDocument/2006/relationships/table" Target="../tables/table16.xml"/><Relationship Id="rId67" Type="http://schemas.openxmlformats.org/officeDocument/2006/relationships/table" Target="../tables/table24.xml"/><Relationship Id="rId20" Type="http://schemas.openxmlformats.org/officeDocument/2006/relationships/pivotTable" Target="../pivotTables/pivotTable20.xml"/><Relationship Id="rId41" Type="http://schemas.openxmlformats.org/officeDocument/2006/relationships/pivotTable" Target="../pivotTables/pivotTable41.xml"/><Relationship Id="rId54" Type="http://schemas.openxmlformats.org/officeDocument/2006/relationships/table" Target="../tables/table11.xml"/><Relationship Id="rId62" Type="http://schemas.openxmlformats.org/officeDocument/2006/relationships/table" Target="../tables/table19.xml"/><Relationship Id="rId70" Type="http://schemas.openxmlformats.org/officeDocument/2006/relationships/table" Target="../tables/table27.xml"/><Relationship Id="rId75" Type="http://schemas.openxmlformats.org/officeDocument/2006/relationships/table" Target="../tables/table32.xml"/><Relationship Id="rId83" Type="http://schemas.openxmlformats.org/officeDocument/2006/relationships/table" Target="../tables/table4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28" Type="http://schemas.openxmlformats.org/officeDocument/2006/relationships/pivotTable" Target="../pivotTables/pivotTable28.xml"/><Relationship Id="rId36" Type="http://schemas.openxmlformats.org/officeDocument/2006/relationships/pivotTable" Target="../pivotTables/pivotTable36.xml"/><Relationship Id="rId49" Type="http://schemas.openxmlformats.org/officeDocument/2006/relationships/table" Target="../tables/table6.xml"/><Relationship Id="rId57" Type="http://schemas.openxmlformats.org/officeDocument/2006/relationships/table" Target="../tables/table14.xml"/><Relationship Id="rId10" Type="http://schemas.openxmlformats.org/officeDocument/2006/relationships/pivotTable" Target="../pivotTables/pivotTable10.xml"/><Relationship Id="rId31" Type="http://schemas.openxmlformats.org/officeDocument/2006/relationships/pivotTable" Target="../pivotTables/pivotTable31.xml"/><Relationship Id="rId44" Type="http://schemas.openxmlformats.org/officeDocument/2006/relationships/drawing" Target="../drawings/drawing1.xml"/><Relationship Id="rId52" Type="http://schemas.openxmlformats.org/officeDocument/2006/relationships/table" Target="../tables/table9.xml"/><Relationship Id="rId60" Type="http://schemas.openxmlformats.org/officeDocument/2006/relationships/table" Target="../tables/table17.xml"/><Relationship Id="rId65" Type="http://schemas.openxmlformats.org/officeDocument/2006/relationships/table" Target="../tables/table22.xml"/><Relationship Id="rId73" Type="http://schemas.openxmlformats.org/officeDocument/2006/relationships/table" Target="../tables/table30.xml"/><Relationship Id="rId78" Type="http://schemas.openxmlformats.org/officeDocument/2006/relationships/table" Target="../tables/table35.xml"/><Relationship Id="rId81" Type="http://schemas.openxmlformats.org/officeDocument/2006/relationships/table" Target="../tables/table38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9" Type="http://schemas.openxmlformats.org/officeDocument/2006/relationships/pivotTable" Target="../pivotTables/pivotTable39.xml"/><Relationship Id="rId34" Type="http://schemas.openxmlformats.org/officeDocument/2006/relationships/pivotTable" Target="../pivotTables/pivotTable34.xml"/><Relationship Id="rId50" Type="http://schemas.openxmlformats.org/officeDocument/2006/relationships/table" Target="../tables/table7.xml"/><Relationship Id="rId55" Type="http://schemas.openxmlformats.org/officeDocument/2006/relationships/table" Target="../tables/table12.xml"/><Relationship Id="rId76" Type="http://schemas.openxmlformats.org/officeDocument/2006/relationships/table" Target="../tables/table33.xml"/><Relationship Id="rId7" Type="http://schemas.openxmlformats.org/officeDocument/2006/relationships/pivotTable" Target="../pivotTables/pivotTable7.xml"/><Relationship Id="rId71" Type="http://schemas.openxmlformats.org/officeDocument/2006/relationships/table" Target="../tables/table28.xml"/><Relationship Id="rId2" Type="http://schemas.openxmlformats.org/officeDocument/2006/relationships/pivotTable" Target="../pivotTables/pivotTable2.xml"/><Relationship Id="rId29" Type="http://schemas.openxmlformats.org/officeDocument/2006/relationships/pivotTable" Target="../pivotTables/pivotTable29.xml"/><Relationship Id="rId24" Type="http://schemas.openxmlformats.org/officeDocument/2006/relationships/pivotTable" Target="../pivotTables/pivotTable24.xml"/><Relationship Id="rId40" Type="http://schemas.openxmlformats.org/officeDocument/2006/relationships/pivotTable" Target="../pivotTables/pivotTable40.xml"/><Relationship Id="rId45" Type="http://schemas.openxmlformats.org/officeDocument/2006/relationships/table" Target="../tables/table2.xml"/><Relationship Id="rId66" Type="http://schemas.openxmlformats.org/officeDocument/2006/relationships/table" Target="../tables/table2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50.xml"/><Relationship Id="rId13" Type="http://schemas.openxmlformats.org/officeDocument/2006/relationships/table" Target="../tables/table44.xml"/><Relationship Id="rId3" Type="http://schemas.openxmlformats.org/officeDocument/2006/relationships/pivotTable" Target="../pivotTables/pivotTable45.xml"/><Relationship Id="rId7" Type="http://schemas.openxmlformats.org/officeDocument/2006/relationships/pivotTable" Target="../pivotTables/pivotTable49.xml"/><Relationship Id="rId12" Type="http://schemas.openxmlformats.org/officeDocument/2006/relationships/table" Target="../tables/table43.xml"/><Relationship Id="rId2" Type="http://schemas.openxmlformats.org/officeDocument/2006/relationships/pivotTable" Target="../pivotTables/pivotTable44.xml"/><Relationship Id="rId16" Type="http://schemas.openxmlformats.org/officeDocument/2006/relationships/table" Target="../tables/table47.xml"/><Relationship Id="rId1" Type="http://schemas.openxmlformats.org/officeDocument/2006/relationships/pivotTable" Target="../pivotTables/pivotTable43.xml"/><Relationship Id="rId6" Type="http://schemas.openxmlformats.org/officeDocument/2006/relationships/pivotTable" Target="../pivotTables/pivotTable48.xml"/><Relationship Id="rId11" Type="http://schemas.openxmlformats.org/officeDocument/2006/relationships/table" Target="../tables/table42.xml"/><Relationship Id="rId5" Type="http://schemas.openxmlformats.org/officeDocument/2006/relationships/pivotTable" Target="../pivotTables/pivotTable47.xml"/><Relationship Id="rId15" Type="http://schemas.openxmlformats.org/officeDocument/2006/relationships/table" Target="../tables/table46.xml"/><Relationship Id="rId10" Type="http://schemas.openxmlformats.org/officeDocument/2006/relationships/pivotTable" Target="../pivotTables/pivotTable52.xml"/><Relationship Id="rId4" Type="http://schemas.openxmlformats.org/officeDocument/2006/relationships/pivotTable" Target="../pivotTables/pivotTable46.xml"/><Relationship Id="rId9" Type="http://schemas.openxmlformats.org/officeDocument/2006/relationships/pivotTable" Target="../pivotTables/pivotTable51.xml"/><Relationship Id="rId14" Type="http://schemas.openxmlformats.org/officeDocument/2006/relationships/table" Target="../tables/table4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pivotTable" Target="../pivotTables/pivotTable65.xml"/><Relationship Id="rId18" Type="http://schemas.openxmlformats.org/officeDocument/2006/relationships/pivotTable" Target="../pivotTables/pivotTable70.xml"/><Relationship Id="rId26" Type="http://schemas.openxmlformats.org/officeDocument/2006/relationships/pivotTable" Target="../pivotTables/pivotTable78.xml"/><Relationship Id="rId39" Type="http://schemas.openxmlformats.org/officeDocument/2006/relationships/pivotTable" Target="../pivotTables/pivotTable91.xml"/><Relationship Id="rId21" Type="http://schemas.openxmlformats.org/officeDocument/2006/relationships/pivotTable" Target="../pivotTables/pivotTable73.xml"/><Relationship Id="rId34" Type="http://schemas.openxmlformats.org/officeDocument/2006/relationships/pivotTable" Target="../pivotTables/pivotTable86.xml"/><Relationship Id="rId42" Type="http://schemas.openxmlformats.org/officeDocument/2006/relationships/pivotTable" Target="../pivotTables/pivotTable94.xml"/><Relationship Id="rId47" Type="http://schemas.openxmlformats.org/officeDocument/2006/relationships/pivotTable" Target="../pivotTables/pivotTable99.xml"/><Relationship Id="rId50" Type="http://schemas.openxmlformats.org/officeDocument/2006/relationships/pivotTable" Target="../pivotTables/pivotTable102.xml"/><Relationship Id="rId55" Type="http://schemas.openxmlformats.org/officeDocument/2006/relationships/table" Target="../tables/table49.xml"/><Relationship Id="rId7" Type="http://schemas.openxmlformats.org/officeDocument/2006/relationships/pivotTable" Target="../pivotTables/pivotTable59.xml"/><Relationship Id="rId2" Type="http://schemas.openxmlformats.org/officeDocument/2006/relationships/pivotTable" Target="../pivotTables/pivotTable54.xml"/><Relationship Id="rId16" Type="http://schemas.openxmlformats.org/officeDocument/2006/relationships/pivotTable" Target="../pivotTables/pivotTable68.xml"/><Relationship Id="rId29" Type="http://schemas.openxmlformats.org/officeDocument/2006/relationships/pivotTable" Target="../pivotTables/pivotTable81.xml"/><Relationship Id="rId11" Type="http://schemas.openxmlformats.org/officeDocument/2006/relationships/pivotTable" Target="../pivotTables/pivotTable63.xml"/><Relationship Id="rId24" Type="http://schemas.openxmlformats.org/officeDocument/2006/relationships/pivotTable" Target="../pivotTables/pivotTable76.xml"/><Relationship Id="rId32" Type="http://schemas.openxmlformats.org/officeDocument/2006/relationships/pivotTable" Target="../pivotTables/pivotTable84.xml"/><Relationship Id="rId37" Type="http://schemas.openxmlformats.org/officeDocument/2006/relationships/pivotTable" Target="../pivotTables/pivotTable89.xml"/><Relationship Id="rId40" Type="http://schemas.openxmlformats.org/officeDocument/2006/relationships/pivotTable" Target="../pivotTables/pivotTable92.xml"/><Relationship Id="rId45" Type="http://schemas.openxmlformats.org/officeDocument/2006/relationships/pivotTable" Target="../pivotTables/pivotTable97.xml"/><Relationship Id="rId53" Type="http://schemas.openxmlformats.org/officeDocument/2006/relationships/printerSettings" Target="../printerSettings/printerSettings2.bin"/><Relationship Id="rId58" Type="http://schemas.openxmlformats.org/officeDocument/2006/relationships/table" Target="../tables/table52.xml"/><Relationship Id="rId5" Type="http://schemas.openxmlformats.org/officeDocument/2006/relationships/pivotTable" Target="../pivotTables/pivotTable57.xml"/><Relationship Id="rId61" Type="http://schemas.openxmlformats.org/officeDocument/2006/relationships/table" Target="../tables/table55.xml"/><Relationship Id="rId19" Type="http://schemas.openxmlformats.org/officeDocument/2006/relationships/pivotTable" Target="../pivotTables/pivotTable71.xml"/><Relationship Id="rId14" Type="http://schemas.openxmlformats.org/officeDocument/2006/relationships/pivotTable" Target="../pivotTables/pivotTable66.xml"/><Relationship Id="rId22" Type="http://schemas.openxmlformats.org/officeDocument/2006/relationships/pivotTable" Target="../pivotTables/pivotTable74.xml"/><Relationship Id="rId27" Type="http://schemas.openxmlformats.org/officeDocument/2006/relationships/pivotTable" Target="../pivotTables/pivotTable79.xml"/><Relationship Id="rId30" Type="http://schemas.openxmlformats.org/officeDocument/2006/relationships/pivotTable" Target="../pivotTables/pivotTable82.xml"/><Relationship Id="rId35" Type="http://schemas.openxmlformats.org/officeDocument/2006/relationships/pivotTable" Target="../pivotTables/pivotTable87.xml"/><Relationship Id="rId43" Type="http://schemas.openxmlformats.org/officeDocument/2006/relationships/pivotTable" Target="../pivotTables/pivotTable95.xml"/><Relationship Id="rId48" Type="http://schemas.openxmlformats.org/officeDocument/2006/relationships/pivotTable" Target="../pivotTables/pivotTable100.xml"/><Relationship Id="rId56" Type="http://schemas.openxmlformats.org/officeDocument/2006/relationships/table" Target="../tables/table50.xml"/><Relationship Id="rId8" Type="http://schemas.openxmlformats.org/officeDocument/2006/relationships/pivotTable" Target="../pivotTables/pivotTable60.xml"/><Relationship Id="rId51" Type="http://schemas.openxmlformats.org/officeDocument/2006/relationships/pivotTable" Target="../pivotTables/pivotTable103.xml"/><Relationship Id="rId3" Type="http://schemas.openxmlformats.org/officeDocument/2006/relationships/pivotTable" Target="../pivotTables/pivotTable55.xml"/><Relationship Id="rId12" Type="http://schemas.openxmlformats.org/officeDocument/2006/relationships/pivotTable" Target="../pivotTables/pivotTable64.xml"/><Relationship Id="rId17" Type="http://schemas.openxmlformats.org/officeDocument/2006/relationships/pivotTable" Target="../pivotTables/pivotTable69.xml"/><Relationship Id="rId25" Type="http://schemas.openxmlformats.org/officeDocument/2006/relationships/pivotTable" Target="../pivotTables/pivotTable77.xml"/><Relationship Id="rId33" Type="http://schemas.openxmlformats.org/officeDocument/2006/relationships/pivotTable" Target="../pivotTables/pivotTable85.xml"/><Relationship Id="rId38" Type="http://schemas.openxmlformats.org/officeDocument/2006/relationships/pivotTable" Target="../pivotTables/pivotTable90.xml"/><Relationship Id="rId46" Type="http://schemas.openxmlformats.org/officeDocument/2006/relationships/pivotTable" Target="../pivotTables/pivotTable98.xml"/><Relationship Id="rId59" Type="http://schemas.openxmlformats.org/officeDocument/2006/relationships/table" Target="../tables/table53.xml"/><Relationship Id="rId20" Type="http://schemas.openxmlformats.org/officeDocument/2006/relationships/pivotTable" Target="../pivotTables/pivotTable72.xml"/><Relationship Id="rId41" Type="http://schemas.openxmlformats.org/officeDocument/2006/relationships/pivotTable" Target="../pivotTables/pivotTable93.xml"/><Relationship Id="rId54" Type="http://schemas.openxmlformats.org/officeDocument/2006/relationships/table" Target="../tables/table48.xml"/><Relationship Id="rId62" Type="http://schemas.openxmlformats.org/officeDocument/2006/relationships/table" Target="../tables/table56.xml"/><Relationship Id="rId1" Type="http://schemas.openxmlformats.org/officeDocument/2006/relationships/pivotTable" Target="../pivotTables/pivotTable53.xml"/><Relationship Id="rId6" Type="http://schemas.openxmlformats.org/officeDocument/2006/relationships/pivotTable" Target="../pivotTables/pivotTable58.xml"/><Relationship Id="rId15" Type="http://schemas.openxmlformats.org/officeDocument/2006/relationships/pivotTable" Target="../pivotTables/pivotTable67.xml"/><Relationship Id="rId23" Type="http://schemas.openxmlformats.org/officeDocument/2006/relationships/pivotTable" Target="../pivotTables/pivotTable75.xml"/><Relationship Id="rId28" Type="http://schemas.openxmlformats.org/officeDocument/2006/relationships/pivotTable" Target="../pivotTables/pivotTable80.xml"/><Relationship Id="rId36" Type="http://schemas.openxmlformats.org/officeDocument/2006/relationships/pivotTable" Target="../pivotTables/pivotTable88.xml"/><Relationship Id="rId49" Type="http://schemas.openxmlformats.org/officeDocument/2006/relationships/pivotTable" Target="../pivotTables/pivotTable101.xml"/><Relationship Id="rId57" Type="http://schemas.openxmlformats.org/officeDocument/2006/relationships/table" Target="../tables/table51.xml"/><Relationship Id="rId10" Type="http://schemas.openxmlformats.org/officeDocument/2006/relationships/pivotTable" Target="../pivotTables/pivotTable62.xml"/><Relationship Id="rId31" Type="http://schemas.openxmlformats.org/officeDocument/2006/relationships/pivotTable" Target="../pivotTables/pivotTable83.xml"/><Relationship Id="rId44" Type="http://schemas.openxmlformats.org/officeDocument/2006/relationships/pivotTable" Target="../pivotTables/pivotTable96.xml"/><Relationship Id="rId52" Type="http://schemas.openxmlformats.org/officeDocument/2006/relationships/pivotTable" Target="../pivotTables/pivotTable104.xml"/><Relationship Id="rId60" Type="http://schemas.openxmlformats.org/officeDocument/2006/relationships/table" Target="../tables/table54.xml"/><Relationship Id="rId4" Type="http://schemas.openxmlformats.org/officeDocument/2006/relationships/pivotTable" Target="../pivotTables/pivotTable56.xml"/><Relationship Id="rId9" Type="http://schemas.openxmlformats.org/officeDocument/2006/relationships/pivotTable" Target="../pivotTables/pivotTable6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pivotTable" Target="../pivotTables/pivotTable117.xml"/><Relationship Id="rId18" Type="http://schemas.openxmlformats.org/officeDocument/2006/relationships/pivotTable" Target="../pivotTables/pivotTable122.xml"/><Relationship Id="rId26" Type="http://schemas.openxmlformats.org/officeDocument/2006/relationships/pivotTable" Target="../pivotTables/pivotTable130.xml"/><Relationship Id="rId39" Type="http://schemas.openxmlformats.org/officeDocument/2006/relationships/pivotTable" Target="../pivotTables/pivotTable143.xml"/><Relationship Id="rId21" Type="http://schemas.openxmlformats.org/officeDocument/2006/relationships/pivotTable" Target="../pivotTables/pivotTable125.xml"/><Relationship Id="rId34" Type="http://schemas.openxmlformats.org/officeDocument/2006/relationships/pivotTable" Target="../pivotTables/pivotTable138.xml"/><Relationship Id="rId42" Type="http://schemas.openxmlformats.org/officeDocument/2006/relationships/pivotTable" Target="../pivotTables/pivotTable146.xml"/><Relationship Id="rId7" Type="http://schemas.openxmlformats.org/officeDocument/2006/relationships/pivotTable" Target="../pivotTables/pivotTable111.xml"/><Relationship Id="rId2" Type="http://schemas.openxmlformats.org/officeDocument/2006/relationships/pivotTable" Target="../pivotTables/pivotTable106.xml"/><Relationship Id="rId16" Type="http://schemas.openxmlformats.org/officeDocument/2006/relationships/pivotTable" Target="../pivotTables/pivotTable120.xml"/><Relationship Id="rId20" Type="http://schemas.openxmlformats.org/officeDocument/2006/relationships/pivotTable" Target="../pivotTables/pivotTable124.xml"/><Relationship Id="rId29" Type="http://schemas.openxmlformats.org/officeDocument/2006/relationships/pivotTable" Target="../pivotTables/pivotTable133.xml"/><Relationship Id="rId41" Type="http://schemas.openxmlformats.org/officeDocument/2006/relationships/pivotTable" Target="../pivotTables/pivotTable145.xml"/><Relationship Id="rId1" Type="http://schemas.openxmlformats.org/officeDocument/2006/relationships/pivotTable" Target="../pivotTables/pivotTable105.xml"/><Relationship Id="rId6" Type="http://schemas.openxmlformats.org/officeDocument/2006/relationships/pivotTable" Target="../pivotTables/pivotTable110.xml"/><Relationship Id="rId11" Type="http://schemas.openxmlformats.org/officeDocument/2006/relationships/pivotTable" Target="../pivotTables/pivotTable115.xml"/><Relationship Id="rId24" Type="http://schemas.openxmlformats.org/officeDocument/2006/relationships/pivotTable" Target="../pivotTables/pivotTable128.xml"/><Relationship Id="rId32" Type="http://schemas.openxmlformats.org/officeDocument/2006/relationships/pivotTable" Target="../pivotTables/pivotTable136.xml"/><Relationship Id="rId37" Type="http://schemas.openxmlformats.org/officeDocument/2006/relationships/pivotTable" Target="../pivotTables/pivotTable141.xml"/><Relationship Id="rId40" Type="http://schemas.openxmlformats.org/officeDocument/2006/relationships/pivotTable" Target="../pivotTables/pivotTable144.xml"/><Relationship Id="rId5" Type="http://schemas.openxmlformats.org/officeDocument/2006/relationships/pivotTable" Target="../pivotTables/pivotTable109.xml"/><Relationship Id="rId15" Type="http://schemas.openxmlformats.org/officeDocument/2006/relationships/pivotTable" Target="../pivotTables/pivotTable119.xml"/><Relationship Id="rId23" Type="http://schemas.openxmlformats.org/officeDocument/2006/relationships/pivotTable" Target="../pivotTables/pivotTable127.xml"/><Relationship Id="rId28" Type="http://schemas.openxmlformats.org/officeDocument/2006/relationships/pivotTable" Target="../pivotTables/pivotTable132.xml"/><Relationship Id="rId36" Type="http://schemas.openxmlformats.org/officeDocument/2006/relationships/pivotTable" Target="../pivotTables/pivotTable140.xml"/><Relationship Id="rId10" Type="http://schemas.openxmlformats.org/officeDocument/2006/relationships/pivotTable" Target="../pivotTables/pivotTable114.xml"/><Relationship Id="rId19" Type="http://schemas.openxmlformats.org/officeDocument/2006/relationships/pivotTable" Target="../pivotTables/pivotTable123.xml"/><Relationship Id="rId31" Type="http://schemas.openxmlformats.org/officeDocument/2006/relationships/pivotTable" Target="../pivotTables/pivotTable135.xml"/><Relationship Id="rId44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108.xml"/><Relationship Id="rId9" Type="http://schemas.openxmlformats.org/officeDocument/2006/relationships/pivotTable" Target="../pivotTables/pivotTable113.xml"/><Relationship Id="rId14" Type="http://schemas.openxmlformats.org/officeDocument/2006/relationships/pivotTable" Target="../pivotTables/pivotTable118.xml"/><Relationship Id="rId22" Type="http://schemas.openxmlformats.org/officeDocument/2006/relationships/pivotTable" Target="../pivotTables/pivotTable126.xml"/><Relationship Id="rId27" Type="http://schemas.openxmlformats.org/officeDocument/2006/relationships/pivotTable" Target="../pivotTables/pivotTable131.xml"/><Relationship Id="rId30" Type="http://schemas.openxmlformats.org/officeDocument/2006/relationships/pivotTable" Target="../pivotTables/pivotTable134.xml"/><Relationship Id="rId35" Type="http://schemas.openxmlformats.org/officeDocument/2006/relationships/pivotTable" Target="../pivotTables/pivotTable139.xml"/><Relationship Id="rId43" Type="http://schemas.openxmlformats.org/officeDocument/2006/relationships/pivotTable" Target="../pivotTables/pivotTable147.xml"/><Relationship Id="rId8" Type="http://schemas.openxmlformats.org/officeDocument/2006/relationships/pivotTable" Target="../pivotTables/pivotTable112.xml"/><Relationship Id="rId3" Type="http://schemas.openxmlformats.org/officeDocument/2006/relationships/pivotTable" Target="../pivotTables/pivotTable107.xml"/><Relationship Id="rId12" Type="http://schemas.openxmlformats.org/officeDocument/2006/relationships/pivotTable" Target="../pivotTables/pivotTable116.xml"/><Relationship Id="rId17" Type="http://schemas.openxmlformats.org/officeDocument/2006/relationships/pivotTable" Target="../pivotTables/pivotTable121.xml"/><Relationship Id="rId25" Type="http://schemas.openxmlformats.org/officeDocument/2006/relationships/pivotTable" Target="../pivotTables/pivotTable129.xml"/><Relationship Id="rId33" Type="http://schemas.openxmlformats.org/officeDocument/2006/relationships/pivotTable" Target="../pivotTables/pivotTable137.xml"/><Relationship Id="rId38" Type="http://schemas.openxmlformats.org/officeDocument/2006/relationships/pivotTable" Target="../pivotTables/pivotTable14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7BF3-F1A8-4D2D-B651-2328BDEA2C59}">
  <dimension ref="A1:ET422"/>
  <sheetViews>
    <sheetView workbookViewId="0">
      <selection activeCell="M11" sqref="M11"/>
    </sheetView>
  </sheetViews>
  <sheetFormatPr defaultColWidth="15.6640625" defaultRowHeight="14.4" x14ac:dyDescent="0.3"/>
  <cols>
    <col min="62" max="62" width="184.6640625" bestFit="1" customWidth="1"/>
  </cols>
  <sheetData>
    <row r="1" spans="1:150" s="1" customFormat="1" ht="115.2" x14ac:dyDescent="0.3">
      <c r="A1" s="1" t="s">
        <v>622</v>
      </c>
      <c r="B1" s="1" t="s">
        <v>1</v>
      </c>
      <c r="C1" s="1" t="s">
        <v>2</v>
      </c>
      <c r="D1" s="1" t="s">
        <v>921</v>
      </c>
      <c r="E1" s="1" t="s">
        <v>920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626</v>
      </c>
      <c r="M1" s="1" t="s">
        <v>290</v>
      </c>
      <c r="N1" s="1" t="s">
        <v>344</v>
      </c>
      <c r="O1" s="1" t="s">
        <v>17</v>
      </c>
      <c r="P1" s="1" t="s">
        <v>38</v>
      </c>
      <c r="Q1" s="1" t="s">
        <v>18</v>
      </c>
      <c r="R1" s="1" t="s">
        <v>16</v>
      </c>
      <c r="S1" s="1" t="s">
        <v>345</v>
      </c>
      <c r="T1" s="1" t="s">
        <v>292</v>
      </c>
      <c r="U1" s="1" t="s">
        <v>41</v>
      </c>
      <c r="V1" s="1" t="s">
        <v>291</v>
      </c>
      <c r="W1" s="1" t="s">
        <v>293</v>
      </c>
      <c r="X1" s="1" t="s">
        <v>296</v>
      </c>
      <c r="Y1" s="1" t="s">
        <v>40</v>
      </c>
      <c r="Z1" s="1" t="s">
        <v>295</v>
      </c>
      <c r="AA1" s="1" t="s">
        <v>346</v>
      </c>
      <c r="AB1" s="1" t="s">
        <v>349</v>
      </c>
      <c r="AC1" s="1" t="s">
        <v>69</v>
      </c>
      <c r="AD1" s="1" t="s">
        <v>354</v>
      </c>
      <c r="AE1" s="1" t="s">
        <v>82</v>
      </c>
      <c r="AF1" s="1" t="s">
        <v>64</v>
      </c>
      <c r="AG1" s="1" t="s">
        <v>78</v>
      </c>
      <c r="AH1" s="1" t="s">
        <v>297</v>
      </c>
      <c r="AI1" s="1" t="s">
        <v>44</v>
      </c>
      <c r="AJ1" s="1" t="s">
        <v>84</v>
      </c>
      <c r="AK1" s="1" t="s">
        <v>87</v>
      </c>
      <c r="AL1" s="1" t="s">
        <v>89</v>
      </c>
      <c r="AM1" s="1" t="s">
        <v>90</v>
      </c>
      <c r="AN1" s="1" t="s">
        <v>91</v>
      </c>
      <c r="AO1" s="1" t="s">
        <v>350</v>
      </c>
      <c r="AP1" s="1" t="s">
        <v>61</v>
      </c>
      <c r="AQ1" s="1" t="s">
        <v>298</v>
      </c>
      <c r="AR1" s="1" t="s">
        <v>299</v>
      </c>
      <c r="AS1" s="1" t="s">
        <v>300</v>
      </c>
      <c r="AT1" s="1" t="s">
        <v>301</v>
      </c>
      <c r="AU1" s="1" t="s">
        <v>351</v>
      </c>
      <c r="AV1" s="1" t="s">
        <v>302</v>
      </c>
      <c r="AW1" s="1" t="s">
        <v>303</v>
      </c>
      <c r="AX1" s="1" t="s">
        <v>304</v>
      </c>
      <c r="AY1" s="1" t="s">
        <v>352</v>
      </c>
      <c r="AZ1" s="1" t="s">
        <v>353</v>
      </c>
      <c r="BA1" s="1" t="s">
        <v>95</v>
      </c>
      <c r="BB1" s="1" t="s">
        <v>92</v>
      </c>
      <c r="BC1" s="1" t="s">
        <v>97</v>
      </c>
      <c r="BD1" s="1" t="s">
        <v>305</v>
      </c>
      <c r="BE1" s="1" t="s">
        <v>99</v>
      </c>
      <c r="BF1" s="1" t="s">
        <v>104</v>
      </c>
      <c r="BG1" s="1" t="s">
        <v>100</v>
      </c>
      <c r="BH1" s="1" t="s">
        <v>102</v>
      </c>
      <c r="BI1" s="1" t="s">
        <v>306</v>
      </c>
      <c r="BJ1" s="1" t="s">
        <v>108</v>
      </c>
      <c r="BK1" s="1" t="s">
        <v>307</v>
      </c>
      <c r="BL1" s="1" t="s">
        <v>308</v>
      </c>
      <c r="BM1" s="1" t="s">
        <v>131</v>
      </c>
      <c r="BN1" s="1" t="s">
        <v>142</v>
      </c>
      <c r="BO1" s="1" t="s">
        <v>309</v>
      </c>
      <c r="BP1" s="1" t="s">
        <v>166</v>
      </c>
      <c r="BQ1" s="1" t="s">
        <v>148</v>
      </c>
      <c r="BR1" s="1" t="s">
        <v>310</v>
      </c>
      <c r="BS1" s="1" t="s">
        <v>311</v>
      </c>
      <c r="BT1" s="1" t="s">
        <v>109</v>
      </c>
      <c r="BU1" s="1" t="s">
        <v>110</v>
      </c>
      <c r="BV1" s="1" t="s">
        <v>312</v>
      </c>
      <c r="BW1" s="1" t="s">
        <v>313</v>
      </c>
      <c r="BX1" s="1" t="s">
        <v>314</v>
      </c>
      <c r="BY1" s="1" t="s">
        <v>122</v>
      </c>
      <c r="BZ1" s="1" t="s">
        <v>123</v>
      </c>
      <c r="CA1" s="1" t="s">
        <v>126</v>
      </c>
      <c r="CB1" s="1" t="s">
        <v>127</v>
      </c>
      <c r="CC1" s="1" t="s">
        <v>128</v>
      </c>
      <c r="CD1" s="1" t="s">
        <v>315</v>
      </c>
      <c r="CE1" s="1" t="s">
        <v>316</v>
      </c>
      <c r="CF1" s="1" t="s">
        <v>130</v>
      </c>
      <c r="CG1" s="1" t="s">
        <v>317</v>
      </c>
      <c r="CH1" s="1" t="s">
        <v>318</v>
      </c>
      <c r="CI1" s="1" t="s">
        <v>319</v>
      </c>
      <c r="CJ1" s="1" t="s">
        <v>320</v>
      </c>
      <c r="CK1" s="1" t="s">
        <v>321</v>
      </c>
      <c r="CL1" s="1" t="s">
        <v>322</v>
      </c>
      <c r="CM1" s="1" t="s">
        <v>323</v>
      </c>
      <c r="CN1" s="1" t="s">
        <v>324</v>
      </c>
      <c r="CO1" s="1" t="s">
        <v>188</v>
      </c>
      <c r="CP1" s="1" t="s">
        <v>193</v>
      </c>
      <c r="CQ1" s="1" t="s">
        <v>194</v>
      </c>
      <c r="CR1" s="1" t="s">
        <v>197</v>
      </c>
      <c r="CS1" s="1" t="s">
        <v>198</v>
      </c>
      <c r="CT1" s="1" t="s">
        <v>201</v>
      </c>
      <c r="CU1" s="1" t="s">
        <v>202</v>
      </c>
      <c r="CV1" s="1" t="s">
        <v>325</v>
      </c>
      <c r="CW1" s="1" t="s">
        <v>326</v>
      </c>
      <c r="CX1" s="1" t="s">
        <v>327</v>
      </c>
      <c r="CY1" s="1" t="s">
        <v>328</v>
      </c>
      <c r="CZ1" s="1" t="s">
        <v>294</v>
      </c>
      <c r="DA1" s="1" t="s">
        <v>203</v>
      </c>
      <c r="DB1" s="1" t="s">
        <v>204</v>
      </c>
      <c r="DC1" s="1" t="s">
        <v>205</v>
      </c>
      <c r="DD1" s="1" t="s">
        <v>206</v>
      </c>
      <c r="DE1" s="1" t="s">
        <v>207</v>
      </c>
      <c r="DF1" s="1" t="s">
        <v>329</v>
      </c>
      <c r="DG1" s="1" t="s">
        <v>210</v>
      </c>
      <c r="DH1" s="1" t="s">
        <v>219</v>
      </c>
      <c r="DI1" s="1" t="s">
        <v>209</v>
      </c>
      <c r="DJ1" s="1" t="s">
        <v>63</v>
      </c>
      <c r="DK1" s="1" t="s">
        <v>330</v>
      </c>
      <c r="DL1" s="1" t="s">
        <v>223</v>
      </c>
      <c r="DM1" s="1" t="s">
        <v>224</v>
      </c>
      <c r="DN1" s="1" t="s">
        <v>225</v>
      </c>
      <c r="DO1" s="1" t="s">
        <v>226</v>
      </c>
      <c r="DP1" s="1" t="s">
        <v>229</v>
      </c>
      <c r="DQ1" s="1" t="s">
        <v>234</v>
      </c>
      <c r="DR1" s="1" t="s">
        <v>227</v>
      </c>
      <c r="DS1" s="1" t="s">
        <v>331</v>
      </c>
      <c r="DT1" s="1" t="s">
        <v>332</v>
      </c>
      <c r="DU1" s="1" t="s">
        <v>244</v>
      </c>
      <c r="DV1" s="1" t="s">
        <v>248</v>
      </c>
      <c r="DW1" s="1" t="s">
        <v>252</v>
      </c>
      <c r="DX1" s="1" t="s">
        <v>245</v>
      </c>
      <c r="DY1" s="1" t="s">
        <v>253</v>
      </c>
      <c r="DZ1" s="1" t="s">
        <v>333</v>
      </c>
      <c r="EA1" s="1" t="s">
        <v>334</v>
      </c>
      <c r="EB1" s="1" t="s">
        <v>335</v>
      </c>
      <c r="EC1" s="1" t="s">
        <v>259</v>
      </c>
      <c r="ED1" s="1" t="s">
        <v>260</v>
      </c>
      <c r="EE1" s="1" t="s">
        <v>261</v>
      </c>
      <c r="EF1" s="1" t="s">
        <v>355</v>
      </c>
      <c r="EG1" s="1" t="s">
        <v>263</v>
      </c>
      <c r="EH1" s="1" t="s">
        <v>266</v>
      </c>
      <c r="EI1" s="1" t="s">
        <v>336</v>
      </c>
      <c r="EJ1" s="1" t="s">
        <v>337</v>
      </c>
      <c r="EK1" s="1" t="s">
        <v>338</v>
      </c>
      <c r="EL1" s="1" t="s">
        <v>339</v>
      </c>
      <c r="EM1" s="1" t="s">
        <v>277</v>
      </c>
      <c r="EN1" s="1" t="s">
        <v>278</v>
      </c>
      <c r="EO1" s="1" t="s">
        <v>282</v>
      </c>
      <c r="EP1" s="1" t="s">
        <v>340</v>
      </c>
      <c r="EQ1" s="1" t="s">
        <v>341</v>
      </c>
      <c r="ER1" s="1" t="s">
        <v>342</v>
      </c>
      <c r="ES1" s="1" t="s">
        <v>343</v>
      </c>
      <c r="ET1" s="1" t="s">
        <v>283</v>
      </c>
    </row>
    <row r="2" spans="1:150" x14ac:dyDescent="0.3">
      <c r="A2">
        <v>16</v>
      </c>
      <c r="B2" t="s">
        <v>3</v>
      </c>
      <c r="C2" t="s">
        <v>6</v>
      </c>
      <c r="D2" t="s">
        <v>921</v>
      </c>
      <c r="E2" t="s">
        <v>922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s="1" t="str">
        <f>IF(Table2[[#This Row],[Disable]]=1,"Disable","Non-disabled")</f>
        <v>Non-disabled</v>
      </c>
      <c r="N2" t="s">
        <v>16</v>
      </c>
      <c r="O2">
        <v>0</v>
      </c>
      <c r="P2">
        <v>0</v>
      </c>
      <c r="Q2">
        <v>0</v>
      </c>
      <c r="R2">
        <v>1</v>
      </c>
      <c r="S2" t="s">
        <v>49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DC2" t="s">
        <v>85</v>
      </c>
      <c r="DD2" t="s">
        <v>88</v>
      </c>
      <c r="DL2" t="s">
        <v>88</v>
      </c>
      <c r="DM2" t="s">
        <v>88</v>
      </c>
      <c r="DN2" t="s">
        <v>85</v>
      </c>
      <c r="EN2" t="s">
        <v>279</v>
      </c>
    </row>
    <row r="3" spans="1:150" x14ac:dyDescent="0.3">
      <c r="A3">
        <v>16</v>
      </c>
      <c r="B3" t="s">
        <v>3</v>
      </c>
      <c r="C3" t="s">
        <v>6</v>
      </c>
      <c r="D3" t="s">
        <v>921</v>
      </c>
      <c r="E3" t="s">
        <v>922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s="1" t="str">
        <f>IF(Table2[[#This Row],[Disable]]=1,"Disable","Non-disabled")</f>
        <v>Non-disabled</v>
      </c>
      <c r="M3" t="s">
        <v>12</v>
      </c>
      <c r="N3" t="s">
        <v>17</v>
      </c>
      <c r="O3">
        <v>1</v>
      </c>
      <c r="P3">
        <v>0</v>
      </c>
      <c r="Q3">
        <v>0</v>
      </c>
      <c r="R3">
        <v>0</v>
      </c>
      <c r="S3" t="s">
        <v>39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AA3" t="s">
        <v>60</v>
      </c>
      <c r="AB3" t="s">
        <v>66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L3" t="s">
        <v>86</v>
      </c>
      <c r="AM3" t="s">
        <v>88</v>
      </c>
      <c r="AY3" t="s">
        <v>85</v>
      </c>
      <c r="AZ3" t="s">
        <v>93</v>
      </c>
      <c r="BA3">
        <v>1</v>
      </c>
      <c r="BB3">
        <v>1</v>
      </c>
      <c r="BC3">
        <v>0</v>
      </c>
      <c r="BD3">
        <v>0</v>
      </c>
      <c r="BE3" t="s">
        <v>101</v>
      </c>
      <c r="BF3">
        <v>0</v>
      </c>
      <c r="BG3">
        <v>1</v>
      </c>
      <c r="BH3">
        <v>1</v>
      </c>
      <c r="BI3">
        <v>0</v>
      </c>
      <c r="EN3" t="s">
        <v>279</v>
      </c>
    </row>
    <row r="4" spans="1:150" x14ac:dyDescent="0.3">
      <c r="A4">
        <v>16</v>
      </c>
      <c r="C4" t="s">
        <v>6</v>
      </c>
      <c r="D4" t="s">
        <v>923</v>
      </c>
      <c r="E4" t="s">
        <v>923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s="1" t="str">
        <f>IF(Table2[[#This Row],[Disable]]=1,"Disable","Non-disabled")</f>
        <v>Non-disabled</v>
      </c>
      <c r="M4" t="s">
        <v>12</v>
      </c>
      <c r="N4" t="s">
        <v>16</v>
      </c>
      <c r="O4">
        <v>0</v>
      </c>
      <c r="P4">
        <v>0</v>
      </c>
      <c r="Q4">
        <v>0</v>
      </c>
      <c r="R4">
        <v>1</v>
      </c>
      <c r="S4" t="s">
        <v>40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DC4" t="s">
        <v>85</v>
      </c>
      <c r="DD4" t="s">
        <v>85</v>
      </c>
      <c r="DE4" t="s">
        <v>208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 t="s">
        <v>85</v>
      </c>
      <c r="DM4" t="s">
        <v>85</v>
      </c>
      <c r="DN4" t="s">
        <v>85</v>
      </c>
      <c r="EN4" t="s">
        <v>280</v>
      </c>
    </row>
    <row r="5" spans="1:150" x14ac:dyDescent="0.3">
      <c r="A5">
        <v>16</v>
      </c>
      <c r="B5" t="s">
        <v>4</v>
      </c>
      <c r="C5" t="s">
        <v>6</v>
      </c>
      <c r="D5" t="s">
        <v>921</v>
      </c>
      <c r="E5" t="s">
        <v>922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s="1" t="str">
        <f>IF(Table2[[#This Row],[Disable]]=1,"Disable","Non-disabled")</f>
        <v>Non-disabled</v>
      </c>
      <c r="M5" t="s">
        <v>13</v>
      </c>
      <c r="N5" t="s">
        <v>16</v>
      </c>
      <c r="O5">
        <v>0</v>
      </c>
      <c r="P5">
        <v>0</v>
      </c>
      <c r="Q5">
        <v>0</v>
      </c>
      <c r="R5">
        <v>1</v>
      </c>
      <c r="S5" t="s">
        <v>40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DC5" t="s">
        <v>85</v>
      </c>
      <c r="DD5" t="s">
        <v>88</v>
      </c>
      <c r="DL5" t="s">
        <v>85</v>
      </c>
      <c r="DM5" t="s">
        <v>88</v>
      </c>
      <c r="DN5" t="s">
        <v>85</v>
      </c>
      <c r="EN5" t="s">
        <v>281</v>
      </c>
    </row>
    <row r="6" spans="1:150" x14ac:dyDescent="0.3">
      <c r="B6" t="s">
        <v>3</v>
      </c>
      <c r="C6" t="s">
        <v>6</v>
      </c>
      <c r="D6" t="s">
        <v>921</v>
      </c>
      <c r="E6" t="s">
        <v>922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s="1" t="str">
        <f>IF(Table2[[#This Row],[Disable]]=1,"Disable","Non-disabled")</f>
        <v>Non-disabled</v>
      </c>
      <c r="N6" t="s">
        <v>17</v>
      </c>
      <c r="O6">
        <v>1</v>
      </c>
      <c r="P6">
        <v>0</v>
      </c>
      <c r="Q6">
        <v>0</v>
      </c>
      <c r="R6">
        <v>0</v>
      </c>
      <c r="S6" t="s">
        <v>40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AA6" t="s">
        <v>61</v>
      </c>
      <c r="AB6" t="s">
        <v>71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L6" t="s">
        <v>86</v>
      </c>
      <c r="AM6" t="s">
        <v>88</v>
      </c>
      <c r="AY6" t="s">
        <v>85</v>
      </c>
      <c r="AZ6" t="s">
        <v>92</v>
      </c>
      <c r="BA6">
        <v>0</v>
      </c>
      <c r="BB6">
        <v>1</v>
      </c>
      <c r="BC6">
        <v>0</v>
      </c>
      <c r="BD6">
        <v>0</v>
      </c>
      <c r="BE6" t="s">
        <v>100</v>
      </c>
      <c r="BF6">
        <v>0</v>
      </c>
      <c r="BG6">
        <v>1</v>
      </c>
      <c r="BH6">
        <v>0</v>
      </c>
      <c r="BI6">
        <v>0</v>
      </c>
      <c r="EN6" t="s">
        <v>279</v>
      </c>
    </row>
    <row r="7" spans="1:150" x14ac:dyDescent="0.3">
      <c r="A7">
        <v>16</v>
      </c>
      <c r="B7" t="s">
        <v>4</v>
      </c>
      <c r="C7" t="s">
        <v>6</v>
      </c>
      <c r="D7" t="s">
        <v>921</v>
      </c>
      <c r="E7" t="s">
        <v>922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s="1" t="str">
        <f>IF(Table2[[#This Row],[Disable]]=1,"Disable","Non-disabled")</f>
        <v>Non-disabled</v>
      </c>
      <c r="M7" t="s">
        <v>12</v>
      </c>
      <c r="N7" t="s">
        <v>17</v>
      </c>
      <c r="O7">
        <v>1</v>
      </c>
      <c r="P7">
        <v>0</v>
      </c>
      <c r="Q7">
        <v>0</v>
      </c>
      <c r="R7">
        <v>0</v>
      </c>
      <c r="S7" t="s">
        <v>39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AA7" t="s">
        <v>60</v>
      </c>
      <c r="AB7" t="s">
        <v>72</v>
      </c>
      <c r="AC7">
        <v>1</v>
      </c>
      <c r="AD7">
        <v>0</v>
      </c>
      <c r="AE7">
        <v>0</v>
      </c>
      <c r="AF7">
        <v>1</v>
      </c>
      <c r="AG7">
        <v>1</v>
      </c>
      <c r="AH7">
        <v>0</v>
      </c>
      <c r="AL7" t="s">
        <v>86</v>
      </c>
      <c r="AM7" t="s">
        <v>85</v>
      </c>
      <c r="AY7" t="s">
        <v>85</v>
      </c>
      <c r="AZ7" t="s">
        <v>92</v>
      </c>
      <c r="BA7">
        <v>0</v>
      </c>
      <c r="BB7">
        <v>1</v>
      </c>
      <c r="BC7">
        <v>0</v>
      </c>
      <c r="BD7">
        <v>0</v>
      </c>
      <c r="BE7" t="s">
        <v>100</v>
      </c>
      <c r="BF7">
        <v>0</v>
      </c>
      <c r="BG7">
        <v>1</v>
      </c>
      <c r="BH7">
        <v>0</v>
      </c>
      <c r="BI7">
        <v>0</v>
      </c>
      <c r="EN7" t="s">
        <v>279</v>
      </c>
    </row>
    <row r="8" spans="1:150" x14ac:dyDescent="0.3">
      <c r="A8">
        <v>16</v>
      </c>
      <c r="B8" t="s">
        <v>4</v>
      </c>
      <c r="C8" t="s">
        <v>6</v>
      </c>
      <c r="D8" t="s">
        <v>921</v>
      </c>
      <c r="E8" t="s">
        <v>922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s="1" t="str">
        <f>IF(Table2[[#This Row],[Disable]]=1,"Disable","Non-disabled")</f>
        <v>Non-disabled</v>
      </c>
      <c r="M8" t="s">
        <v>12</v>
      </c>
      <c r="N8" t="s">
        <v>17</v>
      </c>
      <c r="O8">
        <v>1</v>
      </c>
      <c r="P8">
        <v>0</v>
      </c>
      <c r="Q8">
        <v>0</v>
      </c>
      <c r="R8">
        <v>0</v>
      </c>
      <c r="S8" t="s">
        <v>39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AA8" t="s">
        <v>60</v>
      </c>
      <c r="AB8" t="s">
        <v>73</v>
      </c>
      <c r="AC8">
        <v>1</v>
      </c>
      <c r="AD8">
        <v>0</v>
      </c>
      <c r="AE8">
        <v>0</v>
      </c>
      <c r="AF8">
        <v>1</v>
      </c>
      <c r="AG8">
        <v>1</v>
      </c>
      <c r="AH8">
        <v>0</v>
      </c>
      <c r="AL8" t="s">
        <v>86</v>
      </c>
      <c r="AM8" t="s">
        <v>88</v>
      </c>
      <c r="AY8" t="s">
        <v>85</v>
      </c>
      <c r="AZ8" t="s">
        <v>96</v>
      </c>
      <c r="BA8">
        <v>0</v>
      </c>
      <c r="BB8">
        <v>1</v>
      </c>
      <c r="BC8">
        <v>1</v>
      </c>
      <c r="BD8">
        <v>0</v>
      </c>
      <c r="BE8" t="s">
        <v>101</v>
      </c>
      <c r="BF8">
        <v>0</v>
      </c>
      <c r="BG8">
        <v>1</v>
      </c>
      <c r="BH8">
        <v>1</v>
      </c>
      <c r="BI8">
        <v>0</v>
      </c>
      <c r="EN8" t="s">
        <v>279</v>
      </c>
    </row>
    <row r="9" spans="1:150" x14ac:dyDescent="0.3">
      <c r="A9">
        <v>16</v>
      </c>
      <c r="B9" t="s">
        <v>3</v>
      </c>
      <c r="C9" t="s">
        <v>6</v>
      </c>
      <c r="D9" t="s">
        <v>921</v>
      </c>
      <c r="E9" t="s">
        <v>922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s="1" t="str">
        <f>IF(Table2[[#This Row],[Disable]]=1,"Disable","Non-disabled")</f>
        <v>Non-disabled</v>
      </c>
      <c r="M9" t="s">
        <v>12</v>
      </c>
      <c r="N9" t="s">
        <v>16</v>
      </c>
      <c r="O9">
        <v>0</v>
      </c>
      <c r="P9">
        <v>0</v>
      </c>
      <c r="Q9">
        <v>0</v>
      </c>
      <c r="R9">
        <v>1</v>
      </c>
      <c r="S9" t="s">
        <v>39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DC9" t="s">
        <v>85</v>
      </c>
      <c r="DD9" t="s">
        <v>88</v>
      </c>
      <c r="DL9" t="s">
        <v>88</v>
      </c>
      <c r="DM9" t="s">
        <v>88</v>
      </c>
      <c r="DN9" t="s">
        <v>85</v>
      </c>
      <c r="EN9" t="s">
        <v>279</v>
      </c>
    </row>
    <row r="10" spans="1:150" x14ac:dyDescent="0.3">
      <c r="A10">
        <v>16</v>
      </c>
      <c r="B10" t="s">
        <v>3</v>
      </c>
      <c r="C10" t="s">
        <v>6</v>
      </c>
      <c r="D10" t="s">
        <v>921</v>
      </c>
      <c r="E10" t="s">
        <v>922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s="1" t="str">
        <f>IF(Table2[[#This Row],[Disable]]=1,"Disable","Non-disabled")</f>
        <v>Non-disabled</v>
      </c>
      <c r="M10" t="s">
        <v>12</v>
      </c>
      <c r="N10" t="s">
        <v>17</v>
      </c>
      <c r="O10">
        <v>1</v>
      </c>
      <c r="P10">
        <v>0</v>
      </c>
      <c r="Q10">
        <v>0</v>
      </c>
      <c r="R10">
        <v>0</v>
      </c>
      <c r="S10" t="s">
        <v>39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AA10" t="s">
        <v>61</v>
      </c>
      <c r="AB10" t="s">
        <v>71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L10" t="s">
        <v>86</v>
      </c>
      <c r="AM10" t="s">
        <v>85</v>
      </c>
      <c r="AY10" t="s">
        <v>85</v>
      </c>
      <c r="AZ10" t="s">
        <v>92</v>
      </c>
      <c r="BA10">
        <v>0</v>
      </c>
      <c r="BB10">
        <v>1</v>
      </c>
      <c r="BC10">
        <v>0</v>
      </c>
      <c r="BD10">
        <v>0</v>
      </c>
      <c r="BE10" t="s">
        <v>100</v>
      </c>
      <c r="BF10">
        <v>0</v>
      </c>
      <c r="BG10">
        <v>1</v>
      </c>
      <c r="BH10">
        <v>0</v>
      </c>
      <c r="BI10">
        <v>0</v>
      </c>
      <c r="EN10" t="s">
        <v>279</v>
      </c>
    </row>
    <row r="11" spans="1:150" x14ac:dyDescent="0.3">
      <c r="A11">
        <v>16</v>
      </c>
      <c r="B11" t="s">
        <v>3</v>
      </c>
      <c r="C11" t="s">
        <v>6</v>
      </c>
      <c r="D11" t="s">
        <v>921</v>
      </c>
      <c r="E11" t="s">
        <v>922</v>
      </c>
      <c r="F11" t="s">
        <v>8</v>
      </c>
      <c r="G11" t="s">
        <v>10</v>
      </c>
      <c r="H11" t="s">
        <v>8</v>
      </c>
      <c r="I11" t="s">
        <v>10</v>
      </c>
      <c r="J11" t="s">
        <v>11</v>
      </c>
      <c r="K11" t="s">
        <v>8</v>
      </c>
      <c r="L11" s="1" t="str">
        <f>IF(Table2[[#This Row],[Disable]]=1,"Disable","Non-disabled")</f>
        <v>Disable</v>
      </c>
      <c r="M11" t="s">
        <v>12</v>
      </c>
      <c r="N11" t="s">
        <v>17</v>
      </c>
      <c r="O11">
        <v>1</v>
      </c>
      <c r="P11">
        <v>0</v>
      </c>
      <c r="Q11">
        <v>0</v>
      </c>
      <c r="R11">
        <v>0</v>
      </c>
      <c r="S11" t="s">
        <v>40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AA11" t="s">
        <v>60</v>
      </c>
      <c r="AB11" t="s">
        <v>64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L11" t="s">
        <v>86</v>
      </c>
      <c r="AM11" t="s">
        <v>85</v>
      </c>
      <c r="AY11" t="s">
        <v>88</v>
      </c>
      <c r="BE11" t="s">
        <v>100</v>
      </c>
      <c r="BF11">
        <v>0</v>
      </c>
      <c r="BG11">
        <v>1</v>
      </c>
      <c r="BH11">
        <v>0</v>
      </c>
      <c r="BI11">
        <v>0</v>
      </c>
      <c r="EN11" t="s">
        <v>279</v>
      </c>
    </row>
    <row r="12" spans="1:150" x14ac:dyDescent="0.3">
      <c r="A12">
        <v>16</v>
      </c>
      <c r="B12" t="s">
        <v>4</v>
      </c>
      <c r="C12" t="s">
        <v>6</v>
      </c>
      <c r="D12" t="s">
        <v>921</v>
      </c>
      <c r="E12" t="s">
        <v>922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s="1" t="str">
        <f>IF(Table2[[#This Row],[Disable]]=1,"Disable","Non-disabled")</f>
        <v>Non-disabled</v>
      </c>
      <c r="M12" t="s">
        <v>12</v>
      </c>
      <c r="N12" t="s">
        <v>17</v>
      </c>
      <c r="O12">
        <v>1</v>
      </c>
      <c r="P12">
        <v>0</v>
      </c>
      <c r="Q12">
        <v>0</v>
      </c>
      <c r="R12">
        <v>0</v>
      </c>
      <c r="S12" t="s">
        <v>39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AA12" t="s">
        <v>60</v>
      </c>
      <c r="AB12" t="s">
        <v>71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L12" t="s">
        <v>86</v>
      </c>
      <c r="AM12" t="s">
        <v>85</v>
      </c>
      <c r="AY12" t="s">
        <v>85</v>
      </c>
      <c r="AZ12" t="s">
        <v>96</v>
      </c>
      <c r="BA12">
        <v>0</v>
      </c>
      <c r="BB12">
        <v>1</v>
      </c>
      <c r="BC12">
        <v>1</v>
      </c>
      <c r="BD12">
        <v>0</v>
      </c>
      <c r="BE12" t="s">
        <v>101</v>
      </c>
      <c r="BF12">
        <v>0</v>
      </c>
      <c r="BG12">
        <v>1</v>
      </c>
      <c r="BH12">
        <v>1</v>
      </c>
      <c r="BI12">
        <v>0</v>
      </c>
      <c r="EN12" t="s">
        <v>281</v>
      </c>
    </row>
    <row r="13" spans="1:150" x14ac:dyDescent="0.3">
      <c r="A13">
        <v>16</v>
      </c>
      <c r="B13" t="s">
        <v>4</v>
      </c>
      <c r="C13" t="s">
        <v>6</v>
      </c>
      <c r="D13" t="s">
        <v>921</v>
      </c>
      <c r="E13" t="s">
        <v>922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s="1" t="str">
        <f>IF(Table2[[#This Row],[Disable]]=1,"Disable","Non-disabled")</f>
        <v>Non-disabled</v>
      </c>
      <c r="M13" t="s">
        <v>12</v>
      </c>
      <c r="N13" t="s">
        <v>16</v>
      </c>
      <c r="O13">
        <v>0</v>
      </c>
      <c r="P13">
        <v>0</v>
      </c>
      <c r="Q13">
        <v>0</v>
      </c>
      <c r="R13">
        <v>1</v>
      </c>
      <c r="S13" t="s">
        <v>40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DC13" t="s">
        <v>85</v>
      </c>
      <c r="DD13" t="s">
        <v>85</v>
      </c>
      <c r="DE13" t="s">
        <v>210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 t="s">
        <v>85</v>
      </c>
      <c r="DM13" t="s">
        <v>85</v>
      </c>
      <c r="DN13" t="s">
        <v>85</v>
      </c>
      <c r="EN13" t="s">
        <v>279</v>
      </c>
    </row>
    <row r="14" spans="1:150" x14ac:dyDescent="0.3">
      <c r="A14">
        <v>16</v>
      </c>
      <c r="B14" t="s">
        <v>4</v>
      </c>
      <c r="C14" t="s">
        <v>6</v>
      </c>
      <c r="D14" t="s">
        <v>921</v>
      </c>
      <c r="E14" t="s">
        <v>922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s="1" t="str">
        <f>IF(Table2[[#This Row],[Disable]]=1,"Disable","Non-disabled")</f>
        <v>Non-disabled</v>
      </c>
      <c r="M14" t="s">
        <v>12</v>
      </c>
      <c r="N14" t="s">
        <v>17</v>
      </c>
      <c r="O14">
        <v>1</v>
      </c>
      <c r="P14">
        <v>0</v>
      </c>
      <c r="Q14">
        <v>0</v>
      </c>
      <c r="R14">
        <v>0</v>
      </c>
      <c r="S14" t="s">
        <v>40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AA14" t="s">
        <v>60</v>
      </c>
      <c r="AB14" t="s">
        <v>64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L14" t="s">
        <v>86</v>
      </c>
      <c r="AM14" t="s">
        <v>85</v>
      </c>
      <c r="AY14" t="s">
        <v>85</v>
      </c>
      <c r="AZ14" t="s">
        <v>97</v>
      </c>
      <c r="BA14">
        <v>0</v>
      </c>
      <c r="BB14">
        <v>0</v>
      </c>
      <c r="BC14">
        <v>1</v>
      </c>
      <c r="BD14">
        <v>0</v>
      </c>
      <c r="BE14" t="s">
        <v>102</v>
      </c>
      <c r="BF14">
        <v>0</v>
      </c>
      <c r="BG14">
        <v>0</v>
      </c>
      <c r="BH14">
        <v>1</v>
      </c>
      <c r="BI14">
        <v>0</v>
      </c>
      <c r="EN14" t="s">
        <v>279</v>
      </c>
    </row>
    <row r="15" spans="1:150" x14ac:dyDescent="0.3">
      <c r="A15">
        <v>16</v>
      </c>
      <c r="B15" t="s">
        <v>3</v>
      </c>
      <c r="C15" t="s">
        <v>6</v>
      </c>
      <c r="D15" t="s">
        <v>921</v>
      </c>
      <c r="E15" t="s">
        <v>922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s="1" t="str">
        <f>IF(Table2[[#This Row],[Disable]]=1,"Disable","Non-disabled")</f>
        <v>Non-disabled</v>
      </c>
      <c r="M15" t="s">
        <v>12</v>
      </c>
      <c r="N15" t="s">
        <v>16</v>
      </c>
      <c r="O15">
        <v>0</v>
      </c>
      <c r="P15">
        <v>0</v>
      </c>
      <c r="Q15">
        <v>0</v>
      </c>
      <c r="R15">
        <v>1</v>
      </c>
      <c r="S15" t="s">
        <v>40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DC15" t="s">
        <v>85</v>
      </c>
      <c r="DD15" t="s">
        <v>88</v>
      </c>
      <c r="DL15" t="s">
        <v>88</v>
      </c>
      <c r="DM15" t="s">
        <v>88</v>
      </c>
      <c r="DN15" t="s">
        <v>85</v>
      </c>
      <c r="EN15" t="s">
        <v>280</v>
      </c>
    </row>
    <row r="16" spans="1:150" x14ac:dyDescent="0.3">
      <c r="A16">
        <v>16</v>
      </c>
      <c r="B16" t="s">
        <v>3</v>
      </c>
      <c r="C16" t="s">
        <v>6</v>
      </c>
      <c r="D16" t="s">
        <v>921</v>
      </c>
      <c r="E16" t="s">
        <v>922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s="1" t="str">
        <f>IF(Table2[[#This Row],[Disable]]=1,"Disable","Non-disabled")</f>
        <v>Non-disabled</v>
      </c>
      <c r="M16" t="s">
        <v>12</v>
      </c>
      <c r="N16" t="s">
        <v>16</v>
      </c>
      <c r="O16">
        <v>0</v>
      </c>
      <c r="P16">
        <v>0</v>
      </c>
      <c r="Q16">
        <v>0</v>
      </c>
      <c r="R16">
        <v>1</v>
      </c>
      <c r="S16" t="s">
        <v>39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DC16" t="s">
        <v>85</v>
      </c>
      <c r="DD16" t="s">
        <v>88</v>
      </c>
      <c r="DL16" t="s">
        <v>88</v>
      </c>
      <c r="DM16" t="s">
        <v>88</v>
      </c>
      <c r="DN16" t="s">
        <v>85</v>
      </c>
      <c r="EN16" t="s">
        <v>279</v>
      </c>
    </row>
    <row r="17" spans="1:144" x14ac:dyDescent="0.3">
      <c r="A17">
        <v>16</v>
      </c>
      <c r="B17" t="s">
        <v>3</v>
      </c>
      <c r="C17" t="s">
        <v>6</v>
      </c>
      <c r="D17" t="s">
        <v>921</v>
      </c>
      <c r="E17" t="s">
        <v>922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s="1" t="str">
        <f>IF(Table2[[#This Row],[Disable]]=1,"Disable","Non-disabled")</f>
        <v>Non-disabled</v>
      </c>
      <c r="M17" t="s">
        <v>12</v>
      </c>
      <c r="N17" t="s">
        <v>16</v>
      </c>
      <c r="O17">
        <v>0</v>
      </c>
      <c r="P17">
        <v>0</v>
      </c>
      <c r="Q17">
        <v>0</v>
      </c>
      <c r="R17">
        <v>1</v>
      </c>
      <c r="S17" t="s">
        <v>39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DC17" t="s">
        <v>85</v>
      </c>
      <c r="DD17" t="s">
        <v>85</v>
      </c>
      <c r="DE17" t="s">
        <v>215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 t="s">
        <v>85</v>
      </c>
      <c r="DM17" t="s">
        <v>85</v>
      </c>
      <c r="DN17" t="s">
        <v>85</v>
      </c>
      <c r="EN17" t="s">
        <v>279</v>
      </c>
    </row>
    <row r="18" spans="1:144" x14ac:dyDescent="0.3">
      <c r="A18">
        <v>16</v>
      </c>
      <c r="B18" t="s">
        <v>4</v>
      </c>
      <c r="C18" t="s">
        <v>6</v>
      </c>
      <c r="D18" t="s">
        <v>921</v>
      </c>
      <c r="E18" t="s">
        <v>922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s="1" t="str">
        <f>IF(Table2[[#This Row],[Disable]]=1,"Disable","Non-disabled")</f>
        <v>Non-disabled</v>
      </c>
      <c r="M18" t="s">
        <v>12</v>
      </c>
      <c r="N18" t="s">
        <v>16</v>
      </c>
      <c r="O18">
        <v>0</v>
      </c>
      <c r="P18">
        <v>0</v>
      </c>
      <c r="Q18">
        <v>0</v>
      </c>
      <c r="R18">
        <v>1</v>
      </c>
      <c r="S18" t="s">
        <v>40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DC18" t="s">
        <v>85</v>
      </c>
      <c r="DD18" t="s">
        <v>85</v>
      </c>
      <c r="DE18" t="s">
        <v>63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 t="s">
        <v>85</v>
      </c>
      <c r="DM18" t="s">
        <v>85</v>
      </c>
      <c r="DN18" t="s">
        <v>85</v>
      </c>
      <c r="EN18" t="s">
        <v>279</v>
      </c>
    </row>
    <row r="19" spans="1:144" x14ac:dyDescent="0.3">
      <c r="A19">
        <v>16</v>
      </c>
      <c r="B19" t="s">
        <v>3</v>
      </c>
      <c r="C19" t="s">
        <v>6</v>
      </c>
      <c r="D19" t="s">
        <v>921</v>
      </c>
      <c r="E19" t="s">
        <v>922</v>
      </c>
      <c r="F19" t="s">
        <v>8</v>
      </c>
      <c r="G19" t="s">
        <v>8</v>
      </c>
      <c r="H19" t="s">
        <v>8</v>
      </c>
      <c r="I19" t="s">
        <v>10</v>
      </c>
      <c r="J19" t="s">
        <v>8</v>
      </c>
      <c r="K19" t="s">
        <v>8</v>
      </c>
      <c r="L19" s="1" t="str">
        <f>IF(Table2[[#This Row],[Disable]]=1,"Disable","Non-disabled")</f>
        <v>Non-disabled</v>
      </c>
      <c r="M19" t="s">
        <v>14</v>
      </c>
      <c r="N19" t="s">
        <v>16</v>
      </c>
      <c r="O19">
        <v>0</v>
      </c>
      <c r="P19">
        <v>0</v>
      </c>
      <c r="Q19">
        <v>0</v>
      </c>
      <c r="R19">
        <v>1</v>
      </c>
      <c r="S19" t="s">
        <v>40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DC19" t="s">
        <v>85</v>
      </c>
      <c r="DD19" t="s">
        <v>85</v>
      </c>
      <c r="DE19" t="s">
        <v>63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 t="s">
        <v>85</v>
      </c>
      <c r="DM19" t="s">
        <v>85</v>
      </c>
      <c r="DN19" t="s">
        <v>85</v>
      </c>
      <c r="EN19" t="s">
        <v>279</v>
      </c>
    </row>
    <row r="20" spans="1:144" x14ac:dyDescent="0.3">
      <c r="A20">
        <v>16</v>
      </c>
      <c r="B20" t="s">
        <v>4</v>
      </c>
      <c r="C20" t="s">
        <v>6</v>
      </c>
      <c r="D20" t="s">
        <v>921</v>
      </c>
      <c r="E20" t="s">
        <v>922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s="1" t="str">
        <f>IF(Table2[[#This Row],[Disable]]=1,"Disable","Non-disabled")</f>
        <v>Non-disabled</v>
      </c>
      <c r="M20" t="s">
        <v>12</v>
      </c>
      <c r="N20" t="s">
        <v>17</v>
      </c>
      <c r="O20">
        <v>1</v>
      </c>
      <c r="P20">
        <v>0</v>
      </c>
      <c r="Q20">
        <v>0</v>
      </c>
      <c r="R20">
        <v>0</v>
      </c>
      <c r="S20" t="s">
        <v>40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AA20" t="s">
        <v>61</v>
      </c>
      <c r="AB20" t="s">
        <v>64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L20" t="s">
        <v>86</v>
      </c>
      <c r="AM20" t="s">
        <v>85</v>
      </c>
      <c r="AY20" t="s">
        <v>85</v>
      </c>
      <c r="AZ20" t="s">
        <v>92</v>
      </c>
      <c r="BA20">
        <v>0</v>
      </c>
      <c r="BB20">
        <v>1</v>
      </c>
      <c r="BC20">
        <v>0</v>
      </c>
      <c r="BD20">
        <v>0</v>
      </c>
      <c r="BE20" t="s">
        <v>100</v>
      </c>
      <c r="BF20">
        <v>0</v>
      </c>
      <c r="BG20">
        <v>1</v>
      </c>
      <c r="BH20">
        <v>0</v>
      </c>
      <c r="BI20">
        <v>0</v>
      </c>
      <c r="EN20" t="s">
        <v>280</v>
      </c>
    </row>
    <row r="21" spans="1:144" x14ac:dyDescent="0.3">
      <c r="A21">
        <v>16</v>
      </c>
      <c r="B21" t="s">
        <v>3</v>
      </c>
      <c r="C21" t="s">
        <v>6</v>
      </c>
      <c r="D21" t="s">
        <v>921</v>
      </c>
      <c r="E21" t="s">
        <v>922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s="1" t="str">
        <f>IF(Table2[[#This Row],[Disable]]=1,"Disable","Non-disabled")</f>
        <v>Non-disabled</v>
      </c>
      <c r="M21" t="s">
        <v>12</v>
      </c>
      <c r="N21" t="s">
        <v>17</v>
      </c>
      <c r="O21">
        <v>1</v>
      </c>
      <c r="P21">
        <v>0</v>
      </c>
      <c r="Q21">
        <v>0</v>
      </c>
      <c r="R21">
        <v>0</v>
      </c>
      <c r="S21" t="s">
        <v>40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AA21" t="s">
        <v>61</v>
      </c>
      <c r="AB21" t="s">
        <v>74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L21" t="s">
        <v>86</v>
      </c>
      <c r="AM21" t="s">
        <v>85</v>
      </c>
      <c r="AY21" t="s">
        <v>85</v>
      </c>
      <c r="AZ21" t="s">
        <v>92</v>
      </c>
      <c r="BA21">
        <v>0</v>
      </c>
      <c r="BB21">
        <v>1</v>
      </c>
      <c r="BC21">
        <v>0</v>
      </c>
      <c r="BD21">
        <v>0</v>
      </c>
      <c r="BE21" t="s">
        <v>100</v>
      </c>
      <c r="BF21">
        <v>0</v>
      </c>
      <c r="BG21">
        <v>1</v>
      </c>
      <c r="BH21">
        <v>0</v>
      </c>
      <c r="BI21">
        <v>0</v>
      </c>
      <c r="EN21" t="s">
        <v>279</v>
      </c>
    </row>
    <row r="22" spans="1:144" x14ac:dyDescent="0.3">
      <c r="A22">
        <v>16</v>
      </c>
      <c r="B22" t="s">
        <v>4</v>
      </c>
      <c r="C22" t="s">
        <v>6</v>
      </c>
      <c r="D22" t="s">
        <v>921</v>
      </c>
      <c r="E22" t="s">
        <v>922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s="1" t="str">
        <f>IF(Table2[[#This Row],[Disable]]=1,"Disable","Non-disabled")</f>
        <v>Non-disabled</v>
      </c>
      <c r="M22" t="s">
        <v>12</v>
      </c>
      <c r="N22" t="s">
        <v>17</v>
      </c>
      <c r="O22">
        <v>1</v>
      </c>
      <c r="P22">
        <v>0</v>
      </c>
      <c r="Q22">
        <v>0</v>
      </c>
      <c r="R22">
        <v>0</v>
      </c>
      <c r="S22" t="s">
        <v>40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AA22" t="s">
        <v>61</v>
      </c>
      <c r="AB22" t="s">
        <v>71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L22" t="s">
        <v>86</v>
      </c>
      <c r="AM22" t="s">
        <v>85</v>
      </c>
      <c r="AY22" t="s">
        <v>85</v>
      </c>
      <c r="AZ22" t="s">
        <v>92</v>
      </c>
      <c r="BA22">
        <v>0</v>
      </c>
      <c r="BB22">
        <v>1</v>
      </c>
      <c r="BC22">
        <v>0</v>
      </c>
      <c r="BD22">
        <v>0</v>
      </c>
      <c r="BE22" t="s">
        <v>100</v>
      </c>
      <c r="BF22">
        <v>0</v>
      </c>
      <c r="BG22">
        <v>1</v>
      </c>
      <c r="BH22">
        <v>0</v>
      </c>
      <c r="BI22">
        <v>0</v>
      </c>
      <c r="EN22" t="s">
        <v>279</v>
      </c>
    </row>
    <row r="23" spans="1:144" x14ac:dyDescent="0.3">
      <c r="A23">
        <v>16</v>
      </c>
      <c r="B23" t="s">
        <v>3</v>
      </c>
      <c r="C23" t="s">
        <v>6</v>
      </c>
      <c r="D23" t="s">
        <v>921</v>
      </c>
      <c r="E23" t="s">
        <v>922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s="1" t="str">
        <f>IF(Table2[[#This Row],[Disable]]=1,"Disable","Non-disabled")</f>
        <v>Non-disabled</v>
      </c>
      <c r="M23" t="s">
        <v>12</v>
      </c>
      <c r="N23" t="s">
        <v>16</v>
      </c>
      <c r="O23">
        <v>0</v>
      </c>
      <c r="P23">
        <v>0</v>
      </c>
      <c r="Q23">
        <v>0</v>
      </c>
      <c r="R23">
        <v>1</v>
      </c>
      <c r="S23" t="s">
        <v>40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DC23" t="s">
        <v>85</v>
      </c>
      <c r="DD23" t="s">
        <v>85</v>
      </c>
      <c r="DE23" t="s">
        <v>63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 t="s">
        <v>85</v>
      </c>
      <c r="DM23" t="s">
        <v>85</v>
      </c>
      <c r="DN23" t="s">
        <v>85</v>
      </c>
      <c r="EN23" t="s">
        <v>279</v>
      </c>
    </row>
    <row r="24" spans="1:144" x14ac:dyDescent="0.3">
      <c r="A24">
        <v>16</v>
      </c>
      <c r="B24" t="s">
        <v>3</v>
      </c>
      <c r="C24" t="s">
        <v>6</v>
      </c>
      <c r="D24" t="s">
        <v>921</v>
      </c>
      <c r="E24" t="s">
        <v>922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s="1" t="str">
        <f>IF(Table2[[#This Row],[Disable]]=1,"Disable","Non-disabled")</f>
        <v>Non-disabled</v>
      </c>
      <c r="M24" t="s">
        <v>12</v>
      </c>
      <c r="N24" t="s">
        <v>17</v>
      </c>
      <c r="O24">
        <v>1</v>
      </c>
      <c r="P24">
        <v>0</v>
      </c>
      <c r="Q24">
        <v>0</v>
      </c>
      <c r="R24">
        <v>0</v>
      </c>
      <c r="S24" t="s">
        <v>40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AA24" t="s">
        <v>60</v>
      </c>
      <c r="AB24" t="s">
        <v>74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L24" t="s">
        <v>86</v>
      </c>
      <c r="AM24" t="s">
        <v>85</v>
      </c>
      <c r="AY24" t="s">
        <v>85</v>
      </c>
      <c r="AZ24" t="s">
        <v>92</v>
      </c>
      <c r="BA24">
        <v>0</v>
      </c>
      <c r="BB24">
        <v>1</v>
      </c>
      <c r="BC24">
        <v>0</v>
      </c>
      <c r="BD24">
        <v>0</v>
      </c>
      <c r="BE24" t="s">
        <v>100</v>
      </c>
      <c r="BF24">
        <v>0</v>
      </c>
      <c r="BG24">
        <v>1</v>
      </c>
      <c r="BH24">
        <v>0</v>
      </c>
      <c r="BI24">
        <v>0</v>
      </c>
      <c r="EN24" t="s">
        <v>279</v>
      </c>
    </row>
    <row r="25" spans="1:144" x14ac:dyDescent="0.3">
      <c r="A25">
        <v>16</v>
      </c>
      <c r="B25" t="s">
        <v>3</v>
      </c>
      <c r="C25" t="s">
        <v>6</v>
      </c>
      <c r="D25" t="s">
        <v>921</v>
      </c>
      <c r="E25" t="s">
        <v>922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s="1" t="str">
        <f>IF(Table2[[#This Row],[Disable]]=1,"Disable","Non-disabled")</f>
        <v>Non-disabled</v>
      </c>
      <c r="M25" t="s">
        <v>12</v>
      </c>
      <c r="N25" t="s">
        <v>16</v>
      </c>
      <c r="O25">
        <v>0</v>
      </c>
      <c r="P25">
        <v>0</v>
      </c>
      <c r="Q25">
        <v>0</v>
      </c>
      <c r="R25">
        <v>1</v>
      </c>
      <c r="S25" t="s">
        <v>40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DC25" t="s">
        <v>85</v>
      </c>
      <c r="DD25" t="s">
        <v>85</v>
      </c>
      <c r="DE25" t="s">
        <v>211</v>
      </c>
      <c r="DF25">
        <v>1</v>
      </c>
      <c r="DG25">
        <v>1</v>
      </c>
      <c r="DH25">
        <v>0</v>
      </c>
      <c r="DI25">
        <v>0</v>
      </c>
      <c r="DJ25">
        <v>0</v>
      </c>
      <c r="DK25">
        <v>0</v>
      </c>
      <c r="DL25" t="s">
        <v>85</v>
      </c>
      <c r="DM25" t="s">
        <v>88</v>
      </c>
      <c r="DN25" t="s">
        <v>85</v>
      </c>
      <c r="EN25" t="s">
        <v>279</v>
      </c>
    </row>
    <row r="26" spans="1:144" x14ac:dyDescent="0.3">
      <c r="A26">
        <v>16</v>
      </c>
      <c r="B26" t="s">
        <v>3</v>
      </c>
      <c r="C26" t="s">
        <v>6</v>
      </c>
      <c r="D26" t="s">
        <v>921</v>
      </c>
      <c r="E26" t="s">
        <v>922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s="1" t="str">
        <f>IF(Table2[[#This Row],[Disable]]=1,"Disable","Non-disabled")</f>
        <v>Non-disabled</v>
      </c>
      <c r="M26" t="s">
        <v>12</v>
      </c>
      <c r="N26" t="s">
        <v>17</v>
      </c>
      <c r="O26">
        <v>1</v>
      </c>
      <c r="P26">
        <v>0</v>
      </c>
      <c r="Q26">
        <v>0</v>
      </c>
      <c r="R26">
        <v>0</v>
      </c>
      <c r="S26" t="s">
        <v>40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AA26" t="s">
        <v>61</v>
      </c>
      <c r="AB26" t="s">
        <v>71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L26" t="s">
        <v>86</v>
      </c>
      <c r="AM26" t="s">
        <v>85</v>
      </c>
      <c r="AY26" t="s">
        <v>85</v>
      </c>
      <c r="AZ26" t="s">
        <v>92</v>
      </c>
      <c r="BA26">
        <v>0</v>
      </c>
      <c r="BB26">
        <v>1</v>
      </c>
      <c r="BC26">
        <v>0</v>
      </c>
      <c r="BD26">
        <v>0</v>
      </c>
      <c r="BE26" t="s">
        <v>100</v>
      </c>
      <c r="BF26">
        <v>0</v>
      </c>
      <c r="BG26">
        <v>1</v>
      </c>
      <c r="BH26">
        <v>0</v>
      </c>
      <c r="BI26">
        <v>0</v>
      </c>
      <c r="EN26" t="s">
        <v>280</v>
      </c>
    </row>
    <row r="27" spans="1:144" x14ac:dyDescent="0.3">
      <c r="A27">
        <v>16</v>
      </c>
      <c r="B27" t="s">
        <v>4</v>
      </c>
      <c r="C27" t="s">
        <v>6</v>
      </c>
      <c r="D27" t="s">
        <v>921</v>
      </c>
      <c r="E27" t="s">
        <v>922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s="1" t="str">
        <f>IF(Table2[[#This Row],[Disable]]=1,"Disable","Non-disabled")</f>
        <v>Non-disabled</v>
      </c>
      <c r="M27" t="s">
        <v>12</v>
      </c>
      <c r="N27" t="s">
        <v>17</v>
      </c>
      <c r="O27">
        <v>1</v>
      </c>
      <c r="P27">
        <v>0</v>
      </c>
      <c r="Q27">
        <v>0</v>
      </c>
      <c r="R27">
        <v>0</v>
      </c>
      <c r="S27" t="s">
        <v>40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AA27" t="s">
        <v>62</v>
      </c>
      <c r="AB27" t="s">
        <v>71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L27" t="s">
        <v>86</v>
      </c>
      <c r="AM27" t="s">
        <v>85</v>
      </c>
      <c r="AY27" t="s">
        <v>85</v>
      </c>
      <c r="AZ27" t="s">
        <v>92</v>
      </c>
      <c r="BA27">
        <v>0</v>
      </c>
      <c r="BB27">
        <v>1</v>
      </c>
      <c r="BC27">
        <v>0</v>
      </c>
      <c r="BD27">
        <v>0</v>
      </c>
      <c r="BE27" t="s">
        <v>100</v>
      </c>
      <c r="BF27">
        <v>0</v>
      </c>
      <c r="BG27">
        <v>1</v>
      </c>
      <c r="BH27">
        <v>0</v>
      </c>
      <c r="BI27">
        <v>0</v>
      </c>
      <c r="EN27" t="s">
        <v>280</v>
      </c>
    </row>
    <row r="28" spans="1:144" x14ac:dyDescent="0.3">
      <c r="A28">
        <v>16</v>
      </c>
      <c r="B28" t="s">
        <v>4</v>
      </c>
      <c r="C28" t="s">
        <v>6</v>
      </c>
      <c r="D28" t="s">
        <v>921</v>
      </c>
      <c r="E28" t="s">
        <v>922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s="1" t="str">
        <f>IF(Table2[[#This Row],[Disable]]=1,"Disable","Non-disabled")</f>
        <v>Non-disabled</v>
      </c>
      <c r="M28" t="s">
        <v>12</v>
      </c>
      <c r="N28" t="s">
        <v>17</v>
      </c>
      <c r="O28">
        <v>1</v>
      </c>
      <c r="P28">
        <v>0</v>
      </c>
      <c r="Q28">
        <v>0</v>
      </c>
      <c r="R28">
        <v>0</v>
      </c>
      <c r="S28" t="s">
        <v>40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AA28" t="s">
        <v>60</v>
      </c>
      <c r="AB28" t="s">
        <v>71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L28" t="s">
        <v>86</v>
      </c>
      <c r="AM28" t="s">
        <v>85</v>
      </c>
      <c r="AY28" t="s">
        <v>85</v>
      </c>
      <c r="AZ28" t="s">
        <v>92</v>
      </c>
      <c r="BA28">
        <v>0</v>
      </c>
      <c r="BB28">
        <v>1</v>
      </c>
      <c r="BC28">
        <v>0</v>
      </c>
      <c r="BD28">
        <v>0</v>
      </c>
      <c r="BE28" t="s">
        <v>100</v>
      </c>
      <c r="BF28">
        <v>0</v>
      </c>
      <c r="BG28">
        <v>1</v>
      </c>
      <c r="BH28">
        <v>0</v>
      </c>
      <c r="BI28">
        <v>0</v>
      </c>
      <c r="EN28" t="s">
        <v>280</v>
      </c>
    </row>
    <row r="29" spans="1:144" x14ac:dyDescent="0.3">
      <c r="A29">
        <v>16</v>
      </c>
      <c r="B29" t="s">
        <v>3</v>
      </c>
      <c r="C29" t="s">
        <v>6</v>
      </c>
      <c r="D29" t="s">
        <v>921</v>
      </c>
      <c r="E29" t="s">
        <v>922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s="1" t="str">
        <f>IF(Table2[[#This Row],[Disable]]=1,"Disable","Non-disabled")</f>
        <v>Non-disabled</v>
      </c>
      <c r="M29" t="s">
        <v>12</v>
      </c>
      <c r="N29" t="s">
        <v>17</v>
      </c>
      <c r="O29">
        <v>1</v>
      </c>
      <c r="P29">
        <v>0</v>
      </c>
      <c r="Q29">
        <v>0</v>
      </c>
      <c r="R29">
        <v>0</v>
      </c>
      <c r="S29" t="s">
        <v>40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AA29" t="s">
        <v>61</v>
      </c>
      <c r="AB29" t="s">
        <v>71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L29" t="s">
        <v>86</v>
      </c>
      <c r="AM29" t="s">
        <v>85</v>
      </c>
      <c r="AY29" t="s">
        <v>85</v>
      </c>
      <c r="AZ29" t="s">
        <v>96</v>
      </c>
      <c r="BA29">
        <v>0</v>
      </c>
      <c r="BB29">
        <v>1</v>
      </c>
      <c r="BC29">
        <v>1</v>
      </c>
      <c r="BD29">
        <v>0</v>
      </c>
      <c r="BE29" t="s">
        <v>101</v>
      </c>
      <c r="BF29">
        <v>0</v>
      </c>
      <c r="BG29">
        <v>1</v>
      </c>
      <c r="BH29">
        <v>1</v>
      </c>
      <c r="BI29">
        <v>0</v>
      </c>
      <c r="EN29" t="s">
        <v>280</v>
      </c>
    </row>
    <row r="30" spans="1:144" x14ac:dyDescent="0.3">
      <c r="A30">
        <v>16</v>
      </c>
      <c r="B30" t="s">
        <v>3</v>
      </c>
      <c r="C30" t="s">
        <v>6</v>
      </c>
      <c r="D30" t="s">
        <v>921</v>
      </c>
      <c r="E30" t="s">
        <v>922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s="1" t="str">
        <f>IF(Table2[[#This Row],[Disable]]=1,"Disable","Non-disabled")</f>
        <v>Non-disabled</v>
      </c>
      <c r="M30" t="s">
        <v>15</v>
      </c>
      <c r="N30" t="s">
        <v>17</v>
      </c>
      <c r="O30">
        <v>1</v>
      </c>
      <c r="P30">
        <v>0</v>
      </c>
      <c r="Q30">
        <v>0</v>
      </c>
      <c r="R30">
        <v>0</v>
      </c>
      <c r="S30" t="s">
        <v>40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AA30" t="s">
        <v>61</v>
      </c>
      <c r="AB30" t="s">
        <v>71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0</v>
      </c>
      <c r="AL30" t="s">
        <v>86</v>
      </c>
      <c r="AM30" t="s">
        <v>85</v>
      </c>
      <c r="AY30" t="s">
        <v>88</v>
      </c>
      <c r="BE30" t="s">
        <v>100</v>
      </c>
      <c r="BF30">
        <v>0</v>
      </c>
      <c r="BG30">
        <v>1</v>
      </c>
      <c r="BH30">
        <v>0</v>
      </c>
      <c r="BI30">
        <v>0</v>
      </c>
      <c r="EN30" t="s">
        <v>279</v>
      </c>
    </row>
    <row r="31" spans="1:144" x14ac:dyDescent="0.3">
      <c r="A31">
        <v>16</v>
      </c>
      <c r="B31" t="s">
        <v>3</v>
      </c>
      <c r="C31" t="s">
        <v>6</v>
      </c>
      <c r="D31" t="s">
        <v>921</v>
      </c>
      <c r="E31" t="s">
        <v>922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s="1" t="str">
        <f>IF(Table2[[#This Row],[Disable]]=1,"Disable","Non-disabled")</f>
        <v>Non-disabled</v>
      </c>
      <c r="M31" t="s">
        <v>12</v>
      </c>
      <c r="N31" t="s">
        <v>17</v>
      </c>
      <c r="O31">
        <v>1</v>
      </c>
      <c r="P31">
        <v>0</v>
      </c>
      <c r="Q31">
        <v>0</v>
      </c>
      <c r="R31">
        <v>0</v>
      </c>
      <c r="S31" t="s">
        <v>40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AA31" t="s">
        <v>60</v>
      </c>
      <c r="AB31" t="s">
        <v>71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L31" t="s">
        <v>86</v>
      </c>
      <c r="AM31" t="s">
        <v>85</v>
      </c>
      <c r="AY31" t="s">
        <v>88</v>
      </c>
      <c r="BE31" t="s">
        <v>100</v>
      </c>
      <c r="BF31">
        <v>0</v>
      </c>
      <c r="BG31">
        <v>1</v>
      </c>
      <c r="BH31">
        <v>0</v>
      </c>
      <c r="BI31">
        <v>0</v>
      </c>
      <c r="EN31" t="s">
        <v>279</v>
      </c>
    </row>
    <row r="32" spans="1:144" x14ac:dyDescent="0.3">
      <c r="A32">
        <v>16</v>
      </c>
      <c r="B32" t="s">
        <v>3</v>
      </c>
      <c r="C32" t="s">
        <v>6</v>
      </c>
      <c r="D32" t="s">
        <v>921</v>
      </c>
      <c r="E32" t="s">
        <v>922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s="1" t="str">
        <f>IF(Table2[[#This Row],[Disable]]=1,"Disable","Non-disabled")</f>
        <v>Non-disabled</v>
      </c>
      <c r="M32" t="s">
        <v>12</v>
      </c>
      <c r="N32" t="s">
        <v>17</v>
      </c>
      <c r="O32">
        <v>1</v>
      </c>
      <c r="P32">
        <v>0</v>
      </c>
      <c r="Q32">
        <v>0</v>
      </c>
      <c r="R32">
        <v>0</v>
      </c>
      <c r="S32" t="s">
        <v>40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AA32" t="s">
        <v>60</v>
      </c>
      <c r="AB32" t="s">
        <v>71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L32" t="s">
        <v>86</v>
      </c>
      <c r="AM32" t="s">
        <v>85</v>
      </c>
      <c r="AY32" t="s">
        <v>85</v>
      </c>
      <c r="AZ32" t="s">
        <v>92</v>
      </c>
      <c r="BA32">
        <v>0</v>
      </c>
      <c r="BB32">
        <v>1</v>
      </c>
      <c r="BC32">
        <v>0</v>
      </c>
      <c r="BD32">
        <v>0</v>
      </c>
      <c r="BE32" t="s">
        <v>100</v>
      </c>
      <c r="BF32">
        <v>0</v>
      </c>
      <c r="BG32">
        <v>1</v>
      </c>
      <c r="BH32">
        <v>0</v>
      </c>
      <c r="BI32">
        <v>0</v>
      </c>
      <c r="EN32" t="s">
        <v>279</v>
      </c>
    </row>
    <row r="33" spans="1:144" x14ac:dyDescent="0.3">
      <c r="A33">
        <v>16</v>
      </c>
      <c r="B33" t="s">
        <v>3</v>
      </c>
      <c r="C33" t="s">
        <v>6</v>
      </c>
      <c r="D33" t="s">
        <v>921</v>
      </c>
      <c r="E33" t="s">
        <v>922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s="1" t="str">
        <f>IF(Table2[[#This Row],[Disable]]=1,"Disable","Non-disabled")</f>
        <v>Non-disabled</v>
      </c>
      <c r="M33" t="s">
        <v>12</v>
      </c>
      <c r="N33" t="s">
        <v>17</v>
      </c>
      <c r="O33">
        <v>1</v>
      </c>
      <c r="P33">
        <v>0</v>
      </c>
      <c r="Q33">
        <v>0</v>
      </c>
      <c r="R33">
        <v>0</v>
      </c>
      <c r="S33" t="s">
        <v>40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AA33" t="s">
        <v>61</v>
      </c>
      <c r="AB33" t="s">
        <v>80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L33" t="s">
        <v>86</v>
      </c>
      <c r="AM33" t="s">
        <v>85</v>
      </c>
      <c r="AY33" t="s">
        <v>85</v>
      </c>
      <c r="AZ33" t="s">
        <v>92</v>
      </c>
      <c r="BA33">
        <v>0</v>
      </c>
      <c r="BB33">
        <v>1</v>
      </c>
      <c r="BC33">
        <v>0</v>
      </c>
      <c r="BD33">
        <v>0</v>
      </c>
      <c r="BE33" t="s">
        <v>100</v>
      </c>
      <c r="BF33">
        <v>0</v>
      </c>
      <c r="BG33">
        <v>1</v>
      </c>
      <c r="BH33">
        <v>0</v>
      </c>
      <c r="BI33">
        <v>0</v>
      </c>
      <c r="EN33" t="s">
        <v>279</v>
      </c>
    </row>
    <row r="34" spans="1:144" x14ac:dyDescent="0.3">
      <c r="A34">
        <v>16</v>
      </c>
      <c r="B34" t="s">
        <v>3</v>
      </c>
      <c r="C34" t="s">
        <v>6</v>
      </c>
      <c r="D34" t="s">
        <v>921</v>
      </c>
      <c r="E34" t="s">
        <v>922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s="1" t="str">
        <f>IF(Table2[[#This Row],[Disable]]=1,"Disable","Non-disabled")</f>
        <v>Non-disabled</v>
      </c>
      <c r="M34" t="s">
        <v>12</v>
      </c>
      <c r="N34" t="s">
        <v>17</v>
      </c>
      <c r="O34">
        <v>1</v>
      </c>
      <c r="P34">
        <v>0</v>
      </c>
      <c r="Q34">
        <v>0</v>
      </c>
      <c r="R34">
        <v>0</v>
      </c>
      <c r="S34" t="s">
        <v>40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AA34" t="s">
        <v>60</v>
      </c>
      <c r="AB34" t="s">
        <v>71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L34" t="s">
        <v>86</v>
      </c>
      <c r="AM34" t="s">
        <v>85</v>
      </c>
      <c r="AY34" t="s">
        <v>85</v>
      </c>
      <c r="AZ34" t="s">
        <v>96</v>
      </c>
      <c r="BA34">
        <v>0</v>
      </c>
      <c r="BB34">
        <v>1</v>
      </c>
      <c r="BC34">
        <v>1</v>
      </c>
      <c r="BD34">
        <v>0</v>
      </c>
      <c r="BE34" t="s">
        <v>101</v>
      </c>
      <c r="BF34">
        <v>0</v>
      </c>
      <c r="BG34">
        <v>1</v>
      </c>
      <c r="BH34">
        <v>1</v>
      </c>
      <c r="BI34">
        <v>0</v>
      </c>
      <c r="EN34" t="s">
        <v>279</v>
      </c>
    </row>
    <row r="35" spans="1:144" x14ac:dyDescent="0.3">
      <c r="A35">
        <v>16</v>
      </c>
      <c r="B35" t="s">
        <v>4</v>
      </c>
      <c r="C35" t="s">
        <v>6</v>
      </c>
      <c r="D35" t="s">
        <v>921</v>
      </c>
      <c r="E35" t="s">
        <v>922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s="1" t="str">
        <f>IF(Table2[[#This Row],[Disable]]=1,"Disable","Non-disabled")</f>
        <v>Non-disabled</v>
      </c>
      <c r="M35" t="s">
        <v>12</v>
      </c>
      <c r="N35" t="s">
        <v>17</v>
      </c>
      <c r="O35">
        <v>1</v>
      </c>
      <c r="P35">
        <v>0</v>
      </c>
      <c r="Q35">
        <v>0</v>
      </c>
      <c r="R35">
        <v>0</v>
      </c>
      <c r="S35" t="s">
        <v>40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AA35" t="s">
        <v>60</v>
      </c>
      <c r="AB35" t="s">
        <v>71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L35" t="s">
        <v>86</v>
      </c>
      <c r="AM35" t="s">
        <v>85</v>
      </c>
      <c r="AY35" t="s">
        <v>88</v>
      </c>
      <c r="BE35" t="s">
        <v>100</v>
      </c>
      <c r="BF35">
        <v>0</v>
      </c>
      <c r="BG35">
        <v>1</v>
      </c>
      <c r="BH35">
        <v>0</v>
      </c>
      <c r="BI35">
        <v>0</v>
      </c>
      <c r="EN35" t="s">
        <v>280</v>
      </c>
    </row>
    <row r="36" spans="1:144" x14ac:dyDescent="0.3">
      <c r="A36">
        <v>16</v>
      </c>
      <c r="B36" t="s">
        <v>3</v>
      </c>
      <c r="C36" t="s">
        <v>6</v>
      </c>
      <c r="D36" t="s">
        <v>921</v>
      </c>
      <c r="E36" t="s">
        <v>922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s="1" t="str">
        <f>IF(Table2[[#This Row],[Disable]]=1,"Disable","Non-disabled")</f>
        <v>Non-disabled</v>
      </c>
      <c r="M36" t="s">
        <v>12</v>
      </c>
      <c r="N36" t="s">
        <v>17</v>
      </c>
      <c r="O36">
        <v>1</v>
      </c>
      <c r="P36">
        <v>0</v>
      </c>
      <c r="Q36">
        <v>0</v>
      </c>
      <c r="R36">
        <v>0</v>
      </c>
      <c r="S36" t="s">
        <v>40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AA36" t="s">
        <v>60</v>
      </c>
      <c r="AB36" t="s">
        <v>71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L36" t="s">
        <v>86</v>
      </c>
      <c r="AM36" t="s">
        <v>85</v>
      </c>
      <c r="AY36" t="s">
        <v>85</v>
      </c>
      <c r="AZ36" t="s">
        <v>92</v>
      </c>
      <c r="BA36">
        <v>0</v>
      </c>
      <c r="BB36">
        <v>1</v>
      </c>
      <c r="BC36">
        <v>0</v>
      </c>
      <c r="BD36">
        <v>0</v>
      </c>
      <c r="BE36" t="s">
        <v>100</v>
      </c>
      <c r="BF36">
        <v>0</v>
      </c>
      <c r="BG36">
        <v>1</v>
      </c>
      <c r="BH36">
        <v>0</v>
      </c>
      <c r="BI36">
        <v>0</v>
      </c>
      <c r="EN36" t="s">
        <v>280</v>
      </c>
    </row>
    <row r="37" spans="1:144" x14ac:dyDescent="0.3">
      <c r="A37">
        <v>16</v>
      </c>
      <c r="B37" t="s">
        <v>3</v>
      </c>
      <c r="C37" t="s">
        <v>6</v>
      </c>
      <c r="D37" t="s">
        <v>921</v>
      </c>
      <c r="E37" t="s">
        <v>922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s="1" t="str">
        <f>IF(Table2[[#This Row],[Disable]]=1,"Disable","Non-disabled")</f>
        <v>Non-disabled</v>
      </c>
      <c r="M37" t="s">
        <v>12</v>
      </c>
      <c r="N37" t="s">
        <v>17</v>
      </c>
      <c r="O37">
        <v>1</v>
      </c>
      <c r="P37">
        <v>0</v>
      </c>
      <c r="Q37">
        <v>0</v>
      </c>
      <c r="R37">
        <v>0</v>
      </c>
      <c r="S37" t="s">
        <v>40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AA37" t="s">
        <v>60</v>
      </c>
      <c r="AB37" t="s">
        <v>71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</v>
      </c>
      <c r="AL37" t="s">
        <v>86</v>
      </c>
      <c r="AM37" t="s">
        <v>85</v>
      </c>
      <c r="AY37" t="s">
        <v>85</v>
      </c>
      <c r="AZ37" t="s">
        <v>92</v>
      </c>
      <c r="BA37">
        <v>0</v>
      </c>
      <c r="BB37">
        <v>1</v>
      </c>
      <c r="BC37">
        <v>0</v>
      </c>
      <c r="BD37">
        <v>0</v>
      </c>
      <c r="BE37" t="s">
        <v>100</v>
      </c>
      <c r="BF37">
        <v>0</v>
      </c>
      <c r="BG37">
        <v>1</v>
      </c>
      <c r="BH37">
        <v>0</v>
      </c>
      <c r="BI37">
        <v>0</v>
      </c>
      <c r="EN37" t="s">
        <v>280</v>
      </c>
    </row>
    <row r="38" spans="1:144" x14ac:dyDescent="0.3">
      <c r="A38">
        <v>16</v>
      </c>
      <c r="B38" t="s">
        <v>5</v>
      </c>
      <c r="C38" t="s">
        <v>6</v>
      </c>
      <c r="D38" t="s">
        <v>924</v>
      </c>
      <c r="E38" t="s">
        <v>925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s="1" t="str">
        <f>IF(Table2[[#This Row],[Disable]]=1,"Disable","Non-disabled")</f>
        <v>Non-disabled</v>
      </c>
      <c r="M38" t="s">
        <v>13</v>
      </c>
      <c r="N38" t="s">
        <v>17</v>
      </c>
      <c r="O38">
        <v>1</v>
      </c>
      <c r="P38">
        <v>0</v>
      </c>
      <c r="Q38">
        <v>0</v>
      </c>
      <c r="R38">
        <v>0</v>
      </c>
      <c r="S38" t="s">
        <v>39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AA38" t="s">
        <v>63</v>
      </c>
      <c r="AB38" t="s">
        <v>67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L38" t="s">
        <v>86</v>
      </c>
      <c r="AM38" t="s">
        <v>88</v>
      </c>
      <c r="AY38" t="s">
        <v>88</v>
      </c>
      <c r="BE38" t="s">
        <v>101</v>
      </c>
      <c r="BF38">
        <v>0</v>
      </c>
      <c r="BG38">
        <v>1</v>
      </c>
      <c r="BH38">
        <v>1</v>
      </c>
      <c r="BI38">
        <v>0</v>
      </c>
      <c r="EN38" t="s">
        <v>281</v>
      </c>
    </row>
    <row r="39" spans="1:144" x14ac:dyDescent="0.3">
      <c r="A39">
        <v>16</v>
      </c>
      <c r="B39" t="s">
        <v>5</v>
      </c>
      <c r="C39" t="s">
        <v>6</v>
      </c>
      <c r="D39" t="s">
        <v>924</v>
      </c>
      <c r="E39" t="s">
        <v>925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s="1" t="str">
        <f>IF(Table2[[#This Row],[Disable]]=1,"Disable","Non-disabled")</f>
        <v>Non-disabled</v>
      </c>
      <c r="M39" t="s">
        <v>13</v>
      </c>
      <c r="N39" t="s">
        <v>18</v>
      </c>
      <c r="O39">
        <v>0</v>
      </c>
      <c r="P39">
        <v>0</v>
      </c>
      <c r="Q39">
        <v>1</v>
      </c>
      <c r="R39">
        <v>0</v>
      </c>
      <c r="S39" t="s">
        <v>41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DO39" t="s">
        <v>228</v>
      </c>
      <c r="DP39">
        <v>1</v>
      </c>
      <c r="DQ39">
        <v>0</v>
      </c>
      <c r="DR39">
        <v>1</v>
      </c>
      <c r="DS39">
        <v>0</v>
      </c>
      <c r="DT39">
        <v>0</v>
      </c>
      <c r="DU39" t="s">
        <v>246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D39" t="s">
        <v>85</v>
      </c>
      <c r="EE39" t="s">
        <v>85</v>
      </c>
      <c r="EF39" t="s">
        <v>264</v>
      </c>
      <c r="EG39">
        <v>1</v>
      </c>
      <c r="EH39">
        <v>1</v>
      </c>
      <c r="EI39">
        <v>0</v>
      </c>
      <c r="EJ39">
        <v>0</v>
      </c>
      <c r="EK39">
        <v>0</v>
      </c>
      <c r="EL39">
        <v>0</v>
      </c>
      <c r="EN39" t="s">
        <v>279</v>
      </c>
    </row>
    <row r="40" spans="1:144" x14ac:dyDescent="0.3">
      <c r="A40">
        <v>16</v>
      </c>
      <c r="B40" t="s">
        <v>5</v>
      </c>
      <c r="C40" t="s">
        <v>6</v>
      </c>
      <c r="D40" t="s">
        <v>924</v>
      </c>
      <c r="E40" t="s">
        <v>925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s="1" t="str">
        <f>IF(Table2[[#This Row],[Disable]]=1,"Disable","Non-disabled")</f>
        <v>Non-disabled</v>
      </c>
      <c r="M40" t="s">
        <v>13</v>
      </c>
      <c r="N40" t="s">
        <v>18</v>
      </c>
      <c r="O40">
        <v>0</v>
      </c>
      <c r="P40">
        <v>0</v>
      </c>
      <c r="Q40">
        <v>1</v>
      </c>
      <c r="R40">
        <v>0</v>
      </c>
      <c r="S40" t="s">
        <v>39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DO40" t="s">
        <v>230</v>
      </c>
      <c r="DP40">
        <v>1</v>
      </c>
      <c r="DQ40">
        <v>1</v>
      </c>
      <c r="DR40">
        <v>0</v>
      </c>
      <c r="DS40">
        <v>0</v>
      </c>
      <c r="DT40">
        <v>0</v>
      </c>
      <c r="DU40" t="s">
        <v>249</v>
      </c>
      <c r="DV40">
        <v>1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D40" t="s">
        <v>85</v>
      </c>
      <c r="EE40" t="s">
        <v>85</v>
      </c>
      <c r="EF40" t="s">
        <v>264</v>
      </c>
      <c r="EG40">
        <v>1</v>
      </c>
      <c r="EH40">
        <v>1</v>
      </c>
      <c r="EI40">
        <v>0</v>
      </c>
      <c r="EJ40">
        <v>0</v>
      </c>
      <c r="EK40">
        <v>0</v>
      </c>
      <c r="EL40">
        <v>0</v>
      </c>
      <c r="EN40" t="s">
        <v>279</v>
      </c>
    </row>
    <row r="41" spans="1:144" x14ac:dyDescent="0.3">
      <c r="A41">
        <v>16</v>
      </c>
      <c r="C41" t="s">
        <v>6</v>
      </c>
      <c r="D41" t="s">
        <v>923</v>
      </c>
      <c r="E41" t="s">
        <v>923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s="1" t="str">
        <f>IF(Table2[[#This Row],[Disable]]=1,"Disable","Non-disabled")</f>
        <v>Non-disabled</v>
      </c>
      <c r="M41" t="s">
        <v>13</v>
      </c>
      <c r="N41" t="s">
        <v>18</v>
      </c>
      <c r="O41">
        <v>0</v>
      </c>
      <c r="P41">
        <v>0</v>
      </c>
      <c r="Q41">
        <v>1</v>
      </c>
      <c r="R41">
        <v>0</v>
      </c>
      <c r="S41" t="s">
        <v>40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DO41" t="s">
        <v>230</v>
      </c>
      <c r="DP41">
        <v>1</v>
      </c>
      <c r="DQ41">
        <v>1</v>
      </c>
      <c r="DR41">
        <v>0</v>
      </c>
      <c r="DS41">
        <v>0</v>
      </c>
      <c r="DT41">
        <v>0</v>
      </c>
      <c r="DU41" t="s">
        <v>247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D41" t="s">
        <v>85</v>
      </c>
      <c r="EE41" t="s">
        <v>88</v>
      </c>
      <c r="EF41" t="s">
        <v>264</v>
      </c>
      <c r="EG41">
        <v>1</v>
      </c>
      <c r="EH41">
        <v>1</v>
      </c>
      <c r="EI41">
        <v>0</v>
      </c>
      <c r="EJ41">
        <v>0</v>
      </c>
      <c r="EK41">
        <v>0</v>
      </c>
      <c r="EL41">
        <v>0</v>
      </c>
      <c r="EN41" t="s">
        <v>280</v>
      </c>
    </row>
    <row r="42" spans="1:144" x14ac:dyDescent="0.3">
      <c r="A42">
        <v>16</v>
      </c>
      <c r="B42" t="s">
        <v>5</v>
      </c>
      <c r="C42" t="s">
        <v>6</v>
      </c>
      <c r="D42" t="s">
        <v>924</v>
      </c>
      <c r="E42" t="s">
        <v>925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s="1" t="str">
        <f>IF(Table2[[#This Row],[Disable]]=1,"Disable","Non-disabled")</f>
        <v>Non-disabled</v>
      </c>
      <c r="M42" t="s">
        <v>13</v>
      </c>
      <c r="N42" t="s">
        <v>18</v>
      </c>
      <c r="O42">
        <v>0</v>
      </c>
      <c r="P42">
        <v>0</v>
      </c>
      <c r="Q42">
        <v>1</v>
      </c>
      <c r="R42">
        <v>0</v>
      </c>
      <c r="S42" t="s">
        <v>39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DO42" t="s">
        <v>230</v>
      </c>
      <c r="DP42">
        <v>1</v>
      </c>
      <c r="DQ42">
        <v>1</v>
      </c>
      <c r="DR42">
        <v>0</v>
      </c>
      <c r="DS42">
        <v>0</v>
      </c>
      <c r="DT42">
        <v>0</v>
      </c>
      <c r="DU42" t="s">
        <v>247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D42" t="s">
        <v>85</v>
      </c>
      <c r="EE42" t="s">
        <v>85</v>
      </c>
      <c r="EF42" t="s">
        <v>264</v>
      </c>
      <c r="EG42">
        <v>1</v>
      </c>
      <c r="EH42">
        <v>1</v>
      </c>
      <c r="EI42">
        <v>0</v>
      </c>
      <c r="EJ42">
        <v>0</v>
      </c>
      <c r="EK42">
        <v>0</v>
      </c>
      <c r="EL42">
        <v>0</v>
      </c>
      <c r="EN42" t="s">
        <v>280</v>
      </c>
    </row>
    <row r="43" spans="1:144" x14ac:dyDescent="0.3">
      <c r="A43">
        <v>16</v>
      </c>
      <c r="B43" t="s">
        <v>5</v>
      </c>
      <c r="C43" t="s">
        <v>6</v>
      </c>
      <c r="D43" t="s">
        <v>924</v>
      </c>
      <c r="E43" t="s">
        <v>925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s="1" t="str">
        <f>IF(Table2[[#This Row],[Disable]]=1,"Disable","Non-disabled")</f>
        <v>Non-disabled</v>
      </c>
      <c r="M43" t="s">
        <v>13</v>
      </c>
      <c r="N43" t="s">
        <v>18</v>
      </c>
      <c r="O43">
        <v>0</v>
      </c>
      <c r="P43">
        <v>0</v>
      </c>
      <c r="Q43">
        <v>1</v>
      </c>
      <c r="R43">
        <v>0</v>
      </c>
      <c r="S43" t="s">
        <v>40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DO43" t="s">
        <v>63</v>
      </c>
      <c r="DP43">
        <v>0</v>
      </c>
      <c r="DQ43">
        <v>0</v>
      </c>
      <c r="DR43">
        <v>0</v>
      </c>
      <c r="DS43">
        <v>1</v>
      </c>
      <c r="DT43">
        <v>0</v>
      </c>
      <c r="DU43" t="s">
        <v>247</v>
      </c>
      <c r="DV43">
        <v>1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D43" t="s">
        <v>85</v>
      </c>
      <c r="EE43" t="s">
        <v>262</v>
      </c>
      <c r="EF43" t="s">
        <v>264</v>
      </c>
      <c r="EG43">
        <v>1</v>
      </c>
      <c r="EH43">
        <v>1</v>
      </c>
      <c r="EI43">
        <v>0</v>
      </c>
      <c r="EJ43">
        <v>0</v>
      </c>
      <c r="EK43">
        <v>0</v>
      </c>
      <c r="EL43">
        <v>0</v>
      </c>
      <c r="EN43" t="s">
        <v>279</v>
      </c>
    </row>
    <row r="44" spans="1:144" x14ac:dyDescent="0.3">
      <c r="A44">
        <v>16</v>
      </c>
      <c r="B44" t="s">
        <v>5</v>
      </c>
      <c r="C44" t="s">
        <v>6</v>
      </c>
      <c r="D44" t="s">
        <v>924</v>
      </c>
      <c r="E44" t="s">
        <v>925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s="1" t="str">
        <f>IF(Table2[[#This Row],[Disable]]=1,"Disable","Non-disabled")</f>
        <v>Non-disabled</v>
      </c>
      <c r="M44" t="s">
        <v>13</v>
      </c>
      <c r="N44" t="s">
        <v>18</v>
      </c>
      <c r="O44">
        <v>0</v>
      </c>
      <c r="P44">
        <v>0</v>
      </c>
      <c r="Q44">
        <v>1</v>
      </c>
      <c r="R44">
        <v>0</v>
      </c>
      <c r="S44" t="s">
        <v>39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DO44" t="s">
        <v>230</v>
      </c>
      <c r="DP44">
        <v>1</v>
      </c>
      <c r="DQ44">
        <v>1</v>
      </c>
      <c r="DR44">
        <v>0</v>
      </c>
      <c r="DS44">
        <v>0</v>
      </c>
      <c r="DT44">
        <v>0</v>
      </c>
      <c r="DU44" t="s">
        <v>247</v>
      </c>
      <c r="DV44">
        <v>1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D44" t="s">
        <v>85</v>
      </c>
      <c r="EE44" t="s">
        <v>85</v>
      </c>
      <c r="EF44" t="s">
        <v>264</v>
      </c>
      <c r="EG44">
        <v>1</v>
      </c>
      <c r="EH44">
        <v>1</v>
      </c>
      <c r="EI44">
        <v>0</v>
      </c>
      <c r="EJ44">
        <v>0</v>
      </c>
      <c r="EK44">
        <v>0</v>
      </c>
      <c r="EL44">
        <v>0</v>
      </c>
      <c r="EN44" t="s">
        <v>279</v>
      </c>
    </row>
    <row r="45" spans="1:144" x14ac:dyDescent="0.3">
      <c r="A45">
        <v>16</v>
      </c>
      <c r="B45" t="s">
        <v>5</v>
      </c>
      <c r="C45" t="s">
        <v>6</v>
      </c>
      <c r="D45" t="s">
        <v>924</v>
      </c>
      <c r="E45" t="s">
        <v>925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s="1" t="str">
        <f>IF(Table2[[#This Row],[Disable]]=1,"Disable","Non-disabled")</f>
        <v>Non-disabled</v>
      </c>
      <c r="M45" t="s">
        <v>13</v>
      </c>
      <c r="N45" t="s">
        <v>16</v>
      </c>
      <c r="O45">
        <v>0</v>
      </c>
      <c r="P45">
        <v>0</v>
      </c>
      <c r="Q45">
        <v>0</v>
      </c>
      <c r="R45">
        <v>1</v>
      </c>
      <c r="S45" t="s">
        <v>39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DC45" t="s">
        <v>85</v>
      </c>
      <c r="DD45" t="s">
        <v>85</v>
      </c>
      <c r="DE45" t="s">
        <v>210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 t="s">
        <v>85</v>
      </c>
      <c r="DM45" t="s">
        <v>85</v>
      </c>
      <c r="DN45" t="s">
        <v>85</v>
      </c>
      <c r="EN45" t="s">
        <v>280</v>
      </c>
    </row>
    <row r="46" spans="1:144" x14ac:dyDescent="0.3">
      <c r="A46">
        <v>16</v>
      </c>
      <c r="B46" t="s">
        <v>5</v>
      </c>
      <c r="C46" t="s">
        <v>6</v>
      </c>
      <c r="D46" t="s">
        <v>924</v>
      </c>
      <c r="E46" t="s">
        <v>925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s="1" t="str">
        <f>IF(Table2[[#This Row],[Disable]]=1,"Disable","Non-disabled")</f>
        <v>Non-disabled</v>
      </c>
      <c r="M46" t="s">
        <v>13</v>
      </c>
      <c r="N46" t="s">
        <v>16</v>
      </c>
      <c r="O46">
        <v>0</v>
      </c>
      <c r="P46">
        <v>0</v>
      </c>
      <c r="Q46">
        <v>0</v>
      </c>
      <c r="R46">
        <v>1</v>
      </c>
      <c r="S46" t="s">
        <v>40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DC46" t="s">
        <v>85</v>
      </c>
      <c r="DD46" t="s">
        <v>88</v>
      </c>
      <c r="DL46" t="s">
        <v>85</v>
      </c>
      <c r="DM46" t="s">
        <v>85</v>
      </c>
      <c r="DN46" t="s">
        <v>85</v>
      </c>
      <c r="EN46" t="s">
        <v>280</v>
      </c>
    </row>
    <row r="47" spans="1:144" x14ac:dyDescent="0.3">
      <c r="A47">
        <v>16</v>
      </c>
      <c r="B47" t="s">
        <v>5</v>
      </c>
      <c r="C47" t="s">
        <v>6</v>
      </c>
      <c r="D47" t="s">
        <v>924</v>
      </c>
      <c r="E47" t="s">
        <v>925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s="1" t="str">
        <f>IF(Table2[[#This Row],[Disable]]=1,"Disable","Non-disabled")</f>
        <v>Non-disabled</v>
      </c>
      <c r="M47" t="s">
        <v>13</v>
      </c>
      <c r="N47" t="s">
        <v>16</v>
      </c>
      <c r="O47">
        <v>0</v>
      </c>
      <c r="P47">
        <v>0</v>
      </c>
      <c r="Q47">
        <v>0</v>
      </c>
      <c r="R47">
        <v>1</v>
      </c>
      <c r="S47" t="s">
        <v>40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DC47" t="s">
        <v>85</v>
      </c>
      <c r="DD47" t="s">
        <v>88</v>
      </c>
      <c r="DL47" t="s">
        <v>88</v>
      </c>
      <c r="DM47" t="s">
        <v>85</v>
      </c>
      <c r="DN47" t="s">
        <v>88</v>
      </c>
      <c r="EN47" t="s">
        <v>280</v>
      </c>
    </row>
    <row r="48" spans="1:144" x14ac:dyDescent="0.3">
      <c r="A48">
        <v>16</v>
      </c>
      <c r="B48" t="s">
        <v>5</v>
      </c>
      <c r="C48" t="s">
        <v>6</v>
      </c>
      <c r="D48" t="s">
        <v>924</v>
      </c>
      <c r="E48" t="s">
        <v>925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s="1" t="str">
        <f>IF(Table2[[#This Row],[Disable]]=1,"Disable","Non-disabled")</f>
        <v>Non-disabled</v>
      </c>
      <c r="M48" t="s">
        <v>13</v>
      </c>
      <c r="N48" t="s">
        <v>16</v>
      </c>
      <c r="O48">
        <v>0</v>
      </c>
      <c r="P48">
        <v>0</v>
      </c>
      <c r="Q48">
        <v>0</v>
      </c>
      <c r="R48">
        <v>1</v>
      </c>
      <c r="S48" t="s">
        <v>40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DC48" t="s">
        <v>88</v>
      </c>
      <c r="DD48" t="s">
        <v>88</v>
      </c>
      <c r="DL48" t="s">
        <v>88</v>
      </c>
      <c r="DM48" t="s">
        <v>85</v>
      </c>
      <c r="DN48" t="s">
        <v>88</v>
      </c>
      <c r="EN48" t="s">
        <v>279</v>
      </c>
    </row>
    <row r="49" spans="1:144" x14ac:dyDescent="0.3">
      <c r="B49" t="s">
        <v>5</v>
      </c>
      <c r="C49" t="s">
        <v>6</v>
      </c>
      <c r="D49" t="s">
        <v>924</v>
      </c>
      <c r="E49" t="s">
        <v>925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s="1" t="str">
        <f>IF(Table2[[#This Row],[Disable]]=1,"Disable","Non-disabled")</f>
        <v>Non-disabled</v>
      </c>
      <c r="M49" t="s">
        <v>12</v>
      </c>
      <c r="N49" t="s">
        <v>16</v>
      </c>
      <c r="O49">
        <v>0</v>
      </c>
      <c r="P49">
        <v>0</v>
      </c>
      <c r="Q49">
        <v>0</v>
      </c>
      <c r="R49">
        <v>1</v>
      </c>
      <c r="S49" t="s">
        <v>40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DC49" t="s">
        <v>85</v>
      </c>
      <c r="DD49" t="s">
        <v>88</v>
      </c>
      <c r="DL49" t="s">
        <v>88</v>
      </c>
      <c r="DM49" t="s">
        <v>88</v>
      </c>
      <c r="DN49" t="s">
        <v>88</v>
      </c>
      <c r="EN49" t="s">
        <v>280</v>
      </c>
    </row>
    <row r="50" spans="1:144" x14ac:dyDescent="0.3">
      <c r="A50">
        <v>16</v>
      </c>
      <c r="B50" t="s">
        <v>5</v>
      </c>
      <c r="C50" t="s">
        <v>6</v>
      </c>
      <c r="D50" t="s">
        <v>924</v>
      </c>
      <c r="E50" t="s">
        <v>925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s="1" t="str">
        <f>IF(Table2[[#This Row],[Disable]]=1,"Disable","Non-disabled")</f>
        <v>Non-disabled</v>
      </c>
      <c r="M50" t="s">
        <v>13</v>
      </c>
      <c r="N50" t="s">
        <v>17</v>
      </c>
      <c r="O50">
        <v>1</v>
      </c>
      <c r="P50">
        <v>0</v>
      </c>
      <c r="Q50">
        <v>0</v>
      </c>
      <c r="R50">
        <v>0</v>
      </c>
      <c r="S50" t="s">
        <v>40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AA50" t="s">
        <v>60</v>
      </c>
      <c r="AB50" t="s">
        <v>64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L50" t="s">
        <v>86</v>
      </c>
      <c r="AM50" t="s">
        <v>88</v>
      </c>
      <c r="AY50" t="s">
        <v>88</v>
      </c>
      <c r="BE50" t="s">
        <v>103</v>
      </c>
      <c r="BF50">
        <v>1</v>
      </c>
      <c r="BG50">
        <v>1</v>
      </c>
      <c r="BH50">
        <v>0</v>
      </c>
      <c r="BI50">
        <v>0</v>
      </c>
      <c r="EN50" t="s">
        <v>280</v>
      </c>
    </row>
    <row r="51" spans="1:144" x14ac:dyDescent="0.3">
      <c r="A51">
        <v>16</v>
      </c>
      <c r="B51" t="s">
        <v>5</v>
      </c>
      <c r="C51" t="s">
        <v>6</v>
      </c>
      <c r="D51" t="s">
        <v>924</v>
      </c>
      <c r="E51" t="s">
        <v>925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s="1" t="str">
        <f>IF(Table2[[#This Row],[Disable]]=1,"Disable","Non-disabled")</f>
        <v>Non-disabled</v>
      </c>
      <c r="M51" t="s">
        <v>13</v>
      </c>
      <c r="N51" t="s">
        <v>16</v>
      </c>
      <c r="O51">
        <v>0</v>
      </c>
      <c r="P51">
        <v>0</v>
      </c>
      <c r="Q51">
        <v>0</v>
      </c>
      <c r="R51">
        <v>1</v>
      </c>
      <c r="DC51" t="s">
        <v>85</v>
      </c>
      <c r="DD51" t="s">
        <v>88</v>
      </c>
      <c r="DL51" t="s">
        <v>88</v>
      </c>
      <c r="DM51" t="s">
        <v>85</v>
      </c>
      <c r="DN51" t="s">
        <v>85</v>
      </c>
      <c r="EN51" t="s">
        <v>279</v>
      </c>
    </row>
    <row r="52" spans="1:144" x14ac:dyDescent="0.3">
      <c r="A52">
        <v>16</v>
      </c>
      <c r="C52" t="s">
        <v>6</v>
      </c>
      <c r="D52" t="s">
        <v>923</v>
      </c>
      <c r="E52" t="s">
        <v>923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s="1" t="str">
        <f>IF(Table2[[#This Row],[Disable]]=1,"Disable","Non-disabled")</f>
        <v>Non-disabled</v>
      </c>
      <c r="M52" t="s">
        <v>13</v>
      </c>
      <c r="N52" t="s">
        <v>16</v>
      </c>
      <c r="O52">
        <v>0</v>
      </c>
      <c r="P52">
        <v>0</v>
      </c>
      <c r="Q52">
        <v>0</v>
      </c>
      <c r="R52">
        <v>1</v>
      </c>
      <c r="S52" t="s">
        <v>39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DC52" t="s">
        <v>85</v>
      </c>
      <c r="DD52" t="s">
        <v>88</v>
      </c>
      <c r="DL52" t="s">
        <v>88</v>
      </c>
      <c r="DM52" t="s">
        <v>88</v>
      </c>
      <c r="DN52" t="s">
        <v>85</v>
      </c>
      <c r="EN52" t="s">
        <v>280</v>
      </c>
    </row>
    <row r="53" spans="1:144" x14ac:dyDescent="0.3">
      <c r="A53">
        <v>16</v>
      </c>
      <c r="B53" t="s">
        <v>5</v>
      </c>
      <c r="C53" t="s">
        <v>6</v>
      </c>
      <c r="D53" t="s">
        <v>924</v>
      </c>
      <c r="E53" t="s">
        <v>925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s="1" t="str">
        <f>IF(Table2[[#This Row],[Disable]]=1,"Disable","Non-disabled")</f>
        <v>Non-disabled</v>
      </c>
      <c r="M53" t="s">
        <v>14</v>
      </c>
      <c r="N53" t="s">
        <v>16</v>
      </c>
      <c r="O53">
        <v>0</v>
      </c>
      <c r="P53">
        <v>0</v>
      </c>
      <c r="Q53">
        <v>0</v>
      </c>
      <c r="R53">
        <v>1</v>
      </c>
      <c r="S53" t="s">
        <v>40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DC53" t="s">
        <v>85</v>
      </c>
      <c r="DD53" t="s">
        <v>88</v>
      </c>
      <c r="DL53" t="s">
        <v>85</v>
      </c>
      <c r="DM53" t="s">
        <v>85</v>
      </c>
      <c r="DN53" t="s">
        <v>85</v>
      </c>
      <c r="EN53" t="s">
        <v>279</v>
      </c>
    </row>
    <row r="54" spans="1:144" x14ac:dyDescent="0.3">
      <c r="A54">
        <v>16</v>
      </c>
      <c r="B54" t="s">
        <v>5</v>
      </c>
      <c r="C54" t="s">
        <v>6</v>
      </c>
      <c r="D54" t="s">
        <v>924</v>
      </c>
      <c r="E54" t="s">
        <v>925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s="1" t="str">
        <f>IF(Table2[[#This Row],[Disable]]=1,"Disable","Non-disabled")</f>
        <v>Non-disabled</v>
      </c>
      <c r="M54" t="s">
        <v>13</v>
      </c>
      <c r="N54" t="s">
        <v>16</v>
      </c>
      <c r="O54">
        <v>0</v>
      </c>
      <c r="P54">
        <v>0</v>
      </c>
      <c r="Q54">
        <v>0</v>
      </c>
      <c r="R54">
        <v>1</v>
      </c>
      <c r="S54" t="s">
        <v>40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DC54" t="s">
        <v>85</v>
      </c>
      <c r="DD54" t="s">
        <v>88</v>
      </c>
      <c r="DL54" t="s">
        <v>88</v>
      </c>
      <c r="DM54" t="s">
        <v>88</v>
      </c>
      <c r="DN54" t="s">
        <v>85</v>
      </c>
      <c r="EN54" t="s">
        <v>280</v>
      </c>
    </row>
    <row r="55" spans="1:144" x14ac:dyDescent="0.3">
      <c r="A55">
        <v>16</v>
      </c>
      <c r="B55" t="s">
        <v>3</v>
      </c>
      <c r="C55" t="s">
        <v>6</v>
      </c>
      <c r="D55" t="s">
        <v>921</v>
      </c>
      <c r="E55" t="s">
        <v>922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s="1" t="str">
        <f>IF(Table2[[#This Row],[Disable]]=1,"Disable","Non-disabled")</f>
        <v>Non-disabled</v>
      </c>
      <c r="M55" t="s">
        <v>13</v>
      </c>
      <c r="N55" t="s">
        <v>17</v>
      </c>
      <c r="O55">
        <v>1</v>
      </c>
      <c r="P55">
        <v>0</v>
      </c>
      <c r="Q55">
        <v>0</v>
      </c>
      <c r="R55">
        <v>0</v>
      </c>
      <c r="S55" t="s">
        <v>39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AA55" t="s">
        <v>61</v>
      </c>
      <c r="AB55" t="s">
        <v>64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L55" t="s">
        <v>86</v>
      </c>
      <c r="AM55" t="s">
        <v>85</v>
      </c>
      <c r="AY55" t="s">
        <v>88</v>
      </c>
      <c r="BE55" t="s">
        <v>103</v>
      </c>
      <c r="BF55">
        <v>1</v>
      </c>
      <c r="BG55">
        <v>1</v>
      </c>
      <c r="BH55">
        <v>0</v>
      </c>
      <c r="BI55">
        <v>0</v>
      </c>
      <c r="EN55" t="s">
        <v>280</v>
      </c>
    </row>
    <row r="56" spans="1:144" x14ac:dyDescent="0.3">
      <c r="A56">
        <v>16</v>
      </c>
      <c r="B56" t="s">
        <v>5</v>
      </c>
      <c r="C56" t="s">
        <v>6</v>
      </c>
      <c r="D56" t="s">
        <v>924</v>
      </c>
      <c r="E56" t="s">
        <v>925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s="1" t="str">
        <f>IF(Table2[[#This Row],[Disable]]=1,"Disable","Non-disabled")</f>
        <v>Non-disabled</v>
      </c>
      <c r="M56" t="s">
        <v>13</v>
      </c>
      <c r="N56" t="s">
        <v>17</v>
      </c>
      <c r="O56">
        <v>1</v>
      </c>
      <c r="P56">
        <v>0</v>
      </c>
      <c r="Q56">
        <v>0</v>
      </c>
      <c r="R56">
        <v>0</v>
      </c>
      <c r="S56" t="s">
        <v>40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AA56" t="s">
        <v>60</v>
      </c>
      <c r="AB56" t="s">
        <v>64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L56" t="s">
        <v>86</v>
      </c>
      <c r="AM56" t="s">
        <v>85</v>
      </c>
      <c r="AY56" t="s">
        <v>85</v>
      </c>
      <c r="AZ56" t="s">
        <v>92</v>
      </c>
      <c r="BA56">
        <v>0</v>
      </c>
      <c r="BB56">
        <v>1</v>
      </c>
      <c r="BC56">
        <v>0</v>
      </c>
      <c r="BD56">
        <v>0</v>
      </c>
      <c r="BE56" t="s">
        <v>104</v>
      </c>
      <c r="BF56">
        <v>1</v>
      </c>
      <c r="BG56">
        <v>0</v>
      </c>
      <c r="BH56">
        <v>0</v>
      </c>
      <c r="BI56">
        <v>0</v>
      </c>
      <c r="EN56" t="s">
        <v>279</v>
      </c>
    </row>
    <row r="57" spans="1:144" x14ac:dyDescent="0.3">
      <c r="A57">
        <v>16</v>
      </c>
      <c r="B57" t="s">
        <v>5</v>
      </c>
      <c r="C57" t="s">
        <v>6</v>
      </c>
      <c r="D57" t="s">
        <v>924</v>
      </c>
      <c r="E57" t="s">
        <v>925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s="1" t="str">
        <f>IF(Table2[[#This Row],[Disable]]=1,"Disable","Non-disabled")</f>
        <v>Non-disabled</v>
      </c>
      <c r="M57" t="s">
        <v>12</v>
      </c>
      <c r="N57" t="s">
        <v>17</v>
      </c>
      <c r="O57">
        <v>1</v>
      </c>
      <c r="P57">
        <v>0</v>
      </c>
      <c r="Q57">
        <v>0</v>
      </c>
      <c r="R57">
        <v>0</v>
      </c>
      <c r="S57" t="s">
        <v>39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AA57" t="s">
        <v>60</v>
      </c>
      <c r="AB57" t="s">
        <v>64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L57" t="s">
        <v>86</v>
      </c>
      <c r="AM57" t="s">
        <v>85</v>
      </c>
      <c r="AY57" t="s">
        <v>88</v>
      </c>
      <c r="BE57" t="s">
        <v>104</v>
      </c>
      <c r="BF57">
        <v>1</v>
      </c>
      <c r="BG57">
        <v>0</v>
      </c>
      <c r="BH57">
        <v>0</v>
      </c>
      <c r="BI57">
        <v>0</v>
      </c>
      <c r="EN57" t="s">
        <v>279</v>
      </c>
    </row>
    <row r="58" spans="1:144" x14ac:dyDescent="0.3">
      <c r="A58">
        <v>16</v>
      </c>
      <c r="B58" t="s">
        <v>5</v>
      </c>
      <c r="C58" t="s">
        <v>6</v>
      </c>
      <c r="D58" t="s">
        <v>924</v>
      </c>
      <c r="E58" t="s">
        <v>925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s="1" t="str">
        <f>IF(Table2[[#This Row],[Disable]]=1,"Disable","Non-disabled")</f>
        <v>Non-disabled</v>
      </c>
      <c r="M58" t="s">
        <v>13</v>
      </c>
      <c r="N58" t="s">
        <v>17</v>
      </c>
      <c r="O58">
        <v>1</v>
      </c>
      <c r="P58">
        <v>0</v>
      </c>
      <c r="Q58">
        <v>0</v>
      </c>
      <c r="R58">
        <v>0</v>
      </c>
      <c r="S58" t="s">
        <v>44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 t="s">
        <v>0</v>
      </c>
      <c r="AA58" t="s">
        <v>62</v>
      </c>
      <c r="AB58" t="s">
        <v>64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L58" t="s">
        <v>86</v>
      </c>
      <c r="AM58" t="s">
        <v>88</v>
      </c>
      <c r="AY58" t="s">
        <v>88</v>
      </c>
      <c r="BE58" t="s">
        <v>104</v>
      </c>
      <c r="BF58">
        <v>1</v>
      </c>
      <c r="BG58">
        <v>0</v>
      </c>
      <c r="BH58">
        <v>0</v>
      </c>
      <c r="BI58">
        <v>0</v>
      </c>
      <c r="EN58" t="s">
        <v>280</v>
      </c>
    </row>
    <row r="59" spans="1:144" x14ac:dyDescent="0.3">
      <c r="A59">
        <v>16</v>
      </c>
      <c r="B59" t="s">
        <v>5</v>
      </c>
      <c r="C59" t="s">
        <v>6</v>
      </c>
      <c r="D59" t="s">
        <v>924</v>
      </c>
      <c r="E59" t="s">
        <v>925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s="1" t="str">
        <f>IF(Table2[[#This Row],[Disable]]=1,"Disable","Non-disabled")</f>
        <v>Non-disabled</v>
      </c>
      <c r="M59" t="s">
        <v>13</v>
      </c>
      <c r="N59" t="s">
        <v>17</v>
      </c>
      <c r="O59">
        <v>1</v>
      </c>
      <c r="P59">
        <v>0</v>
      </c>
      <c r="Q59">
        <v>0</v>
      </c>
      <c r="R59">
        <v>0</v>
      </c>
      <c r="S59" t="s">
        <v>40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AA59" t="s">
        <v>60</v>
      </c>
      <c r="AB59" t="s">
        <v>64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L59" t="s">
        <v>86</v>
      </c>
      <c r="AM59" t="s">
        <v>88</v>
      </c>
      <c r="AY59" t="s">
        <v>88</v>
      </c>
      <c r="BE59" t="s">
        <v>100</v>
      </c>
      <c r="BF59">
        <v>0</v>
      </c>
      <c r="BG59">
        <v>1</v>
      </c>
      <c r="BH59">
        <v>0</v>
      </c>
      <c r="BI59">
        <v>0</v>
      </c>
      <c r="EN59" t="s">
        <v>280</v>
      </c>
    </row>
    <row r="60" spans="1:144" x14ac:dyDescent="0.3">
      <c r="A60">
        <v>16</v>
      </c>
      <c r="B60" t="s">
        <v>5</v>
      </c>
      <c r="C60" t="s">
        <v>6</v>
      </c>
      <c r="D60" t="s">
        <v>924</v>
      </c>
      <c r="E60" t="s">
        <v>925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s="1" t="str">
        <f>IF(Table2[[#This Row],[Disable]]=1,"Disable","Non-disabled")</f>
        <v>Non-disabled</v>
      </c>
      <c r="M60" t="s">
        <v>13</v>
      </c>
      <c r="N60" t="s">
        <v>17</v>
      </c>
      <c r="O60">
        <v>1</v>
      </c>
      <c r="P60">
        <v>0</v>
      </c>
      <c r="Q60">
        <v>0</v>
      </c>
      <c r="R60">
        <v>0</v>
      </c>
      <c r="S60" t="s">
        <v>39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AA60" t="s">
        <v>60</v>
      </c>
      <c r="AB60" t="s">
        <v>64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L60" t="s">
        <v>86</v>
      </c>
      <c r="AM60" t="s">
        <v>85</v>
      </c>
      <c r="AY60" t="s">
        <v>88</v>
      </c>
      <c r="BE60" t="s">
        <v>100</v>
      </c>
      <c r="BF60">
        <v>0</v>
      </c>
      <c r="BG60">
        <v>1</v>
      </c>
      <c r="BH60">
        <v>0</v>
      </c>
      <c r="BI60">
        <v>0</v>
      </c>
      <c r="EN60" t="s">
        <v>280</v>
      </c>
    </row>
    <row r="61" spans="1:144" x14ac:dyDescent="0.3">
      <c r="A61">
        <v>16</v>
      </c>
      <c r="B61" t="s">
        <v>5</v>
      </c>
      <c r="C61" t="s">
        <v>6</v>
      </c>
      <c r="D61" t="s">
        <v>924</v>
      </c>
      <c r="E61" t="s">
        <v>925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s="1" t="str">
        <f>IF(Table2[[#This Row],[Disable]]=1,"Disable","Non-disabled")</f>
        <v>Non-disabled</v>
      </c>
      <c r="M61" t="s">
        <v>13</v>
      </c>
      <c r="N61" t="s">
        <v>17</v>
      </c>
      <c r="O61">
        <v>1</v>
      </c>
      <c r="P61">
        <v>0</v>
      </c>
      <c r="Q61">
        <v>0</v>
      </c>
      <c r="R61">
        <v>0</v>
      </c>
      <c r="S61" t="s">
        <v>39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AA61" t="s">
        <v>60</v>
      </c>
      <c r="AB61" t="s">
        <v>64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L61" t="s">
        <v>86</v>
      </c>
      <c r="AM61" t="s">
        <v>85</v>
      </c>
      <c r="AY61" t="s">
        <v>88</v>
      </c>
      <c r="BE61" t="s">
        <v>100</v>
      </c>
      <c r="BF61">
        <v>0</v>
      </c>
      <c r="BG61">
        <v>1</v>
      </c>
      <c r="BH61">
        <v>0</v>
      </c>
      <c r="BI61">
        <v>0</v>
      </c>
      <c r="EN61" t="s">
        <v>281</v>
      </c>
    </row>
    <row r="62" spans="1:144" x14ac:dyDescent="0.3">
      <c r="A62">
        <v>16</v>
      </c>
      <c r="B62" t="s">
        <v>5</v>
      </c>
      <c r="C62" t="s">
        <v>6</v>
      </c>
      <c r="D62" t="s">
        <v>924</v>
      </c>
      <c r="E62" t="s">
        <v>925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s="1" t="str">
        <f>IF(Table2[[#This Row],[Disable]]=1,"Disable","Non-disabled")</f>
        <v>Non-disabled</v>
      </c>
      <c r="M62" t="s">
        <v>13</v>
      </c>
      <c r="N62" t="s">
        <v>17</v>
      </c>
      <c r="O62">
        <v>1</v>
      </c>
      <c r="P62">
        <v>0</v>
      </c>
      <c r="Q62">
        <v>0</v>
      </c>
      <c r="R62">
        <v>0</v>
      </c>
      <c r="S62" t="s">
        <v>39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AA62" t="s">
        <v>60</v>
      </c>
      <c r="AB62" t="s">
        <v>64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L62" t="s">
        <v>86</v>
      </c>
      <c r="AM62" t="s">
        <v>85</v>
      </c>
      <c r="AY62" t="s">
        <v>85</v>
      </c>
      <c r="AZ62" t="s">
        <v>92</v>
      </c>
      <c r="BA62">
        <v>0</v>
      </c>
      <c r="BB62">
        <v>1</v>
      </c>
      <c r="BC62">
        <v>0</v>
      </c>
      <c r="BD62">
        <v>0</v>
      </c>
      <c r="BE62" t="s">
        <v>100</v>
      </c>
      <c r="BF62">
        <v>0</v>
      </c>
      <c r="BG62">
        <v>1</v>
      </c>
      <c r="BH62">
        <v>0</v>
      </c>
      <c r="BI62">
        <v>0</v>
      </c>
      <c r="EN62" t="s">
        <v>279</v>
      </c>
    </row>
    <row r="63" spans="1:144" x14ac:dyDescent="0.3">
      <c r="A63">
        <v>16</v>
      </c>
      <c r="B63" t="s">
        <v>5</v>
      </c>
      <c r="C63" t="s">
        <v>6</v>
      </c>
      <c r="D63" t="s">
        <v>924</v>
      </c>
      <c r="E63" t="s">
        <v>925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s="1" t="str">
        <f>IF(Table2[[#This Row],[Disable]]=1,"Disable","Non-disabled")</f>
        <v>Non-disabled</v>
      </c>
      <c r="M63" t="s">
        <v>13</v>
      </c>
      <c r="N63" t="s">
        <v>17</v>
      </c>
      <c r="O63">
        <v>1</v>
      </c>
      <c r="P63">
        <v>0</v>
      </c>
      <c r="Q63">
        <v>0</v>
      </c>
      <c r="R63">
        <v>0</v>
      </c>
      <c r="S63" t="s">
        <v>39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AA63" t="s">
        <v>60</v>
      </c>
      <c r="AB63" t="s">
        <v>68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0</v>
      </c>
      <c r="AL63" t="s">
        <v>86</v>
      </c>
      <c r="AM63" t="s">
        <v>85</v>
      </c>
      <c r="AY63" t="s">
        <v>88</v>
      </c>
      <c r="BE63" t="s">
        <v>104</v>
      </c>
      <c r="BF63">
        <v>1</v>
      </c>
      <c r="BG63">
        <v>0</v>
      </c>
      <c r="BH63">
        <v>0</v>
      </c>
      <c r="BI63">
        <v>0</v>
      </c>
      <c r="EN63" t="s">
        <v>279</v>
      </c>
    </row>
    <row r="64" spans="1:144" x14ac:dyDescent="0.3">
      <c r="A64">
        <v>16</v>
      </c>
      <c r="B64" t="s">
        <v>5</v>
      </c>
      <c r="C64" t="s">
        <v>6</v>
      </c>
      <c r="D64" t="s">
        <v>924</v>
      </c>
      <c r="E64" t="s">
        <v>925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s="1" t="str">
        <f>IF(Table2[[#This Row],[Disable]]=1,"Disable","Non-disabled")</f>
        <v>Non-disabled</v>
      </c>
      <c r="M64" t="s">
        <v>13</v>
      </c>
      <c r="N64" t="s">
        <v>17</v>
      </c>
      <c r="O64">
        <v>1</v>
      </c>
      <c r="P64">
        <v>0</v>
      </c>
      <c r="Q64">
        <v>0</v>
      </c>
      <c r="R64">
        <v>0</v>
      </c>
      <c r="S64" t="s">
        <v>40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AA64" t="s">
        <v>60</v>
      </c>
      <c r="AB64" t="s">
        <v>64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L64" t="s">
        <v>86</v>
      </c>
      <c r="AM64" t="s">
        <v>85</v>
      </c>
      <c r="AY64" t="s">
        <v>88</v>
      </c>
      <c r="BE64" t="s">
        <v>100</v>
      </c>
      <c r="BF64">
        <v>0</v>
      </c>
      <c r="BG64">
        <v>1</v>
      </c>
      <c r="BH64">
        <v>0</v>
      </c>
      <c r="BI64">
        <v>0</v>
      </c>
      <c r="EN64" t="s">
        <v>279</v>
      </c>
    </row>
    <row r="65" spans="1:144" x14ac:dyDescent="0.3">
      <c r="A65">
        <v>16</v>
      </c>
      <c r="B65" t="s">
        <v>5</v>
      </c>
      <c r="C65" t="s">
        <v>6</v>
      </c>
      <c r="D65" t="s">
        <v>924</v>
      </c>
      <c r="E65" t="s">
        <v>925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s="1" t="str">
        <f>IF(Table2[[#This Row],[Disable]]=1,"Disable","Non-disabled")</f>
        <v>Non-disabled</v>
      </c>
      <c r="M65" t="s">
        <v>13</v>
      </c>
      <c r="N65" t="s">
        <v>17</v>
      </c>
      <c r="O65">
        <v>1</v>
      </c>
      <c r="P65">
        <v>0</v>
      </c>
      <c r="Q65">
        <v>0</v>
      </c>
      <c r="R65">
        <v>0</v>
      </c>
      <c r="S65" t="s">
        <v>39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AA65" t="s">
        <v>60</v>
      </c>
      <c r="AB65" t="s">
        <v>64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L65" t="s">
        <v>86</v>
      </c>
      <c r="AM65" t="s">
        <v>85</v>
      </c>
      <c r="AY65" t="s">
        <v>88</v>
      </c>
      <c r="BE65" t="s">
        <v>104</v>
      </c>
      <c r="BF65">
        <v>1</v>
      </c>
      <c r="BG65">
        <v>0</v>
      </c>
      <c r="BH65">
        <v>0</v>
      </c>
      <c r="BI65">
        <v>0</v>
      </c>
      <c r="EN65" t="s">
        <v>279</v>
      </c>
    </row>
    <row r="66" spans="1:144" x14ac:dyDescent="0.3">
      <c r="A66">
        <v>16</v>
      </c>
      <c r="B66" t="s">
        <v>5</v>
      </c>
      <c r="C66" t="s">
        <v>6</v>
      </c>
      <c r="D66" t="s">
        <v>924</v>
      </c>
      <c r="E66" t="s">
        <v>925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s="1" t="str">
        <f>IF(Table2[[#This Row],[Disable]]=1,"Disable","Non-disabled")</f>
        <v>Non-disabled</v>
      </c>
      <c r="M66" t="s">
        <v>13</v>
      </c>
      <c r="N66" t="s">
        <v>17</v>
      </c>
      <c r="O66">
        <v>1</v>
      </c>
      <c r="P66">
        <v>0</v>
      </c>
      <c r="Q66">
        <v>0</v>
      </c>
      <c r="R66">
        <v>0</v>
      </c>
      <c r="S66" t="s">
        <v>39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AA66" t="s">
        <v>61</v>
      </c>
      <c r="AB66" t="s">
        <v>64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L66" t="s">
        <v>86</v>
      </c>
      <c r="AM66" t="s">
        <v>88</v>
      </c>
      <c r="AY66" t="s">
        <v>88</v>
      </c>
      <c r="BE66" t="s">
        <v>104</v>
      </c>
      <c r="BF66">
        <v>1</v>
      </c>
      <c r="BG66">
        <v>0</v>
      </c>
      <c r="BH66">
        <v>0</v>
      </c>
      <c r="BI66">
        <v>0</v>
      </c>
      <c r="EN66" t="s">
        <v>280</v>
      </c>
    </row>
    <row r="67" spans="1:144" x14ac:dyDescent="0.3">
      <c r="A67">
        <v>16</v>
      </c>
      <c r="B67" t="s">
        <v>5</v>
      </c>
      <c r="C67" t="s">
        <v>6</v>
      </c>
      <c r="D67" t="s">
        <v>924</v>
      </c>
      <c r="E67" t="s">
        <v>925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s="1" t="str">
        <f>IF(Table2[[#This Row],[Disable]]=1,"Disable","Non-disabled")</f>
        <v>Non-disabled</v>
      </c>
      <c r="M67" t="s">
        <v>13</v>
      </c>
      <c r="N67" t="s">
        <v>17</v>
      </c>
      <c r="O67">
        <v>1</v>
      </c>
      <c r="P67">
        <v>0</v>
      </c>
      <c r="Q67">
        <v>0</v>
      </c>
      <c r="R67">
        <v>0</v>
      </c>
      <c r="S67" t="s">
        <v>40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AA67" t="s">
        <v>60</v>
      </c>
      <c r="AB67" t="s">
        <v>71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L67" t="s">
        <v>86</v>
      </c>
      <c r="AM67" t="s">
        <v>88</v>
      </c>
      <c r="AY67" t="s">
        <v>85</v>
      </c>
      <c r="AZ67" t="s">
        <v>92</v>
      </c>
      <c r="BA67">
        <v>0</v>
      </c>
      <c r="BB67">
        <v>1</v>
      </c>
      <c r="BC67">
        <v>0</v>
      </c>
      <c r="BD67">
        <v>0</v>
      </c>
      <c r="BE67" t="s">
        <v>100</v>
      </c>
      <c r="BF67">
        <v>0</v>
      </c>
      <c r="BG67">
        <v>1</v>
      </c>
      <c r="BH67">
        <v>0</v>
      </c>
      <c r="BI67">
        <v>0</v>
      </c>
      <c r="EN67" t="s">
        <v>280</v>
      </c>
    </row>
    <row r="68" spans="1:144" x14ac:dyDescent="0.3">
      <c r="A68">
        <v>16</v>
      </c>
      <c r="B68" t="s">
        <v>5</v>
      </c>
      <c r="C68" t="s">
        <v>6</v>
      </c>
      <c r="D68" t="s">
        <v>924</v>
      </c>
      <c r="E68" t="s">
        <v>925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s="1" t="str">
        <f>IF(Table2[[#This Row],[Disable]]=1,"Disable","Non-disabled")</f>
        <v>Non-disabled</v>
      </c>
      <c r="M68" t="s">
        <v>13</v>
      </c>
      <c r="N68" t="s">
        <v>17</v>
      </c>
      <c r="O68">
        <v>1</v>
      </c>
      <c r="P68">
        <v>0</v>
      </c>
      <c r="Q68">
        <v>0</v>
      </c>
      <c r="R68">
        <v>0</v>
      </c>
      <c r="S68" t="s">
        <v>39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AA68" t="s">
        <v>61</v>
      </c>
      <c r="AB68" t="s">
        <v>65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L68" t="s">
        <v>86</v>
      </c>
      <c r="AM68" t="s">
        <v>85</v>
      </c>
      <c r="AY68" t="s">
        <v>88</v>
      </c>
      <c r="BE68" t="s">
        <v>104</v>
      </c>
      <c r="BF68">
        <v>1</v>
      </c>
      <c r="BG68">
        <v>0</v>
      </c>
      <c r="BH68">
        <v>0</v>
      </c>
      <c r="BI68">
        <v>0</v>
      </c>
      <c r="EN68" t="s">
        <v>279</v>
      </c>
    </row>
    <row r="69" spans="1:144" x14ac:dyDescent="0.3">
      <c r="A69">
        <v>16</v>
      </c>
      <c r="B69" t="s">
        <v>5</v>
      </c>
      <c r="C69" t="s">
        <v>6</v>
      </c>
      <c r="D69" t="s">
        <v>924</v>
      </c>
      <c r="E69" t="s">
        <v>925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s="1" t="str">
        <f>IF(Table2[[#This Row],[Disable]]=1,"Disable","Non-disabled")</f>
        <v>Non-disabled</v>
      </c>
      <c r="M69" t="s">
        <v>13</v>
      </c>
      <c r="N69" t="s">
        <v>17</v>
      </c>
      <c r="O69">
        <v>1</v>
      </c>
      <c r="P69">
        <v>0</v>
      </c>
      <c r="Q69">
        <v>0</v>
      </c>
      <c r="R69">
        <v>0</v>
      </c>
      <c r="S69" t="s">
        <v>39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AA69" t="s">
        <v>60</v>
      </c>
      <c r="AB69" t="s">
        <v>71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L69" t="s">
        <v>86</v>
      </c>
      <c r="AM69" t="s">
        <v>85</v>
      </c>
      <c r="AY69" t="s">
        <v>85</v>
      </c>
      <c r="AZ69" t="s">
        <v>92</v>
      </c>
      <c r="BA69">
        <v>0</v>
      </c>
      <c r="BB69">
        <v>1</v>
      </c>
      <c r="BC69">
        <v>0</v>
      </c>
      <c r="BD69">
        <v>0</v>
      </c>
      <c r="BE69" t="s">
        <v>105</v>
      </c>
      <c r="BF69">
        <v>1</v>
      </c>
      <c r="BG69">
        <v>1</v>
      </c>
      <c r="BH69">
        <v>0</v>
      </c>
      <c r="BI69">
        <v>0</v>
      </c>
      <c r="EN69" t="s">
        <v>279</v>
      </c>
    </row>
    <row r="70" spans="1:144" x14ac:dyDescent="0.3">
      <c r="A70">
        <v>16</v>
      </c>
      <c r="B70" t="s">
        <v>5</v>
      </c>
      <c r="C70" t="s">
        <v>6</v>
      </c>
      <c r="D70" t="s">
        <v>924</v>
      </c>
      <c r="E70" t="s">
        <v>925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s="1" t="str">
        <f>IF(Table2[[#This Row],[Disable]]=1,"Disable","Non-disabled")</f>
        <v>Non-disabled</v>
      </c>
      <c r="M70" t="s">
        <v>13</v>
      </c>
      <c r="N70" t="s">
        <v>17</v>
      </c>
      <c r="O70">
        <v>1</v>
      </c>
      <c r="P70">
        <v>0</v>
      </c>
      <c r="Q70">
        <v>0</v>
      </c>
      <c r="R70">
        <v>0</v>
      </c>
      <c r="S70" t="s">
        <v>39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AA70" t="s">
        <v>61</v>
      </c>
      <c r="AB70" t="s">
        <v>65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L70" t="s">
        <v>86</v>
      </c>
      <c r="AM70" t="s">
        <v>88</v>
      </c>
      <c r="AY70" t="s">
        <v>88</v>
      </c>
      <c r="BE70" t="s">
        <v>105</v>
      </c>
      <c r="BF70">
        <v>1</v>
      </c>
      <c r="BG70">
        <v>1</v>
      </c>
      <c r="BH70">
        <v>0</v>
      </c>
      <c r="BI70">
        <v>0</v>
      </c>
      <c r="EN70" t="s">
        <v>279</v>
      </c>
    </row>
    <row r="71" spans="1:144" x14ac:dyDescent="0.3">
      <c r="A71">
        <v>16</v>
      </c>
      <c r="B71" t="s">
        <v>5</v>
      </c>
      <c r="C71" t="s">
        <v>6</v>
      </c>
      <c r="D71" t="s">
        <v>924</v>
      </c>
      <c r="E71" t="s">
        <v>925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s="1" t="str">
        <f>IF(Table2[[#This Row],[Disable]]=1,"Disable","Non-disabled")</f>
        <v>Non-disabled</v>
      </c>
      <c r="M71" t="s">
        <v>13</v>
      </c>
      <c r="N71" t="s">
        <v>17</v>
      </c>
      <c r="O71">
        <v>1</v>
      </c>
      <c r="P71">
        <v>0</v>
      </c>
      <c r="Q71">
        <v>0</v>
      </c>
      <c r="R71">
        <v>0</v>
      </c>
      <c r="S71" t="s">
        <v>40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AA71" t="s">
        <v>60</v>
      </c>
      <c r="AB71" t="s">
        <v>65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L71" t="s">
        <v>86</v>
      </c>
      <c r="AM71" t="s">
        <v>85</v>
      </c>
      <c r="AY71" t="s">
        <v>85</v>
      </c>
      <c r="AZ71" t="s">
        <v>93</v>
      </c>
      <c r="BA71">
        <v>1</v>
      </c>
      <c r="BB71">
        <v>1</v>
      </c>
      <c r="BC71">
        <v>0</v>
      </c>
      <c r="BD71">
        <v>0</v>
      </c>
      <c r="BE71" t="s">
        <v>105</v>
      </c>
      <c r="BF71">
        <v>1</v>
      </c>
      <c r="BG71">
        <v>1</v>
      </c>
      <c r="BH71">
        <v>0</v>
      </c>
      <c r="BI71">
        <v>0</v>
      </c>
      <c r="EN71" t="s">
        <v>279</v>
      </c>
    </row>
    <row r="72" spans="1:144" x14ac:dyDescent="0.3">
      <c r="A72">
        <v>16</v>
      </c>
      <c r="B72" t="s">
        <v>5</v>
      </c>
      <c r="C72" t="s">
        <v>6</v>
      </c>
      <c r="D72" t="s">
        <v>924</v>
      </c>
      <c r="E72" t="s">
        <v>925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s="1" t="str">
        <f>IF(Table2[[#This Row],[Disable]]=1,"Disable","Non-disabled")</f>
        <v>Non-disabled</v>
      </c>
      <c r="M72" t="s">
        <v>13</v>
      </c>
      <c r="N72" t="s">
        <v>17</v>
      </c>
      <c r="O72">
        <v>1</v>
      </c>
      <c r="P72">
        <v>0</v>
      </c>
      <c r="Q72">
        <v>0</v>
      </c>
      <c r="R72">
        <v>0</v>
      </c>
      <c r="S72" t="s">
        <v>39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AA72" t="s">
        <v>60</v>
      </c>
      <c r="AB72" t="s">
        <v>64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L72" t="s">
        <v>86</v>
      </c>
      <c r="AM72" t="s">
        <v>85</v>
      </c>
      <c r="AY72" t="s">
        <v>88</v>
      </c>
      <c r="BE72" t="s">
        <v>104</v>
      </c>
      <c r="BF72">
        <v>1</v>
      </c>
      <c r="BG72">
        <v>0</v>
      </c>
      <c r="BH72">
        <v>0</v>
      </c>
      <c r="BI72">
        <v>0</v>
      </c>
      <c r="EN72" t="s">
        <v>279</v>
      </c>
    </row>
    <row r="73" spans="1:144" x14ac:dyDescent="0.3">
      <c r="A73">
        <v>16</v>
      </c>
      <c r="B73" t="s">
        <v>5</v>
      </c>
      <c r="C73" t="s">
        <v>6</v>
      </c>
      <c r="D73" t="s">
        <v>924</v>
      </c>
      <c r="E73" t="s">
        <v>925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s="1" t="str">
        <f>IF(Table2[[#This Row],[Disable]]=1,"Disable","Non-disabled")</f>
        <v>Non-disabled</v>
      </c>
      <c r="M73" t="s">
        <v>13</v>
      </c>
      <c r="N73" t="s">
        <v>17</v>
      </c>
      <c r="O73">
        <v>1</v>
      </c>
      <c r="P73">
        <v>0</v>
      </c>
      <c r="Q73">
        <v>0</v>
      </c>
      <c r="R73">
        <v>0</v>
      </c>
      <c r="S73" t="s">
        <v>45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 t="s">
        <v>0</v>
      </c>
      <c r="AA73" t="s">
        <v>60</v>
      </c>
      <c r="AB73" t="s">
        <v>64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L73" t="s">
        <v>86</v>
      </c>
      <c r="AM73" t="s">
        <v>85</v>
      </c>
      <c r="AY73" t="s">
        <v>88</v>
      </c>
      <c r="BE73" t="s">
        <v>105</v>
      </c>
      <c r="BF73">
        <v>1</v>
      </c>
      <c r="BG73">
        <v>1</v>
      </c>
      <c r="BH73">
        <v>0</v>
      </c>
      <c r="BI73">
        <v>0</v>
      </c>
      <c r="EN73" t="s">
        <v>279</v>
      </c>
    </row>
    <row r="74" spans="1:144" x14ac:dyDescent="0.3">
      <c r="A74">
        <v>16</v>
      </c>
      <c r="B74" t="s">
        <v>5</v>
      </c>
      <c r="C74" t="s">
        <v>6</v>
      </c>
      <c r="D74" t="s">
        <v>924</v>
      </c>
      <c r="E74" t="s">
        <v>925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s="1" t="str">
        <f>IF(Table2[[#This Row],[Disable]]=1,"Disable","Non-disabled")</f>
        <v>Non-disabled</v>
      </c>
      <c r="M74" t="s">
        <v>13</v>
      </c>
      <c r="N74" t="s">
        <v>17</v>
      </c>
      <c r="O74">
        <v>1</v>
      </c>
      <c r="P74">
        <v>0</v>
      </c>
      <c r="Q74">
        <v>0</v>
      </c>
      <c r="R74">
        <v>0</v>
      </c>
      <c r="S74" t="s">
        <v>39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AA74" t="s">
        <v>60</v>
      </c>
      <c r="AB74" t="s">
        <v>64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L74" t="s">
        <v>86</v>
      </c>
      <c r="AM74" t="s">
        <v>88</v>
      </c>
      <c r="AY74" t="s">
        <v>88</v>
      </c>
      <c r="BE74" t="s">
        <v>103</v>
      </c>
      <c r="BF74">
        <v>1</v>
      </c>
      <c r="BG74">
        <v>1</v>
      </c>
      <c r="BH74">
        <v>0</v>
      </c>
      <c r="BI74">
        <v>0</v>
      </c>
      <c r="EN74" t="s">
        <v>279</v>
      </c>
    </row>
    <row r="75" spans="1:144" x14ac:dyDescent="0.3">
      <c r="A75">
        <v>16</v>
      </c>
      <c r="B75" t="s">
        <v>4</v>
      </c>
      <c r="C75" t="s">
        <v>7</v>
      </c>
      <c r="D75" t="s">
        <v>921</v>
      </c>
      <c r="E75" t="s">
        <v>664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s="1" t="str">
        <f>IF(Table2[[#This Row],[Disable]]=1,"Disable","Non-disabled")</f>
        <v>Non-disabled</v>
      </c>
      <c r="M75" t="s">
        <v>12</v>
      </c>
      <c r="N75" t="s">
        <v>26</v>
      </c>
      <c r="O75">
        <v>1</v>
      </c>
      <c r="P75">
        <v>0</v>
      </c>
      <c r="Q75">
        <v>1</v>
      </c>
      <c r="R75">
        <v>0</v>
      </c>
      <c r="S75" t="s">
        <v>50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AA75" t="s">
        <v>62</v>
      </c>
      <c r="AB75" t="s">
        <v>81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J75" t="s">
        <v>85</v>
      </c>
      <c r="AK75" t="s">
        <v>86</v>
      </c>
      <c r="AM75" t="s">
        <v>85</v>
      </c>
      <c r="AN75" t="s">
        <v>88</v>
      </c>
      <c r="AY75" t="s">
        <v>85</v>
      </c>
      <c r="AZ75" t="s">
        <v>96</v>
      </c>
      <c r="BA75">
        <v>0</v>
      </c>
      <c r="BB75">
        <v>1</v>
      </c>
      <c r="BC75">
        <v>1</v>
      </c>
      <c r="BD75">
        <v>0</v>
      </c>
      <c r="BE75" t="s">
        <v>105</v>
      </c>
      <c r="BF75">
        <v>1</v>
      </c>
      <c r="BG75">
        <v>1</v>
      </c>
      <c r="BH75">
        <v>0</v>
      </c>
      <c r="BI75">
        <v>0</v>
      </c>
      <c r="BJ75" t="s">
        <v>165</v>
      </c>
      <c r="BK75">
        <v>1</v>
      </c>
      <c r="BL75">
        <v>1</v>
      </c>
      <c r="BM75">
        <v>1</v>
      </c>
      <c r="BN75">
        <v>1</v>
      </c>
      <c r="BO75">
        <v>0</v>
      </c>
      <c r="BP75">
        <v>1</v>
      </c>
      <c r="BQ75">
        <v>0</v>
      </c>
      <c r="BR75">
        <v>0</v>
      </c>
      <c r="BS75">
        <v>0</v>
      </c>
      <c r="BT75" t="s">
        <v>111</v>
      </c>
      <c r="BU75">
        <v>1</v>
      </c>
      <c r="BV75">
        <v>0</v>
      </c>
      <c r="BW75">
        <v>0</v>
      </c>
      <c r="BX75">
        <v>1</v>
      </c>
      <c r="BY75">
        <v>0</v>
      </c>
      <c r="BZ75" t="s">
        <v>124</v>
      </c>
      <c r="CO75" t="s">
        <v>189</v>
      </c>
      <c r="CQ75" t="s">
        <v>190</v>
      </c>
      <c r="CS75" t="s">
        <v>199</v>
      </c>
      <c r="DB75" t="s">
        <v>86</v>
      </c>
      <c r="DO75" t="s">
        <v>230</v>
      </c>
      <c r="DP75">
        <v>1</v>
      </c>
      <c r="DQ75">
        <v>1</v>
      </c>
      <c r="DR75">
        <v>0</v>
      </c>
      <c r="DS75">
        <v>0</v>
      </c>
      <c r="DT75">
        <v>0</v>
      </c>
      <c r="DU75" t="s">
        <v>253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D75" t="s">
        <v>85</v>
      </c>
      <c r="EE75" t="s">
        <v>262</v>
      </c>
      <c r="EF75" t="s">
        <v>267</v>
      </c>
      <c r="EG75">
        <v>1</v>
      </c>
      <c r="EH75">
        <v>1</v>
      </c>
      <c r="EI75">
        <v>1</v>
      </c>
      <c r="EJ75">
        <v>0</v>
      </c>
      <c r="EK75">
        <v>0</v>
      </c>
      <c r="EL75">
        <v>0</v>
      </c>
      <c r="EN75" t="s">
        <v>279</v>
      </c>
    </row>
    <row r="76" spans="1:144" x14ac:dyDescent="0.3">
      <c r="A76">
        <v>16</v>
      </c>
      <c r="B76" t="s">
        <v>4</v>
      </c>
      <c r="C76" t="s">
        <v>7</v>
      </c>
      <c r="D76" t="s">
        <v>921</v>
      </c>
      <c r="E76" t="s">
        <v>664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s="1" t="str">
        <f>IF(Table2[[#This Row],[Disable]]=1,"Disable","Non-disabled")</f>
        <v>Non-disabled</v>
      </c>
      <c r="M76" t="s">
        <v>12</v>
      </c>
      <c r="N76" t="s">
        <v>19</v>
      </c>
      <c r="O76">
        <v>0</v>
      </c>
      <c r="P76">
        <v>0</v>
      </c>
      <c r="Q76">
        <v>1</v>
      </c>
      <c r="R76">
        <v>1</v>
      </c>
      <c r="S76" t="s">
        <v>50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DC76" t="s">
        <v>85</v>
      </c>
      <c r="DD76" t="s">
        <v>88</v>
      </c>
      <c r="DL76" t="s">
        <v>85</v>
      </c>
      <c r="DM76" t="s">
        <v>85</v>
      </c>
      <c r="DN76" t="s">
        <v>85</v>
      </c>
      <c r="DO76" t="s">
        <v>230</v>
      </c>
      <c r="DP76">
        <v>1</v>
      </c>
      <c r="DQ76">
        <v>1</v>
      </c>
      <c r="DR76">
        <v>0</v>
      </c>
      <c r="DS76">
        <v>0</v>
      </c>
      <c r="DT76">
        <v>0</v>
      </c>
      <c r="DU76" t="s">
        <v>253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D76" t="s">
        <v>85</v>
      </c>
      <c r="EE76" t="s">
        <v>262</v>
      </c>
      <c r="EF76" t="s">
        <v>267</v>
      </c>
      <c r="EG76">
        <v>1</v>
      </c>
      <c r="EH76">
        <v>1</v>
      </c>
      <c r="EI76">
        <v>1</v>
      </c>
      <c r="EJ76">
        <v>0</v>
      </c>
      <c r="EK76">
        <v>0</v>
      </c>
      <c r="EL76">
        <v>0</v>
      </c>
      <c r="EN76" t="s">
        <v>279</v>
      </c>
    </row>
    <row r="77" spans="1:144" x14ac:dyDescent="0.3">
      <c r="A77">
        <v>16</v>
      </c>
      <c r="B77" t="s">
        <v>5</v>
      </c>
      <c r="C77" t="s">
        <v>7</v>
      </c>
      <c r="D77" t="s">
        <v>924</v>
      </c>
      <c r="E77" t="s">
        <v>926</v>
      </c>
      <c r="F77" t="s">
        <v>9</v>
      </c>
      <c r="G77" t="s">
        <v>8</v>
      </c>
      <c r="H77" t="s">
        <v>8</v>
      </c>
      <c r="I77" t="s">
        <v>11</v>
      </c>
      <c r="J77" t="s">
        <v>9</v>
      </c>
      <c r="K77" t="s">
        <v>8</v>
      </c>
      <c r="L77" s="1" t="str">
        <f>IF(Table2[[#This Row],[Disable]]=1,"Disable","Non-disabled")</f>
        <v>Disable</v>
      </c>
      <c r="M77" t="s">
        <v>13</v>
      </c>
      <c r="N77" t="s">
        <v>18</v>
      </c>
      <c r="O77">
        <v>0</v>
      </c>
      <c r="P77">
        <v>0</v>
      </c>
      <c r="Q77">
        <v>1</v>
      </c>
      <c r="R77">
        <v>0</v>
      </c>
      <c r="S77" t="s">
        <v>42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DO77" t="s">
        <v>230</v>
      </c>
      <c r="DP77">
        <v>1</v>
      </c>
      <c r="DQ77">
        <v>1</v>
      </c>
      <c r="DR77">
        <v>0</v>
      </c>
      <c r="DS77">
        <v>0</v>
      </c>
      <c r="DT77">
        <v>0</v>
      </c>
      <c r="DU77" t="s">
        <v>254</v>
      </c>
      <c r="DV77">
        <v>0</v>
      </c>
      <c r="DW77">
        <v>1</v>
      </c>
      <c r="DX77">
        <v>0</v>
      </c>
      <c r="DY77">
        <v>1</v>
      </c>
      <c r="DZ77">
        <v>0</v>
      </c>
      <c r="EA77">
        <v>0</v>
      </c>
      <c r="EB77">
        <v>0</v>
      </c>
      <c r="ED77" t="s">
        <v>85</v>
      </c>
      <c r="EE77" t="s">
        <v>262</v>
      </c>
      <c r="EF77" t="s">
        <v>267</v>
      </c>
      <c r="EG77">
        <v>1</v>
      </c>
      <c r="EH77">
        <v>1</v>
      </c>
      <c r="EI77">
        <v>1</v>
      </c>
      <c r="EJ77">
        <v>0</v>
      </c>
      <c r="EK77">
        <v>0</v>
      </c>
      <c r="EL77">
        <v>0</v>
      </c>
      <c r="EN77" t="s">
        <v>279</v>
      </c>
    </row>
    <row r="78" spans="1:144" x14ac:dyDescent="0.3">
      <c r="A78">
        <v>16</v>
      </c>
      <c r="B78" t="s">
        <v>4</v>
      </c>
      <c r="C78" t="s">
        <v>7</v>
      </c>
      <c r="D78" t="s">
        <v>921</v>
      </c>
      <c r="E78" t="s">
        <v>664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s="1" t="str">
        <f>IF(Table2[[#This Row],[Disable]]=1,"Disable","Non-disabled")</f>
        <v>Non-disabled</v>
      </c>
      <c r="M78" t="s">
        <v>12</v>
      </c>
      <c r="N78" t="s">
        <v>16</v>
      </c>
      <c r="O78">
        <v>0</v>
      </c>
      <c r="P78">
        <v>0</v>
      </c>
      <c r="Q78">
        <v>0</v>
      </c>
      <c r="R78">
        <v>1</v>
      </c>
      <c r="S78" t="s">
        <v>49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DC78" t="s">
        <v>85</v>
      </c>
      <c r="DD78" t="s">
        <v>88</v>
      </c>
      <c r="DL78" t="s">
        <v>85</v>
      </c>
      <c r="DM78" t="s">
        <v>85</v>
      </c>
      <c r="DN78" t="s">
        <v>85</v>
      </c>
      <c r="EN78" t="s">
        <v>280</v>
      </c>
    </row>
    <row r="79" spans="1:144" x14ac:dyDescent="0.3">
      <c r="A79">
        <v>16</v>
      </c>
      <c r="B79" t="s">
        <v>3</v>
      </c>
      <c r="C79" t="s">
        <v>7</v>
      </c>
      <c r="D79" t="s">
        <v>921</v>
      </c>
      <c r="E79" t="s">
        <v>664</v>
      </c>
      <c r="F79" t="s">
        <v>8</v>
      </c>
      <c r="G79" t="s">
        <v>8</v>
      </c>
      <c r="H79" t="s">
        <v>8</v>
      </c>
      <c r="I79" t="s">
        <v>10</v>
      </c>
      <c r="J79" t="s">
        <v>8</v>
      </c>
      <c r="K79" t="s">
        <v>8</v>
      </c>
      <c r="L79" s="1" t="str">
        <f>IF(Table2[[#This Row],[Disable]]=1,"Disable","Non-disabled")</f>
        <v>Non-disabled</v>
      </c>
      <c r="M79" t="s">
        <v>14</v>
      </c>
      <c r="N79" t="s">
        <v>18</v>
      </c>
      <c r="O79">
        <v>0</v>
      </c>
      <c r="P79">
        <v>0</v>
      </c>
      <c r="Q79">
        <v>1</v>
      </c>
      <c r="R79">
        <v>0</v>
      </c>
      <c r="S79" t="s">
        <v>39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DO79" t="s">
        <v>231</v>
      </c>
      <c r="DP79">
        <v>1</v>
      </c>
      <c r="DQ79">
        <v>1</v>
      </c>
      <c r="DR79">
        <v>0</v>
      </c>
      <c r="DS79">
        <v>0</v>
      </c>
      <c r="DT79">
        <v>0</v>
      </c>
      <c r="DU79" t="s">
        <v>255</v>
      </c>
      <c r="DV79">
        <v>0</v>
      </c>
      <c r="DW79">
        <v>0</v>
      </c>
      <c r="DX79">
        <v>1</v>
      </c>
      <c r="DY79">
        <v>1</v>
      </c>
      <c r="DZ79">
        <v>0</v>
      </c>
      <c r="EA79">
        <v>0</v>
      </c>
      <c r="EB79">
        <v>0</v>
      </c>
      <c r="ED79" t="s">
        <v>85</v>
      </c>
      <c r="EE79" t="s">
        <v>262</v>
      </c>
      <c r="EF79" t="s">
        <v>267</v>
      </c>
      <c r="EG79">
        <v>1</v>
      </c>
      <c r="EH79">
        <v>1</v>
      </c>
      <c r="EI79">
        <v>1</v>
      </c>
      <c r="EJ79">
        <v>0</v>
      </c>
      <c r="EK79">
        <v>0</v>
      </c>
      <c r="EL79">
        <v>0</v>
      </c>
      <c r="EN79" t="s">
        <v>280</v>
      </c>
    </row>
    <row r="80" spans="1:144" x14ac:dyDescent="0.3">
      <c r="A80">
        <v>16</v>
      </c>
      <c r="B80" t="s">
        <v>4</v>
      </c>
      <c r="C80" t="s">
        <v>7</v>
      </c>
      <c r="D80" t="s">
        <v>921</v>
      </c>
      <c r="E80" t="s">
        <v>664</v>
      </c>
      <c r="F80" t="s">
        <v>10</v>
      </c>
      <c r="G80" t="s">
        <v>8</v>
      </c>
      <c r="H80" t="s">
        <v>11</v>
      </c>
      <c r="I80" t="s">
        <v>8</v>
      </c>
      <c r="J80" t="s">
        <v>11</v>
      </c>
      <c r="K80" t="s">
        <v>8</v>
      </c>
      <c r="L80" s="1" t="str">
        <f>IF(Table2[[#This Row],[Disable]]=1,"Disable","Non-disabled")</f>
        <v>Disable</v>
      </c>
      <c r="M80" t="s">
        <v>14</v>
      </c>
      <c r="N80" t="s">
        <v>16</v>
      </c>
      <c r="O80">
        <v>0</v>
      </c>
      <c r="P80">
        <v>0</v>
      </c>
      <c r="Q80">
        <v>0</v>
      </c>
      <c r="R80">
        <v>1</v>
      </c>
      <c r="S80" t="s">
        <v>51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DC80" t="s">
        <v>85</v>
      </c>
      <c r="DD80" t="s">
        <v>88</v>
      </c>
      <c r="DL80" t="s">
        <v>85</v>
      </c>
      <c r="DM80" t="s">
        <v>88</v>
      </c>
      <c r="DN80" t="s">
        <v>85</v>
      </c>
      <c r="EN80" t="s">
        <v>280</v>
      </c>
    </row>
    <row r="81" spans="1:144" x14ac:dyDescent="0.3">
      <c r="A81">
        <v>16</v>
      </c>
      <c r="B81" t="s">
        <v>5</v>
      </c>
      <c r="C81" t="s">
        <v>7</v>
      </c>
      <c r="D81" t="s">
        <v>924</v>
      </c>
      <c r="E81" t="s">
        <v>926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s="1" t="str">
        <f>IF(Table2[[#This Row],[Disable]]=1,"Disable","Non-disabled")</f>
        <v>Non-disabled</v>
      </c>
      <c r="M81" t="s">
        <v>13</v>
      </c>
      <c r="N81" t="s">
        <v>18</v>
      </c>
      <c r="O81">
        <v>0</v>
      </c>
      <c r="P81">
        <v>0</v>
      </c>
      <c r="Q81">
        <v>1</v>
      </c>
      <c r="R81">
        <v>0</v>
      </c>
      <c r="S81" t="s">
        <v>52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DO81" t="s">
        <v>232</v>
      </c>
      <c r="DP81">
        <v>1</v>
      </c>
      <c r="DQ81">
        <v>1</v>
      </c>
      <c r="DR81">
        <v>1</v>
      </c>
      <c r="DS81">
        <v>0</v>
      </c>
      <c r="DT81">
        <v>0</v>
      </c>
      <c r="DU81" t="s">
        <v>255</v>
      </c>
      <c r="DV81">
        <v>0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0</v>
      </c>
      <c r="ED81" t="s">
        <v>85</v>
      </c>
      <c r="EE81" t="s">
        <v>262</v>
      </c>
      <c r="EF81" t="s">
        <v>267</v>
      </c>
      <c r="EG81">
        <v>1</v>
      </c>
      <c r="EH81">
        <v>1</v>
      </c>
      <c r="EI81">
        <v>1</v>
      </c>
      <c r="EJ81">
        <v>0</v>
      </c>
      <c r="EK81">
        <v>0</v>
      </c>
      <c r="EL81">
        <v>0</v>
      </c>
      <c r="EN81" t="s">
        <v>280</v>
      </c>
    </row>
    <row r="82" spans="1:144" x14ac:dyDescent="0.3">
      <c r="A82">
        <v>16</v>
      </c>
      <c r="B82" t="s">
        <v>5</v>
      </c>
      <c r="C82" t="s">
        <v>7</v>
      </c>
      <c r="D82" t="s">
        <v>924</v>
      </c>
      <c r="E82" t="s">
        <v>926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s="1" t="str">
        <f>IF(Table2[[#This Row],[Disable]]=1,"Disable","Non-disabled")</f>
        <v>Non-disabled</v>
      </c>
      <c r="M82" t="s">
        <v>13</v>
      </c>
      <c r="N82" t="s">
        <v>18</v>
      </c>
      <c r="O82">
        <v>0</v>
      </c>
      <c r="P82">
        <v>0</v>
      </c>
      <c r="Q82">
        <v>1</v>
      </c>
      <c r="R82">
        <v>0</v>
      </c>
      <c r="S82" t="s">
        <v>50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DO82" t="s">
        <v>230</v>
      </c>
      <c r="DP82">
        <v>1</v>
      </c>
      <c r="DQ82">
        <v>1</v>
      </c>
      <c r="DR82">
        <v>0</v>
      </c>
      <c r="DS82">
        <v>0</v>
      </c>
      <c r="DT82">
        <v>0</v>
      </c>
      <c r="DU82" t="s">
        <v>255</v>
      </c>
      <c r="DV82">
        <v>0</v>
      </c>
      <c r="DW82">
        <v>0</v>
      </c>
      <c r="DX82">
        <v>1</v>
      </c>
      <c r="DY82">
        <v>1</v>
      </c>
      <c r="DZ82">
        <v>0</v>
      </c>
      <c r="EA82">
        <v>0</v>
      </c>
      <c r="EB82">
        <v>0</v>
      </c>
      <c r="ED82" t="s">
        <v>85</v>
      </c>
      <c r="EE82" t="s">
        <v>262</v>
      </c>
      <c r="EF82" t="s">
        <v>267</v>
      </c>
      <c r="EG82">
        <v>1</v>
      </c>
      <c r="EH82">
        <v>1</v>
      </c>
      <c r="EI82">
        <v>1</v>
      </c>
      <c r="EJ82">
        <v>0</v>
      </c>
      <c r="EK82">
        <v>0</v>
      </c>
      <c r="EL82">
        <v>0</v>
      </c>
      <c r="EN82" t="s">
        <v>279</v>
      </c>
    </row>
    <row r="83" spans="1:144" x14ac:dyDescent="0.3">
      <c r="A83">
        <v>16</v>
      </c>
      <c r="B83" t="s">
        <v>5</v>
      </c>
      <c r="C83" t="s">
        <v>7</v>
      </c>
      <c r="D83" t="s">
        <v>924</v>
      </c>
      <c r="E83" t="s">
        <v>926</v>
      </c>
      <c r="F83" t="s">
        <v>8</v>
      </c>
      <c r="G83" t="s">
        <v>8</v>
      </c>
      <c r="H83" t="s">
        <v>8</v>
      </c>
      <c r="I83" t="s">
        <v>10</v>
      </c>
      <c r="J83" t="s">
        <v>8</v>
      </c>
      <c r="K83" t="s">
        <v>10</v>
      </c>
      <c r="L83" s="1" t="str">
        <f>IF(Table2[[#This Row],[Disable]]=1,"Disable","Non-disabled")</f>
        <v>Non-disabled</v>
      </c>
      <c r="M83" t="s">
        <v>13</v>
      </c>
      <c r="N83" t="s">
        <v>18</v>
      </c>
      <c r="O83">
        <v>0</v>
      </c>
      <c r="P83">
        <v>0</v>
      </c>
      <c r="Q83">
        <v>1</v>
      </c>
      <c r="R83">
        <v>0</v>
      </c>
      <c r="S83" t="s">
        <v>50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DO83" t="s">
        <v>230</v>
      </c>
      <c r="DP83">
        <v>1</v>
      </c>
      <c r="DQ83">
        <v>1</v>
      </c>
      <c r="DR83">
        <v>0</v>
      </c>
      <c r="DS83">
        <v>0</v>
      </c>
      <c r="DT83">
        <v>0</v>
      </c>
      <c r="DU83" t="s">
        <v>253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D83" t="s">
        <v>85</v>
      </c>
      <c r="EE83" t="s">
        <v>262</v>
      </c>
      <c r="EF83" t="s">
        <v>267</v>
      </c>
      <c r="EG83">
        <v>1</v>
      </c>
      <c r="EH83">
        <v>1</v>
      </c>
      <c r="EI83">
        <v>1</v>
      </c>
      <c r="EJ83">
        <v>0</v>
      </c>
      <c r="EK83">
        <v>0</v>
      </c>
      <c r="EL83">
        <v>0</v>
      </c>
      <c r="EN83" t="s">
        <v>279</v>
      </c>
    </row>
    <row r="84" spans="1:144" x14ac:dyDescent="0.3">
      <c r="A84">
        <v>16</v>
      </c>
      <c r="B84" t="s">
        <v>5</v>
      </c>
      <c r="C84" t="s">
        <v>7</v>
      </c>
      <c r="D84" t="s">
        <v>924</v>
      </c>
      <c r="E84" t="s">
        <v>926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s="1" t="str">
        <f>IF(Table2[[#This Row],[Disable]]=1,"Disable","Non-disabled")</f>
        <v>Non-disabled</v>
      </c>
      <c r="M84" t="s">
        <v>13</v>
      </c>
      <c r="N84" t="s">
        <v>18</v>
      </c>
      <c r="O84">
        <v>0</v>
      </c>
      <c r="P84">
        <v>0</v>
      </c>
      <c r="Q84">
        <v>1</v>
      </c>
      <c r="R84">
        <v>0</v>
      </c>
      <c r="S84" t="s">
        <v>43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DO84" t="s">
        <v>230</v>
      </c>
      <c r="DP84">
        <v>1</v>
      </c>
      <c r="DQ84">
        <v>1</v>
      </c>
      <c r="DR84">
        <v>0</v>
      </c>
      <c r="DS84">
        <v>0</v>
      </c>
      <c r="DT84">
        <v>0</v>
      </c>
      <c r="DU84" t="s">
        <v>256</v>
      </c>
      <c r="DV84">
        <v>0</v>
      </c>
      <c r="DW84">
        <v>1</v>
      </c>
      <c r="DX84">
        <v>0</v>
      </c>
      <c r="DY84">
        <v>1</v>
      </c>
      <c r="DZ84">
        <v>0</v>
      </c>
      <c r="EA84">
        <v>0</v>
      </c>
      <c r="EB84">
        <v>0</v>
      </c>
      <c r="ED84" t="s">
        <v>85</v>
      </c>
      <c r="EE84" t="s">
        <v>262</v>
      </c>
      <c r="EF84" t="s">
        <v>267</v>
      </c>
      <c r="EG84">
        <v>1</v>
      </c>
      <c r="EH84">
        <v>1</v>
      </c>
      <c r="EI84">
        <v>1</v>
      </c>
      <c r="EJ84">
        <v>0</v>
      </c>
      <c r="EK84">
        <v>0</v>
      </c>
      <c r="EL84">
        <v>0</v>
      </c>
      <c r="EN84" t="s">
        <v>279</v>
      </c>
    </row>
    <row r="85" spans="1:144" x14ac:dyDescent="0.3">
      <c r="A85">
        <v>16</v>
      </c>
      <c r="B85" t="s">
        <v>5</v>
      </c>
      <c r="C85" t="s">
        <v>7</v>
      </c>
      <c r="D85" t="s">
        <v>924</v>
      </c>
      <c r="E85" t="s">
        <v>926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s="1" t="str">
        <f>IF(Table2[[#This Row],[Disable]]=1,"Disable","Non-disabled")</f>
        <v>Non-disabled</v>
      </c>
      <c r="M85" t="s">
        <v>13</v>
      </c>
      <c r="N85" t="s">
        <v>18</v>
      </c>
      <c r="O85">
        <v>0</v>
      </c>
      <c r="P85">
        <v>0</v>
      </c>
      <c r="Q85">
        <v>1</v>
      </c>
      <c r="R85">
        <v>0</v>
      </c>
      <c r="S85" t="s">
        <v>50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DO85" t="s">
        <v>230</v>
      </c>
      <c r="DP85">
        <v>1</v>
      </c>
      <c r="DQ85">
        <v>1</v>
      </c>
      <c r="DR85">
        <v>0</v>
      </c>
      <c r="DS85">
        <v>0</v>
      </c>
      <c r="DT85">
        <v>0</v>
      </c>
      <c r="DU85" t="s">
        <v>257</v>
      </c>
      <c r="DV85">
        <v>0</v>
      </c>
      <c r="DW85">
        <v>0</v>
      </c>
      <c r="DX85">
        <v>1</v>
      </c>
      <c r="DY85">
        <v>1</v>
      </c>
      <c r="DZ85">
        <v>0</v>
      </c>
      <c r="EA85">
        <v>0</v>
      </c>
      <c r="EB85">
        <v>0</v>
      </c>
      <c r="ED85" t="s">
        <v>85</v>
      </c>
      <c r="EE85" t="s">
        <v>262</v>
      </c>
      <c r="EF85" t="s">
        <v>267</v>
      </c>
      <c r="EG85">
        <v>1</v>
      </c>
      <c r="EH85">
        <v>1</v>
      </c>
      <c r="EI85">
        <v>1</v>
      </c>
      <c r="EJ85">
        <v>0</v>
      </c>
      <c r="EK85">
        <v>0</v>
      </c>
      <c r="EL85">
        <v>0</v>
      </c>
      <c r="EN85" t="s">
        <v>280</v>
      </c>
    </row>
    <row r="86" spans="1:144" x14ac:dyDescent="0.3">
      <c r="A86">
        <v>16</v>
      </c>
      <c r="B86" t="s">
        <v>5</v>
      </c>
      <c r="C86" t="s">
        <v>7</v>
      </c>
      <c r="D86" t="s">
        <v>924</v>
      </c>
      <c r="E86" t="s">
        <v>926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s="1" t="str">
        <f>IF(Table2[[#This Row],[Disable]]=1,"Disable","Non-disabled")</f>
        <v>Non-disabled</v>
      </c>
      <c r="M86" t="s">
        <v>13</v>
      </c>
      <c r="N86" t="s">
        <v>18</v>
      </c>
      <c r="O86">
        <v>0</v>
      </c>
      <c r="P86">
        <v>0</v>
      </c>
      <c r="Q86">
        <v>1</v>
      </c>
      <c r="R86">
        <v>0</v>
      </c>
      <c r="S86" t="s">
        <v>50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DO86" t="s">
        <v>232</v>
      </c>
      <c r="DP86">
        <v>1</v>
      </c>
      <c r="DQ86">
        <v>1</v>
      </c>
      <c r="DR86">
        <v>1</v>
      </c>
      <c r="DS86">
        <v>0</v>
      </c>
      <c r="DT86">
        <v>0</v>
      </c>
      <c r="DU86" t="s">
        <v>258</v>
      </c>
      <c r="DV86">
        <v>0</v>
      </c>
      <c r="DW86">
        <v>1</v>
      </c>
      <c r="DX86">
        <v>1</v>
      </c>
      <c r="DY86">
        <v>1</v>
      </c>
      <c r="DZ86">
        <v>0</v>
      </c>
      <c r="EA86">
        <v>0</v>
      </c>
      <c r="EB86">
        <v>0</v>
      </c>
      <c r="ED86" t="s">
        <v>85</v>
      </c>
      <c r="EE86" t="s">
        <v>262</v>
      </c>
      <c r="EF86" t="s">
        <v>267</v>
      </c>
      <c r="EG86">
        <v>1</v>
      </c>
      <c r="EH86">
        <v>1</v>
      </c>
      <c r="EI86">
        <v>1</v>
      </c>
      <c r="EJ86">
        <v>0</v>
      </c>
      <c r="EK86">
        <v>0</v>
      </c>
      <c r="EL86">
        <v>0</v>
      </c>
      <c r="EN86" t="s">
        <v>279</v>
      </c>
    </row>
    <row r="87" spans="1:144" x14ac:dyDescent="0.3">
      <c r="A87">
        <v>16</v>
      </c>
      <c r="B87" t="s">
        <v>4</v>
      </c>
      <c r="C87" t="s">
        <v>7</v>
      </c>
      <c r="D87" t="s">
        <v>921</v>
      </c>
      <c r="E87" t="s">
        <v>664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s="1" t="str">
        <f>IF(Table2[[#This Row],[Disable]]=1,"Disable","Non-disabled")</f>
        <v>Non-disabled</v>
      </c>
      <c r="M87" t="s">
        <v>12</v>
      </c>
      <c r="N87" t="s">
        <v>16</v>
      </c>
      <c r="O87">
        <v>0</v>
      </c>
      <c r="P87">
        <v>0</v>
      </c>
      <c r="Q87">
        <v>0</v>
      </c>
      <c r="R87">
        <v>1</v>
      </c>
      <c r="S87" t="s">
        <v>50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DC87" t="s">
        <v>85</v>
      </c>
      <c r="DD87" t="s">
        <v>88</v>
      </c>
      <c r="DL87" t="s">
        <v>85</v>
      </c>
      <c r="DM87" t="s">
        <v>85</v>
      </c>
      <c r="DN87" t="s">
        <v>85</v>
      </c>
      <c r="EN87" t="s">
        <v>280</v>
      </c>
    </row>
    <row r="88" spans="1:144" x14ac:dyDescent="0.3">
      <c r="A88">
        <v>16</v>
      </c>
      <c r="B88" t="s">
        <v>4</v>
      </c>
      <c r="C88" t="s">
        <v>7</v>
      </c>
      <c r="D88" t="s">
        <v>921</v>
      </c>
      <c r="E88" t="s">
        <v>664</v>
      </c>
      <c r="F88" t="s">
        <v>10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s="1" t="str">
        <f>IF(Table2[[#This Row],[Disable]]=1,"Disable","Non-disabled")</f>
        <v>Non-disabled</v>
      </c>
      <c r="M88" t="s">
        <v>12</v>
      </c>
      <c r="N88" t="s">
        <v>27</v>
      </c>
      <c r="O88">
        <v>0</v>
      </c>
      <c r="P88">
        <v>0</v>
      </c>
      <c r="Q88">
        <v>0</v>
      </c>
      <c r="R88">
        <v>1</v>
      </c>
      <c r="S88" t="s">
        <v>42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BJ88" t="s">
        <v>165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0</v>
      </c>
      <c r="BT88" t="s">
        <v>112</v>
      </c>
      <c r="BU88">
        <v>1</v>
      </c>
      <c r="BV88">
        <v>0</v>
      </c>
      <c r="BW88">
        <v>1</v>
      </c>
      <c r="BX88">
        <v>0</v>
      </c>
      <c r="BY88">
        <v>0</v>
      </c>
      <c r="BZ88" t="s">
        <v>124</v>
      </c>
      <c r="CO88" t="s">
        <v>189</v>
      </c>
      <c r="CQ88" t="s">
        <v>190</v>
      </c>
      <c r="CS88" t="s">
        <v>199</v>
      </c>
      <c r="DB88" t="s">
        <v>86</v>
      </c>
      <c r="DC88" t="s">
        <v>85</v>
      </c>
      <c r="DD88" t="s">
        <v>88</v>
      </c>
      <c r="DL88" t="s">
        <v>85</v>
      </c>
      <c r="DM88" t="s">
        <v>88</v>
      </c>
      <c r="DN88" t="s">
        <v>85</v>
      </c>
      <c r="EN88" t="s">
        <v>280</v>
      </c>
    </row>
    <row r="89" spans="1:144" x14ac:dyDescent="0.3">
      <c r="A89">
        <v>16</v>
      </c>
      <c r="B89" t="s">
        <v>4</v>
      </c>
      <c r="C89" t="s">
        <v>7</v>
      </c>
      <c r="D89" t="s">
        <v>921</v>
      </c>
      <c r="E89" t="s">
        <v>664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s="1" t="str">
        <f>IF(Table2[[#This Row],[Disable]]=1,"Disable","Non-disabled")</f>
        <v>Non-disabled</v>
      </c>
      <c r="M89" t="s">
        <v>12</v>
      </c>
      <c r="N89" t="s">
        <v>18</v>
      </c>
      <c r="O89">
        <v>0</v>
      </c>
      <c r="P89">
        <v>0</v>
      </c>
      <c r="Q89">
        <v>1</v>
      </c>
      <c r="R89">
        <v>0</v>
      </c>
      <c r="S89" t="s">
        <v>49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DO89" t="s">
        <v>230</v>
      </c>
      <c r="DP89">
        <v>1</v>
      </c>
      <c r="DQ89">
        <v>1</v>
      </c>
      <c r="DR89">
        <v>0</v>
      </c>
      <c r="DS89">
        <v>0</v>
      </c>
      <c r="DT89">
        <v>0</v>
      </c>
      <c r="DU89" t="s">
        <v>250</v>
      </c>
      <c r="DV89">
        <v>0</v>
      </c>
      <c r="DW89">
        <v>1</v>
      </c>
      <c r="DX89">
        <v>1</v>
      </c>
      <c r="DY89">
        <v>0</v>
      </c>
      <c r="DZ89">
        <v>0</v>
      </c>
      <c r="EA89">
        <v>0</v>
      </c>
      <c r="EB89">
        <v>0</v>
      </c>
      <c r="ED89" t="s">
        <v>85</v>
      </c>
      <c r="EE89" t="s">
        <v>262</v>
      </c>
      <c r="EF89" t="s">
        <v>267</v>
      </c>
      <c r="EG89">
        <v>1</v>
      </c>
      <c r="EH89">
        <v>1</v>
      </c>
      <c r="EI89">
        <v>1</v>
      </c>
      <c r="EJ89">
        <v>0</v>
      </c>
      <c r="EK89">
        <v>0</v>
      </c>
      <c r="EL89">
        <v>0</v>
      </c>
      <c r="EN89" t="s">
        <v>280</v>
      </c>
    </row>
    <row r="90" spans="1:144" x14ac:dyDescent="0.3">
      <c r="A90">
        <v>16</v>
      </c>
      <c r="B90" t="s">
        <v>4</v>
      </c>
      <c r="C90" t="s">
        <v>7</v>
      </c>
      <c r="D90" t="s">
        <v>921</v>
      </c>
      <c r="E90" t="s">
        <v>664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s="1" t="str">
        <f>IF(Table2[[#This Row],[Disable]]=1,"Disable","Non-disabled")</f>
        <v>Non-disabled</v>
      </c>
      <c r="M90" t="s">
        <v>12</v>
      </c>
      <c r="N90" t="s">
        <v>16</v>
      </c>
      <c r="O90">
        <v>0</v>
      </c>
      <c r="P90">
        <v>0</v>
      </c>
      <c r="Q90">
        <v>0</v>
      </c>
      <c r="R90">
        <v>1</v>
      </c>
      <c r="S90" t="s">
        <v>50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DC90" t="s">
        <v>85</v>
      </c>
      <c r="DD90" t="s">
        <v>88</v>
      </c>
      <c r="DL90" t="s">
        <v>85</v>
      </c>
      <c r="DM90" t="s">
        <v>88</v>
      </c>
      <c r="DN90" t="s">
        <v>85</v>
      </c>
      <c r="EN90" t="s">
        <v>279</v>
      </c>
    </row>
    <row r="91" spans="1:144" x14ac:dyDescent="0.3">
      <c r="A91">
        <v>16</v>
      </c>
      <c r="B91" t="s">
        <v>4</v>
      </c>
      <c r="C91" t="s">
        <v>7</v>
      </c>
      <c r="D91" t="s">
        <v>921</v>
      </c>
      <c r="E91" t="s">
        <v>664</v>
      </c>
      <c r="F91" t="s">
        <v>8</v>
      </c>
      <c r="G91" t="s">
        <v>10</v>
      </c>
      <c r="H91" t="s">
        <v>8</v>
      </c>
      <c r="I91" t="s">
        <v>8</v>
      </c>
      <c r="J91" t="s">
        <v>8</v>
      </c>
      <c r="K91" t="s">
        <v>8</v>
      </c>
      <c r="L91" s="1" t="str">
        <f>IF(Table2[[#This Row],[Disable]]=1,"Disable","Non-disabled")</f>
        <v>Non-disabled</v>
      </c>
      <c r="M91" t="s">
        <v>12</v>
      </c>
      <c r="N91" t="s">
        <v>18</v>
      </c>
      <c r="O91">
        <v>0</v>
      </c>
      <c r="P91">
        <v>0</v>
      </c>
      <c r="Q91">
        <v>1</v>
      </c>
      <c r="R91">
        <v>0</v>
      </c>
      <c r="S91" t="s">
        <v>42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DO91" t="s">
        <v>233</v>
      </c>
      <c r="DP91">
        <v>1</v>
      </c>
      <c r="DQ91">
        <v>1</v>
      </c>
      <c r="DR91">
        <v>1</v>
      </c>
      <c r="DS91">
        <v>0</v>
      </c>
      <c r="DT91">
        <v>0</v>
      </c>
      <c r="DU91" t="s">
        <v>254</v>
      </c>
      <c r="DV91">
        <v>0</v>
      </c>
      <c r="DW91">
        <v>1</v>
      </c>
      <c r="DX91">
        <v>0</v>
      </c>
      <c r="DY91">
        <v>1</v>
      </c>
      <c r="DZ91">
        <v>0</v>
      </c>
      <c r="EA91">
        <v>0</v>
      </c>
      <c r="EB91">
        <v>0</v>
      </c>
      <c r="ED91" t="s">
        <v>85</v>
      </c>
      <c r="EE91" t="s">
        <v>262</v>
      </c>
      <c r="EF91" t="s">
        <v>267</v>
      </c>
      <c r="EG91">
        <v>1</v>
      </c>
      <c r="EH91">
        <v>1</v>
      </c>
      <c r="EI91">
        <v>1</v>
      </c>
      <c r="EJ91">
        <v>0</v>
      </c>
      <c r="EK91">
        <v>0</v>
      </c>
      <c r="EL91">
        <v>0</v>
      </c>
      <c r="EN91" t="s">
        <v>280</v>
      </c>
    </row>
    <row r="92" spans="1:144" x14ac:dyDescent="0.3">
      <c r="A92">
        <v>16</v>
      </c>
      <c r="B92" t="s">
        <v>4</v>
      </c>
      <c r="C92" t="s">
        <v>7</v>
      </c>
      <c r="D92" t="s">
        <v>921</v>
      </c>
      <c r="E92" t="s">
        <v>664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s="1" t="str">
        <f>IF(Table2[[#This Row],[Disable]]=1,"Disable","Non-disabled")</f>
        <v>Non-disabled</v>
      </c>
      <c r="M92" t="s">
        <v>12</v>
      </c>
      <c r="N92" t="s">
        <v>18</v>
      </c>
      <c r="O92">
        <v>0</v>
      </c>
      <c r="P92">
        <v>0</v>
      </c>
      <c r="Q92">
        <v>1</v>
      </c>
      <c r="R92">
        <v>0</v>
      </c>
      <c r="S92" t="s">
        <v>43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DO92" t="s">
        <v>233</v>
      </c>
      <c r="DP92">
        <v>1</v>
      </c>
      <c r="DQ92">
        <v>1</v>
      </c>
      <c r="DR92">
        <v>1</v>
      </c>
      <c r="DS92">
        <v>0</v>
      </c>
      <c r="DT92">
        <v>0</v>
      </c>
      <c r="DU92" t="s">
        <v>251</v>
      </c>
      <c r="DV92">
        <v>0</v>
      </c>
      <c r="DW92">
        <v>1</v>
      </c>
      <c r="DX92">
        <v>1</v>
      </c>
      <c r="DY92">
        <v>0</v>
      </c>
      <c r="DZ92">
        <v>0</v>
      </c>
      <c r="EA92">
        <v>0</v>
      </c>
      <c r="EB92">
        <v>0</v>
      </c>
      <c r="ED92" t="s">
        <v>85</v>
      </c>
      <c r="EE92" t="s">
        <v>262</v>
      </c>
      <c r="EF92" t="s">
        <v>267</v>
      </c>
      <c r="EG92">
        <v>1</v>
      </c>
      <c r="EH92">
        <v>1</v>
      </c>
      <c r="EI92">
        <v>1</v>
      </c>
      <c r="EJ92">
        <v>0</v>
      </c>
      <c r="EK92">
        <v>0</v>
      </c>
      <c r="EL92">
        <v>0</v>
      </c>
      <c r="EN92" t="s">
        <v>279</v>
      </c>
    </row>
    <row r="93" spans="1:144" x14ac:dyDescent="0.3">
      <c r="A93">
        <v>16</v>
      </c>
      <c r="B93" t="s">
        <v>4</v>
      </c>
      <c r="C93" t="s">
        <v>7</v>
      </c>
      <c r="D93" t="s">
        <v>921</v>
      </c>
      <c r="E93" t="s">
        <v>664</v>
      </c>
      <c r="F93" t="s">
        <v>8</v>
      </c>
      <c r="G93" t="s">
        <v>8</v>
      </c>
      <c r="H93" t="s">
        <v>10</v>
      </c>
      <c r="I93" t="s">
        <v>8</v>
      </c>
      <c r="J93" t="s">
        <v>8</v>
      </c>
      <c r="K93" t="s">
        <v>8</v>
      </c>
      <c r="L93" s="1" t="str">
        <f>IF(Table2[[#This Row],[Disable]]=1,"Disable","Non-disabled")</f>
        <v>Non-disabled</v>
      </c>
      <c r="M93" t="s">
        <v>12</v>
      </c>
      <c r="N93" t="s">
        <v>16</v>
      </c>
      <c r="O93">
        <v>0</v>
      </c>
      <c r="P93">
        <v>0</v>
      </c>
      <c r="Q93">
        <v>0</v>
      </c>
      <c r="R93">
        <v>1</v>
      </c>
      <c r="S93" t="s">
        <v>50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DC93" t="s">
        <v>85</v>
      </c>
      <c r="DD93" t="s">
        <v>88</v>
      </c>
      <c r="DL93" t="s">
        <v>85</v>
      </c>
      <c r="DM93" t="s">
        <v>88</v>
      </c>
      <c r="DN93" t="s">
        <v>85</v>
      </c>
      <c r="EN93" t="s">
        <v>279</v>
      </c>
    </row>
    <row r="94" spans="1:144" x14ac:dyDescent="0.3">
      <c r="A94">
        <v>16</v>
      </c>
      <c r="B94" t="s">
        <v>4</v>
      </c>
      <c r="C94" t="s">
        <v>7</v>
      </c>
      <c r="D94" t="s">
        <v>921</v>
      </c>
      <c r="E94" t="s">
        <v>664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s="1" t="str">
        <f>IF(Table2[[#This Row],[Disable]]=1,"Disable","Non-disabled")</f>
        <v>Non-disabled</v>
      </c>
      <c r="M94" t="s">
        <v>14</v>
      </c>
      <c r="N94" t="s">
        <v>19</v>
      </c>
      <c r="O94">
        <v>0</v>
      </c>
      <c r="P94">
        <v>0</v>
      </c>
      <c r="Q94">
        <v>1</v>
      </c>
      <c r="R94">
        <v>1</v>
      </c>
      <c r="S94" t="s">
        <v>50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DC94" t="s">
        <v>85</v>
      </c>
      <c r="DD94" t="s">
        <v>88</v>
      </c>
      <c r="DL94" t="s">
        <v>85</v>
      </c>
      <c r="DM94" t="s">
        <v>85</v>
      </c>
      <c r="DN94" t="s">
        <v>85</v>
      </c>
      <c r="DO94" t="s">
        <v>232</v>
      </c>
      <c r="DP94">
        <v>1</v>
      </c>
      <c r="DQ94">
        <v>1</v>
      </c>
      <c r="DR94">
        <v>1</v>
      </c>
      <c r="DS94">
        <v>0</v>
      </c>
      <c r="DT94">
        <v>0</v>
      </c>
      <c r="DU94" t="s">
        <v>250</v>
      </c>
      <c r="DV94">
        <v>0</v>
      </c>
      <c r="DW94">
        <v>1</v>
      </c>
      <c r="DX94">
        <v>1</v>
      </c>
      <c r="DY94">
        <v>0</v>
      </c>
      <c r="DZ94">
        <v>0</v>
      </c>
      <c r="EA94">
        <v>0</v>
      </c>
      <c r="EB94">
        <v>0</v>
      </c>
      <c r="ED94" t="s">
        <v>85</v>
      </c>
      <c r="EE94" t="s">
        <v>262</v>
      </c>
      <c r="EF94" t="s">
        <v>267</v>
      </c>
      <c r="EG94">
        <v>1</v>
      </c>
      <c r="EH94">
        <v>1</v>
      </c>
      <c r="EI94">
        <v>1</v>
      </c>
      <c r="EJ94">
        <v>0</v>
      </c>
      <c r="EK94">
        <v>0</v>
      </c>
      <c r="EL94">
        <v>0</v>
      </c>
      <c r="EN94" t="s">
        <v>279</v>
      </c>
    </row>
    <row r="95" spans="1:144" x14ac:dyDescent="0.3">
      <c r="A95">
        <v>16</v>
      </c>
      <c r="B95" t="s">
        <v>3</v>
      </c>
      <c r="C95" t="s">
        <v>7</v>
      </c>
      <c r="D95" t="s">
        <v>921</v>
      </c>
      <c r="E95" t="s">
        <v>664</v>
      </c>
      <c r="F95" t="s">
        <v>10</v>
      </c>
      <c r="G95" t="s">
        <v>8</v>
      </c>
      <c r="H95" t="s">
        <v>10</v>
      </c>
      <c r="I95" t="s">
        <v>8</v>
      </c>
      <c r="J95" t="s">
        <v>8</v>
      </c>
      <c r="K95" t="s">
        <v>8</v>
      </c>
      <c r="L95" s="1" t="str">
        <f>IF(Table2[[#This Row],[Disable]]=1,"Disable","Non-disabled")</f>
        <v>Non-disabled</v>
      </c>
      <c r="M95" t="s">
        <v>14</v>
      </c>
      <c r="N95" t="s">
        <v>18</v>
      </c>
      <c r="O95">
        <v>0</v>
      </c>
      <c r="P95">
        <v>0</v>
      </c>
      <c r="Q95">
        <v>1</v>
      </c>
      <c r="R95">
        <v>0</v>
      </c>
      <c r="S95" t="s">
        <v>49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DO95" t="s">
        <v>234</v>
      </c>
      <c r="DP95">
        <v>0</v>
      </c>
      <c r="DQ95">
        <v>1</v>
      </c>
      <c r="DR95">
        <v>0</v>
      </c>
      <c r="DS95">
        <v>0</v>
      </c>
      <c r="DT95">
        <v>0</v>
      </c>
      <c r="DU95" t="s">
        <v>246</v>
      </c>
      <c r="DV95">
        <v>1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D95" t="s">
        <v>85</v>
      </c>
      <c r="EE95" t="s">
        <v>262</v>
      </c>
      <c r="EF95" t="s">
        <v>267</v>
      </c>
      <c r="EG95">
        <v>1</v>
      </c>
      <c r="EH95">
        <v>1</v>
      </c>
      <c r="EI95">
        <v>1</v>
      </c>
      <c r="EJ95">
        <v>0</v>
      </c>
      <c r="EK95">
        <v>0</v>
      </c>
      <c r="EL95">
        <v>0</v>
      </c>
      <c r="EN95" t="s">
        <v>279</v>
      </c>
    </row>
    <row r="96" spans="1:144" x14ac:dyDescent="0.3">
      <c r="A96">
        <v>16</v>
      </c>
      <c r="B96" t="s">
        <v>4</v>
      </c>
      <c r="C96" t="s">
        <v>7</v>
      </c>
      <c r="D96" t="s">
        <v>921</v>
      </c>
      <c r="E96" t="s">
        <v>664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s="1" t="str">
        <f>IF(Table2[[#This Row],[Disable]]=1,"Disable","Non-disabled")</f>
        <v>Non-disabled</v>
      </c>
      <c r="M96" t="s">
        <v>15</v>
      </c>
      <c r="N96" t="s">
        <v>28</v>
      </c>
      <c r="O96">
        <v>0</v>
      </c>
      <c r="P96">
        <v>0</v>
      </c>
      <c r="Q96">
        <v>1</v>
      </c>
      <c r="R96">
        <v>0</v>
      </c>
      <c r="S96" t="s">
        <v>43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BJ96" t="s">
        <v>166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 t="s">
        <v>110</v>
      </c>
      <c r="BU96">
        <v>1</v>
      </c>
      <c r="BV96">
        <v>0</v>
      </c>
      <c r="BW96">
        <v>0</v>
      </c>
      <c r="BX96">
        <v>0</v>
      </c>
      <c r="BY96">
        <v>0</v>
      </c>
      <c r="BZ96" t="s">
        <v>124</v>
      </c>
      <c r="DB96" t="s">
        <v>86</v>
      </c>
      <c r="DO96" t="s">
        <v>234</v>
      </c>
      <c r="DP96">
        <v>0</v>
      </c>
      <c r="DQ96">
        <v>1</v>
      </c>
      <c r="DR96">
        <v>0</v>
      </c>
      <c r="DS96">
        <v>0</v>
      </c>
      <c r="DT96">
        <v>0</v>
      </c>
      <c r="DU96" t="s">
        <v>245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D96" t="s">
        <v>85</v>
      </c>
      <c r="EE96" t="s">
        <v>262</v>
      </c>
      <c r="EF96" t="s">
        <v>267</v>
      </c>
      <c r="EG96">
        <v>1</v>
      </c>
      <c r="EH96">
        <v>1</v>
      </c>
      <c r="EI96">
        <v>1</v>
      </c>
      <c r="EJ96">
        <v>0</v>
      </c>
      <c r="EK96">
        <v>0</v>
      </c>
      <c r="EL96">
        <v>0</v>
      </c>
      <c r="EN96" t="s">
        <v>279</v>
      </c>
    </row>
    <row r="97" spans="1:144" x14ac:dyDescent="0.3">
      <c r="A97">
        <v>16</v>
      </c>
      <c r="B97" t="s">
        <v>4</v>
      </c>
      <c r="C97" t="s">
        <v>7</v>
      </c>
      <c r="D97" t="s">
        <v>921</v>
      </c>
      <c r="E97" t="s">
        <v>664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s="1" t="str">
        <f>IF(Table2[[#This Row],[Disable]]=1,"Disable","Non-disabled")</f>
        <v>Non-disabled</v>
      </c>
      <c r="M97" t="s">
        <v>12</v>
      </c>
      <c r="N97" t="s">
        <v>29</v>
      </c>
      <c r="O97">
        <v>0</v>
      </c>
      <c r="P97">
        <v>0</v>
      </c>
      <c r="Q97">
        <v>1</v>
      </c>
      <c r="R97">
        <v>1</v>
      </c>
      <c r="S97" t="s">
        <v>50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BJ97" t="s">
        <v>167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 t="s">
        <v>112</v>
      </c>
      <c r="BU97">
        <v>1</v>
      </c>
      <c r="BV97">
        <v>0</v>
      </c>
      <c r="BW97">
        <v>1</v>
      </c>
      <c r="BX97">
        <v>0</v>
      </c>
      <c r="BY97">
        <v>0</v>
      </c>
      <c r="BZ97" t="s">
        <v>124</v>
      </c>
      <c r="CO97" t="s">
        <v>190</v>
      </c>
      <c r="CQ97" t="s">
        <v>195</v>
      </c>
      <c r="CS97" t="s">
        <v>199</v>
      </c>
      <c r="DB97" t="s">
        <v>86</v>
      </c>
      <c r="DC97" t="s">
        <v>85</v>
      </c>
      <c r="DD97" t="s">
        <v>88</v>
      </c>
      <c r="DL97" t="s">
        <v>85</v>
      </c>
      <c r="DM97" t="s">
        <v>88</v>
      </c>
      <c r="DN97" t="s">
        <v>85</v>
      </c>
      <c r="DO97" t="s">
        <v>235</v>
      </c>
      <c r="DP97">
        <v>0</v>
      </c>
      <c r="DQ97">
        <v>1</v>
      </c>
      <c r="DR97">
        <v>1</v>
      </c>
      <c r="DS97">
        <v>0</v>
      </c>
      <c r="DT97">
        <v>0</v>
      </c>
      <c r="DU97" t="s">
        <v>246</v>
      </c>
      <c r="DV97">
        <v>1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D97" t="s">
        <v>85</v>
      </c>
      <c r="EE97" t="s">
        <v>262</v>
      </c>
      <c r="EF97" t="s">
        <v>268</v>
      </c>
      <c r="EG97">
        <v>1</v>
      </c>
      <c r="EH97">
        <v>1</v>
      </c>
      <c r="EI97">
        <v>1</v>
      </c>
      <c r="EJ97">
        <v>0</v>
      </c>
      <c r="EK97">
        <v>0</v>
      </c>
      <c r="EL97">
        <v>0</v>
      </c>
      <c r="EN97" t="s">
        <v>279</v>
      </c>
    </row>
    <row r="98" spans="1:144" x14ac:dyDescent="0.3">
      <c r="A98">
        <v>16</v>
      </c>
      <c r="B98" t="s">
        <v>3</v>
      </c>
      <c r="C98" t="s">
        <v>7</v>
      </c>
      <c r="D98" t="s">
        <v>921</v>
      </c>
      <c r="E98" t="s">
        <v>664</v>
      </c>
      <c r="F98" t="s">
        <v>10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s="1" t="str">
        <f>IF(Table2[[#This Row],[Disable]]=1,"Disable","Non-disabled")</f>
        <v>Non-disabled</v>
      </c>
      <c r="M98" t="s">
        <v>14</v>
      </c>
      <c r="N98" t="s">
        <v>16</v>
      </c>
      <c r="O98">
        <v>0</v>
      </c>
      <c r="P98">
        <v>0</v>
      </c>
      <c r="Q98">
        <v>0</v>
      </c>
      <c r="R98">
        <v>1</v>
      </c>
      <c r="S98" t="s">
        <v>49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DC98" t="s">
        <v>85</v>
      </c>
      <c r="DD98" t="s">
        <v>88</v>
      </c>
      <c r="DL98" t="s">
        <v>85</v>
      </c>
      <c r="DM98" t="s">
        <v>88</v>
      </c>
      <c r="DN98" t="s">
        <v>85</v>
      </c>
      <c r="EN98" t="s">
        <v>279</v>
      </c>
    </row>
    <row r="99" spans="1:144" x14ac:dyDescent="0.3">
      <c r="A99">
        <v>16</v>
      </c>
      <c r="B99" t="s">
        <v>4</v>
      </c>
      <c r="C99" t="s">
        <v>7</v>
      </c>
      <c r="D99" t="s">
        <v>921</v>
      </c>
      <c r="E99" t="s">
        <v>664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s="1" t="str">
        <f>IF(Table2[[#This Row],[Disable]]=1,"Disable","Non-disabled")</f>
        <v>Non-disabled</v>
      </c>
      <c r="M99" t="s">
        <v>12</v>
      </c>
      <c r="N99" t="s">
        <v>18</v>
      </c>
      <c r="O99">
        <v>0</v>
      </c>
      <c r="P99">
        <v>0</v>
      </c>
      <c r="Q99">
        <v>1</v>
      </c>
      <c r="R99">
        <v>0</v>
      </c>
      <c r="S99" t="s">
        <v>49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DO99" t="s">
        <v>234</v>
      </c>
      <c r="DP99">
        <v>0</v>
      </c>
      <c r="DQ99">
        <v>1</v>
      </c>
      <c r="DR99">
        <v>0</v>
      </c>
      <c r="DS99">
        <v>0</v>
      </c>
      <c r="DT99">
        <v>0</v>
      </c>
      <c r="DU99" t="s">
        <v>245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D99" t="s">
        <v>85</v>
      </c>
      <c r="EE99" t="s">
        <v>262</v>
      </c>
      <c r="EF99" t="s">
        <v>267</v>
      </c>
      <c r="EG99">
        <v>1</v>
      </c>
      <c r="EH99">
        <v>1</v>
      </c>
      <c r="EI99">
        <v>1</v>
      </c>
      <c r="EJ99">
        <v>0</v>
      </c>
      <c r="EK99">
        <v>0</v>
      </c>
      <c r="EL99">
        <v>0</v>
      </c>
      <c r="EN99" t="s">
        <v>279</v>
      </c>
    </row>
    <row r="100" spans="1:144" x14ac:dyDescent="0.3">
      <c r="A100">
        <v>16</v>
      </c>
      <c r="B100" t="s">
        <v>4</v>
      </c>
      <c r="C100" t="s">
        <v>7</v>
      </c>
      <c r="D100" t="s">
        <v>921</v>
      </c>
      <c r="E100" t="s">
        <v>664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s="1" t="str">
        <f>IF(Table2[[#This Row],[Disable]]=1,"Disable","Non-disabled")</f>
        <v>Non-disabled</v>
      </c>
      <c r="M100" t="s">
        <v>12</v>
      </c>
      <c r="N100" t="s">
        <v>20</v>
      </c>
      <c r="O100">
        <v>0</v>
      </c>
      <c r="P100">
        <v>0</v>
      </c>
      <c r="Q100">
        <v>1</v>
      </c>
      <c r="R100">
        <v>1</v>
      </c>
      <c r="S100" t="s">
        <v>49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DC100" t="s">
        <v>85</v>
      </c>
      <c r="DD100" t="s">
        <v>88</v>
      </c>
      <c r="DL100" t="s">
        <v>85</v>
      </c>
      <c r="DM100" t="s">
        <v>85</v>
      </c>
      <c r="DN100" t="s">
        <v>85</v>
      </c>
      <c r="DO100" t="s">
        <v>235</v>
      </c>
      <c r="DP100">
        <v>0</v>
      </c>
      <c r="DQ100">
        <v>1</v>
      </c>
      <c r="DR100">
        <v>1</v>
      </c>
      <c r="DS100">
        <v>0</v>
      </c>
      <c r="DT100">
        <v>0</v>
      </c>
      <c r="DU100" t="s">
        <v>245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D100" t="s">
        <v>85</v>
      </c>
      <c r="EE100" t="s">
        <v>262</v>
      </c>
      <c r="EF100" t="s">
        <v>268</v>
      </c>
      <c r="EG100">
        <v>1</v>
      </c>
      <c r="EH100">
        <v>1</v>
      </c>
      <c r="EI100">
        <v>1</v>
      </c>
      <c r="EJ100">
        <v>0</v>
      </c>
      <c r="EK100">
        <v>0</v>
      </c>
      <c r="EL100">
        <v>0</v>
      </c>
      <c r="EN100" t="s">
        <v>279</v>
      </c>
    </row>
    <row r="101" spans="1:144" x14ac:dyDescent="0.3">
      <c r="A101">
        <v>16</v>
      </c>
      <c r="B101" t="s">
        <v>4</v>
      </c>
      <c r="C101" t="s">
        <v>7</v>
      </c>
      <c r="D101" t="s">
        <v>921</v>
      </c>
      <c r="E101" t="s">
        <v>664</v>
      </c>
      <c r="F101" t="s">
        <v>8</v>
      </c>
      <c r="G101" t="s">
        <v>8</v>
      </c>
      <c r="H101" t="s">
        <v>10</v>
      </c>
      <c r="I101" t="s">
        <v>8</v>
      </c>
      <c r="J101" t="s">
        <v>8</v>
      </c>
      <c r="K101" t="s">
        <v>8</v>
      </c>
      <c r="L101" s="1" t="str">
        <f>IF(Table2[[#This Row],[Disable]]=1,"Disable","Non-disabled")</f>
        <v>Non-disabled</v>
      </c>
      <c r="M101" t="s">
        <v>12</v>
      </c>
      <c r="N101" t="s">
        <v>20</v>
      </c>
      <c r="O101">
        <v>0</v>
      </c>
      <c r="P101">
        <v>0</v>
      </c>
      <c r="Q101">
        <v>1</v>
      </c>
      <c r="R101">
        <v>1</v>
      </c>
      <c r="S101" t="s">
        <v>49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DC101" t="s">
        <v>85</v>
      </c>
      <c r="DD101" t="s">
        <v>88</v>
      </c>
      <c r="DL101" t="s">
        <v>85</v>
      </c>
      <c r="DM101" t="s">
        <v>85</v>
      </c>
      <c r="DN101" t="s">
        <v>85</v>
      </c>
      <c r="DO101" t="s">
        <v>235</v>
      </c>
      <c r="DP101">
        <v>0</v>
      </c>
      <c r="DQ101">
        <v>1</v>
      </c>
      <c r="DR101">
        <v>1</v>
      </c>
      <c r="DS101">
        <v>0</v>
      </c>
      <c r="DT101">
        <v>0</v>
      </c>
      <c r="DU101" t="s">
        <v>245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D101" t="s">
        <v>85</v>
      </c>
      <c r="EE101" t="s">
        <v>262</v>
      </c>
      <c r="EF101" t="s">
        <v>268</v>
      </c>
      <c r="EG101">
        <v>1</v>
      </c>
      <c r="EH101">
        <v>1</v>
      </c>
      <c r="EI101">
        <v>1</v>
      </c>
      <c r="EJ101">
        <v>0</v>
      </c>
      <c r="EK101">
        <v>0</v>
      </c>
      <c r="EL101">
        <v>0</v>
      </c>
      <c r="EN101" t="s">
        <v>279</v>
      </c>
    </row>
    <row r="102" spans="1:144" x14ac:dyDescent="0.3">
      <c r="A102">
        <v>16</v>
      </c>
      <c r="B102" t="s">
        <v>4</v>
      </c>
      <c r="C102" t="s">
        <v>7</v>
      </c>
      <c r="D102" t="s">
        <v>921</v>
      </c>
      <c r="E102" t="s">
        <v>664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s="1" t="str">
        <f>IF(Table2[[#This Row],[Disable]]=1,"Disable","Non-disabled")</f>
        <v>Non-disabled</v>
      </c>
      <c r="M102" t="s">
        <v>12</v>
      </c>
      <c r="N102" t="s">
        <v>19</v>
      </c>
      <c r="O102">
        <v>0</v>
      </c>
      <c r="P102">
        <v>0</v>
      </c>
      <c r="Q102">
        <v>1</v>
      </c>
      <c r="R102">
        <v>1</v>
      </c>
      <c r="S102" t="s">
        <v>42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DC102" t="s">
        <v>85</v>
      </c>
      <c r="DD102" t="s">
        <v>88</v>
      </c>
      <c r="DL102" t="s">
        <v>85</v>
      </c>
      <c r="DM102" t="s">
        <v>88</v>
      </c>
      <c r="DN102" t="s">
        <v>85</v>
      </c>
      <c r="DO102" t="s">
        <v>234</v>
      </c>
      <c r="DP102">
        <v>0</v>
      </c>
      <c r="DQ102">
        <v>1</v>
      </c>
      <c r="DR102">
        <v>0</v>
      </c>
      <c r="DS102">
        <v>0</v>
      </c>
      <c r="DT102">
        <v>0</v>
      </c>
      <c r="DU102" t="s">
        <v>257</v>
      </c>
      <c r="DV102">
        <v>0</v>
      </c>
      <c r="DW102">
        <v>0</v>
      </c>
      <c r="DX102">
        <v>1</v>
      </c>
      <c r="DY102">
        <v>1</v>
      </c>
      <c r="DZ102">
        <v>0</v>
      </c>
      <c r="EA102">
        <v>0</v>
      </c>
      <c r="EB102">
        <v>0</v>
      </c>
      <c r="ED102" t="s">
        <v>85</v>
      </c>
      <c r="EE102" t="s">
        <v>262</v>
      </c>
      <c r="EF102" t="s">
        <v>267</v>
      </c>
      <c r="EG102">
        <v>1</v>
      </c>
      <c r="EH102">
        <v>1</v>
      </c>
      <c r="EI102">
        <v>1</v>
      </c>
      <c r="EJ102">
        <v>0</v>
      </c>
      <c r="EK102">
        <v>0</v>
      </c>
      <c r="EL102">
        <v>0</v>
      </c>
      <c r="EN102" t="s">
        <v>279</v>
      </c>
    </row>
    <row r="103" spans="1:144" x14ac:dyDescent="0.3">
      <c r="A103">
        <v>16</v>
      </c>
      <c r="B103" t="s">
        <v>3</v>
      </c>
      <c r="C103" t="s">
        <v>7</v>
      </c>
      <c r="D103" t="s">
        <v>921</v>
      </c>
      <c r="E103" t="s">
        <v>664</v>
      </c>
      <c r="F103" t="s">
        <v>10</v>
      </c>
      <c r="H103" t="s">
        <v>10</v>
      </c>
      <c r="I103" t="s">
        <v>8</v>
      </c>
      <c r="J103" t="s">
        <v>8</v>
      </c>
      <c r="K103" t="s">
        <v>8</v>
      </c>
      <c r="L103" s="1" t="str">
        <f>IF(Table2[[#This Row],[Disable]]=1,"Disable","Non-disabled")</f>
        <v>Non-disabled</v>
      </c>
      <c r="M103" t="s">
        <v>14</v>
      </c>
      <c r="N103" t="s">
        <v>18</v>
      </c>
      <c r="O103">
        <v>0</v>
      </c>
      <c r="P103">
        <v>0</v>
      </c>
      <c r="Q103">
        <v>1</v>
      </c>
      <c r="R103">
        <v>0</v>
      </c>
      <c r="S103" t="s">
        <v>53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DO103" t="s">
        <v>234</v>
      </c>
      <c r="DP103">
        <v>0</v>
      </c>
      <c r="DQ103">
        <v>1</v>
      </c>
      <c r="DR103">
        <v>0</v>
      </c>
      <c r="DS103">
        <v>0</v>
      </c>
      <c r="DT103">
        <v>0</v>
      </c>
      <c r="DU103" t="s">
        <v>247</v>
      </c>
      <c r="DV103">
        <v>1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D103" t="s">
        <v>85</v>
      </c>
      <c r="EE103" t="s">
        <v>262</v>
      </c>
      <c r="EF103" t="s">
        <v>267</v>
      </c>
      <c r="EG103">
        <v>1</v>
      </c>
      <c r="EH103">
        <v>1</v>
      </c>
      <c r="EI103">
        <v>1</v>
      </c>
      <c r="EJ103">
        <v>0</v>
      </c>
      <c r="EK103">
        <v>0</v>
      </c>
      <c r="EL103">
        <v>0</v>
      </c>
      <c r="EN103" t="s">
        <v>279</v>
      </c>
    </row>
    <row r="104" spans="1:144" x14ac:dyDescent="0.3">
      <c r="A104">
        <v>16</v>
      </c>
      <c r="B104" t="s">
        <v>4</v>
      </c>
      <c r="C104" t="s">
        <v>7</v>
      </c>
      <c r="D104" t="s">
        <v>921</v>
      </c>
      <c r="E104" t="s">
        <v>664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s="1" t="str">
        <f>IF(Table2[[#This Row],[Disable]]=1,"Disable","Non-disabled")</f>
        <v>Non-disabled</v>
      </c>
      <c r="M104" t="s">
        <v>12</v>
      </c>
      <c r="N104" t="s">
        <v>28</v>
      </c>
      <c r="O104">
        <v>0</v>
      </c>
      <c r="P104">
        <v>0</v>
      </c>
      <c r="Q104">
        <v>1</v>
      </c>
      <c r="R104">
        <v>0</v>
      </c>
      <c r="S104" t="s">
        <v>43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BJ104" t="s">
        <v>168</v>
      </c>
      <c r="BK104">
        <v>1</v>
      </c>
      <c r="BL104">
        <v>0</v>
      </c>
      <c r="BM104">
        <v>1</v>
      </c>
      <c r="BN104">
        <v>1</v>
      </c>
      <c r="BO104">
        <v>0</v>
      </c>
      <c r="BP104">
        <v>1</v>
      </c>
      <c r="BQ104">
        <v>0</v>
      </c>
      <c r="BR104">
        <v>0</v>
      </c>
      <c r="BS104">
        <v>0</v>
      </c>
      <c r="BT104" t="s">
        <v>112</v>
      </c>
      <c r="BU104">
        <v>1</v>
      </c>
      <c r="BV104">
        <v>0</v>
      </c>
      <c r="BW104">
        <v>1</v>
      </c>
      <c r="BX104">
        <v>0</v>
      </c>
      <c r="BY104">
        <v>0</v>
      </c>
      <c r="BZ104" t="s">
        <v>124</v>
      </c>
      <c r="CO104" t="s">
        <v>189</v>
      </c>
      <c r="CQ104" t="s">
        <v>190</v>
      </c>
      <c r="CS104" t="s">
        <v>199</v>
      </c>
      <c r="DB104" t="s">
        <v>86</v>
      </c>
      <c r="DO104" t="s">
        <v>234</v>
      </c>
      <c r="DP104">
        <v>0</v>
      </c>
      <c r="DQ104">
        <v>1</v>
      </c>
      <c r="DR104">
        <v>0</v>
      </c>
      <c r="DS104">
        <v>0</v>
      </c>
      <c r="DT104">
        <v>0</v>
      </c>
      <c r="DU104" t="s">
        <v>245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D104" t="s">
        <v>85</v>
      </c>
      <c r="EE104" t="s">
        <v>262</v>
      </c>
      <c r="EF104" t="s">
        <v>267</v>
      </c>
      <c r="EG104">
        <v>1</v>
      </c>
      <c r="EH104">
        <v>1</v>
      </c>
      <c r="EI104">
        <v>1</v>
      </c>
      <c r="EJ104">
        <v>0</v>
      </c>
      <c r="EK104">
        <v>0</v>
      </c>
      <c r="EL104">
        <v>0</v>
      </c>
      <c r="EN104" t="s">
        <v>279</v>
      </c>
    </row>
    <row r="105" spans="1:144" x14ac:dyDescent="0.3">
      <c r="A105">
        <v>16</v>
      </c>
      <c r="B105" t="s">
        <v>4</v>
      </c>
      <c r="C105" t="s">
        <v>7</v>
      </c>
      <c r="D105" t="s">
        <v>921</v>
      </c>
      <c r="E105" t="s">
        <v>664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s="1" t="str">
        <f>IF(Table2[[#This Row],[Disable]]=1,"Disable","Non-disabled")</f>
        <v>Non-disabled</v>
      </c>
      <c r="M105" t="s">
        <v>12</v>
      </c>
      <c r="N105" t="s">
        <v>18</v>
      </c>
      <c r="O105">
        <v>0</v>
      </c>
      <c r="P105">
        <v>0</v>
      </c>
      <c r="Q105">
        <v>1</v>
      </c>
      <c r="R105">
        <v>0</v>
      </c>
      <c r="S105" t="s">
        <v>49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DO105" t="s">
        <v>231</v>
      </c>
      <c r="DP105">
        <v>1</v>
      </c>
      <c r="DQ105">
        <v>1</v>
      </c>
      <c r="DR105">
        <v>0</v>
      </c>
      <c r="DS105">
        <v>0</v>
      </c>
      <c r="DT105">
        <v>0</v>
      </c>
      <c r="DU105" t="s">
        <v>247</v>
      </c>
      <c r="DV105">
        <v>1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D105" t="s">
        <v>85</v>
      </c>
      <c r="EE105" t="s">
        <v>262</v>
      </c>
      <c r="EF105" t="s">
        <v>269</v>
      </c>
      <c r="EG105">
        <v>1</v>
      </c>
      <c r="EH105">
        <v>1</v>
      </c>
      <c r="EI105">
        <v>1</v>
      </c>
      <c r="EJ105">
        <v>0</v>
      </c>
      <c r="EK105">
        <v>0</v>
      </c>
      <c r="EL105">
        <v>0</v>
      </c>
      <c r="EN105" t="s">
        <v>279</v>
      </c>
    </row>
    <row r="106" spans="1:144" x14ac:dyDescent="0.3">
      <c r="A106">
        <v>16</v>
      </c>
      <c r="B106" t="s">
        <v>3</v>
      </c>
      <c r="C106" t="s">
        <v>7</v>
      </c>
      <c r="D106" t="s">
        <v>921</v>
      </c>
      <c r="E106" t="s">
        <v>664</v>
      </c>
      <c r="F106" t="s">
        <v>10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s="1" t="str">
        <f>IF(Table2[[#This Row],[Disable]]=1,"Disable","Non-disabled")</f>
        <v>Non-disabled</v>
      </c>
      <c r="M106" t="s">
        <v>14</v>
      </c>
      <c r="N106" t="s">
        <v>20</v>
      </c>
      <c r="O106">
        <v>0</v>
      </c>
      <c r="P106">
        <v>0</v>
      </c>
      <c r="Q106">
        <v>1</v>
      </c>
      <c r="R106">
        <v>1</v>
      </c>
      <c r="S106" t="s">
        <v>51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DC106" t="s">
        <v>85</v>
      </c>
      <c r="DD106" t="s">
        <v>88</v>
      </c>
      <c r="DL106" t="s">
        <v>85</v>
      </c>
      <c r="DM106" t="s">
        <v>88</v>
      </c>
      <c r="DN106" t="s">
        <v>85</v>
      </c>
      <c r="DO106" t="s">
        <v>232</v>
      </c>
      <c r="DP106">
        <v>1</v>
      </c>
      <c r="DQ106">
        <v>1</v>
      </c>
      <c r="DR106">
        <v>1</v>
      </c>
      <c r="DS106">
        <v>0</v>
      </c>
      <c r="DT106">
        <v>0</v>
      </c>
      <c r="DU106" t="s">
        <v>248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D106" t="s">
        <v>85</v>
      </c>
      <c r="EE106" t="s">
        <v>262</v>
      </c>
      <c r="EF106" t="s">
        <v>267</v>
      </c>
      <c r="EG106">
        <v>1</v>
      </c>
      <c r="EH106">
        <v>1</v>
      </c>
      <c r="EI106">
        <v>1</v>
      </c>
      <c r="EJ106">
        <v>0</v>
      </c>
      <c r="EK106">
        <v>0</v>
      </c>
      <c r="EL106">
        <v>0</v>
      </c>
      <c r="EN106" t="s">
        <v>279</v>
      </c>
    </row>
    <row r="107" spans="1:144" x14ac:dyDescent="0.3">
      <c r="A107">
        <v>16</v>
      </c>
      <c r="B107" t="s">
        <v>4</v>
      </c>
      <c r="C107" t="s">
        <v>7</v>
      </c>
      <c r="D107" t="s">
        <v>921</v>
      </c>
      <c r="E107" t="s">
        <v>664</v>
      </c>
      <c r="F107" t="s">
        <v>10</v>
      </c>
      <c r="G107" t="s">
        <v>8</v>
      </c>
      <c r="H107" t="s">
        <v>11</v>
      </c>
      <c r="I107" t="s">
        <v>11</v>
      </c>
      <c r="J107" t="s">
        <v>9</v>
      </c>
      <c r="K107" t="s">
        <v>8</v>
      </c>
      <c r="L107" s="1" t="str">
        <f>IF(Table2[[#This Row],[Disable]]=1,"Disable","Non-disabled")</f>
        <v>Disable</v>
      </c>
      <c r="M107" t="s">
        <v>12</v>
      </c>
      <c r="N107" t="s">
        <v>18</v>
      </c>
      <c r="O107">
        <v>0</v>
      </c>
      <c r="P107">
        <v>0</v>
      </c>
      <c r="Q107">
        <v>1</v>
      </c>
      <c r="R107">
        <v>0</v>
      </c>
      <c r="S107" t="s">
        <v>40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DO107" t="s">
        <v>234</v>
      </c>
      <c r="DP107">
        <v>0</v>
      </c>
      <c r="DQ107">
        <v>1</v>
      </c>
      <c r="DR107">
        <v>0</v>
      </c>
      <c r="DS107">
        <v>0</v>
      </c>
      <c r="DT107">
        <v>0</v>
      </c>
      <c r="DU107" t="s">
        <v>245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D107" t="s">
        <v>85</v>
      </c>
      <c r="EE107" t="s">
        <v>85</v>
      </c>
      <c r="EF107" t="s">
        <v>263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N107" t="s">
        <v>279</v>
      </c>
    </row>
    <row r="108" spans="1:144" x14ac:dyDescent="0.3">
      <c r="A108" t="s">
        <v>623</v>
      </c>
      <c r="B108" t="s">
        <v>5</v>
      </c>
      <c r="C108" t="s">
        <v>6</v>
      </c>
      <c r="D108" t="s">
        <v>924</v>
      </c>
      <c r="E108" t="s">
        <v>925</v>
      </c>
      <c r="F108" t="s">
        <v>10</v>
      </c>
      <c r="G108" t="s">
        <v>8</v>
      </c>
      <c r="H108" t="s">
        <v>8</v>
      </c>
      <c r="I108" t="s">
        <v>8</v>
      </c>
      <c r="J108" t="s">
        <v>8</v>
      </c>
      <c r="K108" t="s">
        <v>10</v>
      </c>
      <c r="L108" s="1" t="str">
        <f>IF(Table2[[#This Row],[Disable]]=1,"Disable","Non-disabled")</f>
        <v>Non-disabled</v>
      </c>
      <c r="M108" t="s">
        <v>13</v>
      </c>
      <c r="N108" t="s">
        <v>18</v>
      </c>
      <c r="O108">
        <v>0</v>
      </c>
      <c r="P108">
        <v>0</v>
      </c>
      <c r="Q108">
        <v>1</v>
      </c>
      <c r="R108">
        <v>0</v>
      </c>
      <c r="S108" t="s">
        <v>40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DO108" t="s">
        <v>229</v>
      </c>
      <c r="DP108">
        <v>1</v>
      </c>
      <c r="DQ108">
        <v>0</v>
      </c>
      <c r="DR108">
        <v>0</v>
      </c>
      <c r="DS108">
        <v>0</v>
      </c>
      <c r="DT108">
        <v>0</v>
      </c>
      <c r="DU108" t="s">
        <v>245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D108" t="s">
        <v>85</v>
      </c>
      <c r="EE108" t="s">
        <v>85</v>
      </c>
      <c r="EF108" t="s">
        <v>63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N108" t="s">
        <v>279</v>
      </c>
    </row>
    <row r="109" spans="1:144" x14ac:dyDescent="0.3">
      <c r="A109">
        <v>16</v>
      </c>
      <c r="B109" t="s">
        <v>3</v>
      </c>
      <c r="C109" t="s">
        <v>6</v>
      </c>
      <c r="D109" t="s">
        <v>921</v>
      </c>
      <c r="E109" t="s">
        <v>922</v>
      </c>
      <c r="F109" t="s">
        <v>11</v>
      </c>
      <c r="G109" t="s">
        <v>8</v>
      </c>
      <c r="H109" t="s">
        <v>11</v>
      </c>
      <c r="I109" t="s">
        <v>10</v>
      </c>
      <c r="J109" t="s">
        <v>9</v>
      </c>
      <c r="K109" t="s">
        <v>10</v>
      </c>
      <c r="L109" s="1" t="str">
        <f>IF(Table2[[#This Row],[Disable]]=1,"Disable","Non-disabled")</f>
        <v>Disable</v>
      </c>
      <c r="M109" t="s">
        <v>12</v>
      </c>
      <c r="N109" t="s">
        <v>16</v>
      </c>
      <c r="O109">
        <v>0</v>
      </c>
      <c r="P109">
        <v>0</v>
      </c>
      <c r="Q109">
        <v>0</v>
      </c>
      <c r="R109">
        <v>1</v>
      </c>
      <c r="S109" t="s">
        <v>46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DC109" t="s">
        <v>85</v>
      </c>
      <c r="DD109" t="s">
        <v>88</v>
      </c>
      <c r="DL109" t="s">
        <v>88</v>
      </c>
      <c r="DM109" t="s">
        <v>88</v>
      </c>
      <c r="DN109" t="s">
        <v>88</v>
      </c>
      <c r="EN109" t="s">
        <v>280</v>
      </c>
    </row>
    <row r="110" spans="1:144" x14ac:dyDescent="0.3">
      <c r="A110">
        <v>16</v>
      </c>
      <c r="B110" t="s">
        <v>4</v>
      </c>
      <c r="C110" t="s">
        <v>6</v>
      </c>
      <c r="D110" t="s">
        <v>921</v>
      </c>
      <c r="E110" t="s">
        <v>922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  <c r="L110" s="1" t="str">
        <f>IF(Table2[[#This Row],[Disable]]=1,"Disable","Non-disabled")</f>
        <v>Non-disabled</v>
      </c>
      <c r="M110" t="s">
        <v>12</v>
      </c>
      <c r="N110" t="s">
        <v>18</v>
      </c>
      <c r="O110">
        <v>0</v>
      </c>
      <c r="P110">
        <v>0</v>
      </c>
      <c r="Q110">
        <v>1</v>
      </c>
      <c r="R110">
        <v>0</v>
      </c>
      <c r="S110" t="s">
        <v>39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DO110" t="s">
        <v>229</v>
      </c>
      <c r="DP110">
        <v>1</v>
      </c>
      <c r="DQ110">
        <v>0</v>
      </c>
      <c r="DR110">
        <v>0</v>
      </c>
      <c r="DS110">
        <v>0</v>
      </c>
      <c r="DT110">
        <v>0</v>
      </c>
      <c r="DU110" t="s">
        <v>245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D110" t="s">
        <v>85</v>
      </c>
      <c r="EE110" t="s">
        <v>85</v>
      </c>
      <c r="EF110" t="s">
        <v>263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N110" t="s">
        <v>279</v>
      </c>
    </row>
    <row r="111" spans="1:144" x14ac:dyDescent="0.3">
      <c r="A111">
        <v>16</v>
      </c>
      <c r="B111" t="s">
        <v>4</v>
      </c>
      <c r="C111" t="s">
        <v>6</v>
      </c>
      <c r="D111" t="s">
        <v>921</v>
      </c>
      <c r="E111" t="s">
        <v>922</v>
      </c>
      <c r="F111" t="s">
        <v>10</v>
      </c>
      <c r="G111" t="s">
        <v>10</v>
      </c>
      <c r="H111" t="s">
        <v>10</v>
      </c>
      <c r="I111" t="s">
        <v>8</v>
      </c>
      <c r="J111" t="s">
        <v>10</v>
      </c>
      <c r="K111" t="s">
        <v>10</v>
      </c>
      <c r="L111" s="1" t="str">
        <f>IF(Table2[[#This Row],[Disable]]=1,"Disable","Non-disabled")</f>
        <v>Non-disabled</v>
      </c>
      <c r="M111" t="s">
        <v>12</v>
      </c>
      <c r="N111" t="s">
        <v>18</v>
      </c>
      <c r="O111">
        <v>0</v>
      </c>
      <c r="P111">
        <v>0</v>
      </c>
      <c r="Q111">
        <v>1</v>
      </c>
      <c r="R111">
        <v>0</v>
      </c>
      <c r="S111" t="s">
        <v>46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DO111" t="s">
        <v>227</v>
      </c>
      <c r="DP111">
        <v>0</v>
      </c>
      <c r="DQ111">
        <v>0</v>
      </c>
      <c r="DR111">
        <v>1</v>
      </c>
      <c r="DS111">
        <v>0</v>
      </c>
      <c r="DT111">
        <v>0</v>
      </c>
      <c r="DU111" t="s">
        <v>245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D111" t="s">
        <v>85</v>
      </c>
      <c r="EE111" t="s">
        <v>85</v>
      </c>
      <c r="EF111" t="s">
        <v>263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N111" t="s">
        <v>279</v>
      </c>
    </row>
    <row r="112" spans="1:144" x14ac:dyDescent="0.3">
      <c r="A112">
        <v>16</v>
      </c>
      <c r="B112" t="s">
        <v>4</v>
      </c>
      <c r="C112" t="s">
        <v>6</v>
      </c>
      <c r="D112" t="s">
        <v>921</v>
      </c>
      <c r="E112" t="s">
        <v>922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10</v>
      </c>
      <c r="L112" s="1" t="str">
        <f>IF(Table2[[#This Row],[Disable]]=1,"Disable","Non-disabled")</f>
        <v>Non-disabled</v>
      </c>
      <c r="M112" t="s">
        <v>12</v>
      </c>
      <c r="N112" t="s">
        <v>18</v>
      </c>
      <c r="O112">
        <v>0</v>
      </c>
      <c r="P112">
        <v>0</v>
      </c>
      <c r="Q112">
        <v>1</v>
      </c>
      <c r="R112">
        <v>0</v>
      </c>
      <c r="S112" t="s">
        <v>46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DO112" t="s">
        <v>63</v>
      </c>
      <c r="DP112">
        <v>0</v>
      </c>
      <c r="DQ112">
        <v>0</v>
      </c>
      <c r="DR112">
        <v>0</v>
      </c>
      <c r="DS112">
        <v>1</v>
      </c>
      <c r="DT112">
        <v>0</v>
      </c>
      <c r="DU112" t="s">
        <v>245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D112" t="s">
        <v>85</v>
      </c>
      <c r="EE112" t="s">
        <v>85</v>
      </c>
      <c r="EF112" t="s">
        <v>63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N112" t="s">
        <v>279</v>
      </c>
    </row>
    <row r="113" spans="1:144" x14ac:dyDescent="0.3">
      <c r="A113">
        <v>16</v>
      </c>
      <c r="B113" t="s">
        <v>4</v>
      </c>
      <c r="C113" t="s">
        <v>6</v>
      </c>
      <c r="D113" t="s">
        <v>921</v>
      </c>
      <c r="E113" t="s">
        <v>922</v>
      </c>
      <c r="F113" t="s">
        <v>8</v>
      </c>
      <c r="G113" t="s">
        <v>8</v>
      </c>
      <c r="H113" t="s">
        <v>11</v>
      </c>
      <c r="I113" t="s">
        <v>8</v>
      </c>
      <c r="J113" t="s">
        <v>8</v>
      </c>
      <c r="K113" t="s">
        <v>8</v>
      </c>
      <c r="L113" s="1" t="str">
        <f>IF(Table2[[#This Row],[Disable]]=1,"Disable","Non-disabled")</f>
        <v>Disable</v>
      </c>
      <c r="M113" t="s">
        <v>12</v>
      </c>
      <c r="N113" t="s">
        <v>16</v>
      </c>
      <c r="O113">
        <v>0</v>
      </c>
      <c r="P113">
        <v>0</v>
      </c>
      <c r="Q113">
        <v>0</v>
      </c>
      <c r="R113">
        <v>1</v>
      </c>
      <c r="S113" t="s">
        <v>46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DC113" t="s">
        <v>85</v>
      </c>
      <c r="DD113" t="s">
        <v>88</v>
      </c>
      <c r="DL113" t="s">
        <v>85</v>
      </c>
      <c r="DM113" t="s">
        <v>85</v>
      </c>
      <c r="DN113" t="s">
        <v>88</v>
      </c>
      <c r="EN113" t="s">
        <v>279</v>
      </c>
    </row>
    <row r="114" spans="1:144" x14ac:dyDescent="0.3">
      <c r="A114">
        <v>16</v>
      </c>
      <c r="B114" t="s">
        <v>3</v>
      </c>
      <c r="C114" t="s">
        <v>6</v>
      </c>
      <c r="D114" t="s">
        <v>921</v>
      </c>
      <c r="E114" t="s">
        <v>922</v>
      </c>
      <c r="F114" t="s">
        <v>10</v>
      </c>
      <c r="G114" t="s">
        <v>10</v>
      </c>
      <c r="H114" t="s">
        <v>10</v>
      </c>
      <c r="I114" t="s">
        <v>8</v>
      </c>
      <c r="J114" t="s">
        <v>8</v>
      </c>
      <c r="K114" t="s">
        <v>10</v>
      </c>
      <c r="L114" s="1" t="str">
        <f>IF(Table2[[#This Row],[Disable]]=1,"Disable","Non-disabled")</f>
        <v>Non-disabled</v>
      </c>
      <c r="M114" t="s">
        <v>12</v>
      </c>
      <c r="N114" t="s">
        <v>16</v>
      </c>
      <c r="O114">
        <v>0</v>
      </c>
      <c r="P114">
        <v>0</v>
      </c>
      <c r="Q114">
        <v>0</v>
      </c>
      <c r="R114">
        <v>1</v>
      </c>
      <c r="S114" t="s">
        <v>46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DC114" t="s">
        <v>85</v>
      </c>
      <c r="DD114" t="s">
        <v>88</v>
      </c>
      <c r="DL114" t="s">
        <v>85</v>
      </c>
      <c r="DM114" t="s">
        <v>85</v>
      </c>
      <c r="DN114" t="s">
        <v>88</v>
      </c>
      <c r="EN114" t="s">
        <v>279</v>
      </c>
    </row>
    <row r="115" spans="1:144" x14ac:dyDescent="0.3">
      <c r="A115">
        <v>16</v>
      </c>
      <c r="B115" t="s">
        <v>3</v>
      </c>
      <c r="C115" t="s">
        <v>6</v>
      </c>
      <c r="D115" t="s">
        <v>921</v>
      </c>
      <c r="E115" t="s">
        <v>922</v>
      </c>
      <c r="F115" t="s">
        <v>9</v>
      </c>
      <c r="G115" t="s">
        <v>10</v>
      </c>
      <c r="H115" t="s">
        <v>10</v>
      </c>
      <c r="I115" t="s">
        <v>10</v>
      </c>
      <c r="J115" t="s">
        <v>10</v>
      </c>
      <c r="K115" t="s">
        <v>10</v>
      </c>
      <c r="L115" s="1" t="str">
        <f>IF(Table2[[#This Row],[Disable]]=1,"Disable","Non-disabled")</f>
        <v>Disable</v>
      </c>
      <c r="M115" t="s">
        <v>12</v>
      </c>
      <c r="N115" t="s">
        <v>17</v>
      </c>
      <c r="O115">
        <v>1</v>
      </c>
      <c r="P115">
        <v>0</v>
      </c>
      <c r="Q115">
        <v>0</v>
      </c>
      <c r="R115">
        <v>0</v>
      </c>
      <c r="S115" t="s">
        <v>39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AA115" t="s">
        <v>62</v>
      </c>
      <c r="EN115" t="s">
        <v>280</v>
      </c>
    </row>
    <row r="116" spans="1:144" x14ac:dyDescent="0.3">
      <c r="A116">
        <v>16</v>
      </c>
      <c r="B116" t="s">
        <v>4</v>
      </c>
      <c r="C116" t="s">
        <v>7</v>
      </c>
      <c r="D116" t="s">
        <v>921</v>
      </c>
      <c r="E116" t="s">
        <v>664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s="1" t="str">
        <f>IF(Table2[[#This Row],[Disable]]=1,"Disable","Non-disabled")</f>
        <v>Non-disabled</v>
      </c>
      <c r="M116" t="s">
        <v>12</v>
      </c>
      <c r="N116" t="s">
        <v>17</v>
      </c>
      <c r="O116">
        <v>1</v>
      </c>
      <c r="P116">
        <v>0</v>
      </c>
      <c r="Q116">
        <v>0</v>
      </c>
      <c r="R116">
        <v>0</v>
      </c>
      <c r="S116" t="s">
        <v>54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AA116" t="s">
        <v>61</v>
      </c>
      <c r="AB116" t="s">
        <v>64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J116" t="s">
        <v>85</v>
      </c>
      <c r="AK116" t="s">
        <v>86</v>
      </c>
      <c r="AM116" t="s">
        <v>85</v>
      </c>
      <c r="AN116" t="s">
        <v>88</v>
      </c>
      <c r="AY116" t="s">
        <v>88</v>
      </c>
      <c r="BE116" t="s">
        <v>104</v>
      </c>
      <c r="BF116">
        <v>1</v>
      </c>
      <c r="BG116">
        <v>0</v>
      </c>
      <c r="BH116">
        <v>0</v>
      </c>
      <c r="BI116">
        <v>0</v>
      </c>
      <c r="EN116" t="s">
        <v>279</v>
      </c>
    </row>
    <row r="117" spans="1:144" x14ac:dyDescent="0.3">
      <c r="A117">
        <v>16</v>
      </c>
      <c r="B117" t="s">
        <v>4</v>
      </c>
      <c r="C117" t="s">
        <v>6</v>
      </c>
      <c r="D117" t="s">
        <v>921</v>
      </c>
      <c r="E117" t="s">
        <v>922</v>
      </c>
      <c r="F117" t="s">
        <v>8</v>
      </c>
      <c r="G117" t="s">
        <v>8</v>
      </c>
      <c r="H117" t="s">
        <v>10</v>
      </c>
      <c r="I117" t="s">
        <v>10</v>
      </c>
      <c r="J117" t="s">
        <v>8</v>
      </c>
      <c r="K117" t="s">
        <v>8</v>
      </c>
      <c r="L117" s="1" t="str">
        <f>IF(Table2[[#This Row],[Disable]]=1,"Disable","Non-disabled")</f>
        <v>Non-disabled</v>
      </c>
      <c r="M117" t="s">
        <v>12</v>
      </c>
      <c r="N117" t="s">
        <v>18</v>
      </c>
      <c r="O117">
        <v>0</v>
      </c>
      <c r="P117">
        <v>0</v>
      </c>
      <c r="Q117">
        <v>1</v>
      </c>
      <c r="R117">
        <v>0</v>
      </c>
      <c r="S117" t="s">
        <v>46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DO117" t="s">
        <v>240</v>
      </c>
      <c r="DP117">
        <v>1</v>
      </c>
      <c r="DQ117">
        <v>0</v>
      </c>
      <c r="DR117">
        <v>1</v>
      </c>
      <c r="DS117">
        <v>1</v>
      </c>
      <c r="DT117">
        <v>0</v>
      </c>
      <c r="DU117" t="s">
        <v>245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D117" t="s">
        <v>85</v>
      </c>
      <c r="EE117" t="s">
        <v>85</v>
      </c>
      <c r="EF117" t="s">
        <v>270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0</v>
      </c>
      <c r="EN117" t="s">
        <v>279</v>
      </c>
    </row>
    <row r="118" spans="1:144" x14ac:dyDescent="0.3">
      <c r="A118">
        <v>16</v>
      </c>
      <c r="B118" t="s">
        <v>5</v>
      </c>
      <c r="C118" t="s">
        <v>6</v>
      </c>
      <c r="D118" t="s">
        <v>924</v>
      </c>
      <c r="E118" t="s">
        <v>925</v>
      </c>
      <c r="F118" t="s">
        <v>8</v>
      </c>
      <c r="G118" t="s">
        <v>8</v>
      </c>
      <c r="H118" t="s">
        <v>10</v>
      </c>
      <c r="I118" t="s">
        <v>8</v>
      </c>
      <c r="J118" t="s">
        <v>8</v>
      </c>
      <c r="K118" t="s">
        <v>8</v>
      </c>
      <c r="L118" s="1" t="str">
        <f>IF(Table2[[#This Row],[Disable]]=1,"Disable","Non-disabled")</f>
        <v>Non-disabled</v>
      </c>
      <c r="M118" t="s">
        <v>13</v>
      </c>
      <c r="N118" t="s">
        <v>18</v>
      </c>
      <c r="O118">
        <v>0</v>
      </c>
      <c r="P118">
        <v>0</v>
      </c>
      <c r="Q118">
        <v>1</v>
      </c>
      <c r="R118">
        <v>0</v>
      </c>
      <c r="S118" t="s">
        <v>39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DO118" t="s">
        <v>241</v>
      </c>
      <c r="DP118">
        <v>1</v>
      </c>
      <c r="DQ118">
        <v>0</v>
      </c>
      <c r="DR118">
        <v>0</v>
      </c>
      <c r="DS118">
        <v>1</v>
      </c>
      <c r="DT118">
        <v>0</v>
      </c>
      <c r="DU118" t="s">
        <v>255</v>
      </c>
      <c r="DV118">
        <v>0</v>
      </c>
      <c r="DW118">
        <v>0</v>
      </c>
      <c r="DX118">
        <v>1</v>
      </c>
      <c r="DY118">
        <v>1</v>
      </c>
      <c r="DZ118">
        <v>0</v>
      </c>
      <c r="EA118">
        <v>0</v>
      </c>
      <c r="EB118">
        <v>0</v>
      </c>
      <c r="ED118" t="s">
        <v>85</v>
      </c>
      <c r="EE118" t="s">
        <v>85</v>
      </c>
      <c r="EF118" t="s">
        <v>264</v>
      </c>
      <c r="EG118">
        <v>1</v>
      </c>
      <c r="EH118">
        <v>1</v>
      </c>
      <c r="EI118">
        <v>0</v>
      </c>
      <c r="EJ118">
        <v>0</v>
      </c>
      <c r="EK118">
        <v>0</v>
      </c>
      <c r="EL118">
        <v>0</v>
      </c>
      <c r="EN118" t="s">
        <v>279</v>
      </c>
    </row>
    <row r="119" spans="1:144" x14ac:dyDescent="0.3">
      <c r="A119">
        <v>16</v>
      </c>
      <c r="B119" t="s">
        <v>5</v>
      </c>
      <c r="C119" t="s">
        <v>6</v>
      </c>
      <c r="D119" t="s">
        <v>924</v>
      </c>
      <c r="E119" t="s">
        <v>925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s="1" t="str">
        <f>IF(Table2[[#This Row],[Disable]]=1,"Disable","Non-disabled")</f>
        <v>Non-disabled</v>
      </c>
      <c r="M119" t="s">
        <v>13</v>
      </c>
      <c r="N119" t="s">
        <v>16</v>
      </c>
      <c r="O119">
        <v>0</v>
      </c>
      <c r="P119">
        <v>0</v>
      </c>
      <c r="Q119">
        <v>0</v>
      </c>
      <c r="R119">
        <v>1</v>
      </c>
      <c r="S119" t="s">
        <v>46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DC119" t="s">
        <v>88</v>
      </c>
      <c r="DD119" t="s">
        <v>88</v>
      </c>
      <c r="DL119" t="s">
        <v>88</v>
      </c>
      <c r="DM119" t="s">
        <v>85</v>
      </c>
      <c r="DN119" t="s">
        <v>85</v>
      </c>
      <c r="EN119" t="s">
        <v>279</v>
      </c>
    </row>
    <row r="120" spans="1:144" x14ac:dyDescent="0.3">
      <c r="A120">
        <v>16</v>
      </c>
      <c r="B120" t="s">
        <v>4</v>
      </c>
      <c r="C120" t="s">
        <v>6</v>
      </c>
      <c r="D120" t="s">
        <v>921</v>
      </c>
      <c r="E120" t="s">
        <v>922</v>
      </c>
      <c r="F120" t="s">
        <v>10</v>
      </c>
      <c r="G120" t="s">
        <v>10</v>
      </c>
      <c r="H120" t="s">
        <v>10</v>
      </c>
      <c r="I120" t="s">
        <v>8</v>
      </c>
      <c r="J120" t="s">
        <v>10</v>
      </c>
      <c r="K120" t="s">
        <v>10</v>
      </c>
      <c r="L120" s="1" t="str">
        <f>IF(Table2[[#This Row],[Disable]]=1,"Disable","Non-disabled")</f>
        <v>Non-disabled</v>
      </c>
      <c r="M120" t="s">
        <v>12</v>
      </c>
      <c r="N120" t="s">
        <v>17</v>
      </c>
      <c r="O120">
        <v>1</v>
      </c>
      <c r="P120">
        <v>0</v>
      </c>
      <c r="Q120">
        <v>0</v>
      </c>
      <c r="R120">
        <v>0</v>
      </c>
      <c r="S120" t="s">
        <v>39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AA120" t="s">
        <v>652</v>
      </c>
      <c r="AB120" t="s">
        <v>64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L120" t="s">
        <v>86</v>
      </c>
      <c r="AM120" t="s">
        <v>88</v>
      </c>
      <c r="AY120" t="s">
        <v>88</v>
      </c>
      <c r="BE120" t="s">
        <v>102</v>
      </c>
      <c r="BF120">
        <v>0</v>
      </c>
      <c r="BG120">
        <v>0</v>
      </c>
      <c r="BH120">
        <v>1</v>
      </c>
      <c r="BI120">
        <v>0</v>
      </c>
      <c r="EN120" t="s">
        <v>279</v>
      </c>
    </row>
    <row r="121" spans="1:144" x14ac:dyDescent="0.3">
      <c r="A121">
        <v>16</v>
      </c>
      <c r="B121" t="s">
        <v>4</v>
      </c>
      <c r="C121" t="s">
        <v>6</v>
      </c>
      <c r="D121" t="s">
        <v>921</v>
      </c>
      <c r="E121" t="s">
        <v>922</v>
      </c>
      <c r="F121" t="s">
        <v>10</v>
      </c>
      <c r="G121" t="s">
        <v>10</v>
      </c>
      <c r="H121" t="s">
        <v>10</v>
      </c>
      <c r="I121" t="s">
        <v>10</v>
      </c>
      <c r="J121" t="s">
        <v>8</v>
      </c>
      <c r="K121" t="s">
        <v>8</v>
      </c>
      <c r="L121" s="1" t="str">
        <f>IF(Table2[[#This Row],[Disable]]=1,"Disable","Non-disabled")</f>
        <v>Non-disabled</v>
      </c>
      <c r="M121" t="s">
        <v>12</v>
      </c>
      <c r="N121" t="s">
        <v>18</v>
      </c>
      <c r="O121">
        <v>0</v>
      </c>
      <c r="P121">
        <v>0</v>
      </c>
      <c r="Q121">
        <v>1</v>
      </c>
      <c r="R121">
        <v>0</v>
      </c>
      <c r="S121" t="s">
        <v>54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DO121" t="s">
        <v>233</v>
      </c>
      <c r="DP121">
        <v>1</v>
      </c>
      <c r="DQ121">
        <v>1</v>
      </c>
      <c r="DR121">
        <v>1</v>
      </c>
      <c r="DS121">
        <v>0</v>
      </c>
      <c r="DT121">
        <v>0</v>
      </c>
      <c r="DU121" t="s">
        <v>245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D121" t="s">
        <v>85</v>
      </c>
      <c r="EE121" t="s">
        <v>85</v>
      </c>
      <c r="EF121" t="s">
        <v>265</v>
      </c>
      <c r="EG121">
        <v>1</v>
      </c>
      <c r="EH121">
        <v>1</v>
      </c>
      <c r="EI121">
        <v>0</v>
      </c>
      <c r="EJ121">
        <v>0</v>
      </c>
      <c r="EK121">
        <v>0</v>
      </c>
      <c r="EL121">
        <v>0</v>
      </c>
      <c r="EN121" t="s">
        <v>279</v>
      </c>
    </row>
    <row r="122" spans="1:144" x14ac:dyDescent="0.3">
      <c r="A122">
        <v>16</v>
      </c>
      <c r="B122" t="s">
        <v>3</v>
      </c>
      <c r="C122" t="s">
        <v>7</v>
      </c>
      <c r="D122" t="s">
        <v>921</v>
      </c>
      <c r="E122" t="s">
        <v>664</v>
      </c>
      <c r="F122" t="s">
        <v>11</v>
      </c>
      <c r="G122" t="s">
        <v>11</v>
      </c>
      <c r="H122" t="s">
        <v>11</v>
      </c>
      <c r="I122" t="s">
        <v>9</v>
      </c>
      <c r="J122" t="s">
        <v>11</v>
      </c>
      <c r="K122" t="s">
        <v>11</v>
      </c>
      <c r="L122" s="1" t="str">
        <f>IF(Table2[[#This Row],[Disable]]=1,"Disable","Non-disabled")</f>
        <v>Disable</v>
      </c>
      <c r="M122" t="s">
        <v>14</v>
      </c>
      <c r="N122" t="s">
        <v>17</v>
      </c>
      <c r="O122">
        <v>1</v>
      </c>
      <c r="P122">
        <v>0</v>
      </c>
      <c r="Q122">
        <v>0</v>
      </c>
      <c r="R122">
        <v>0</v>
      </c>
      <c r="S122" t="s">
        <v>40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AA122" t="s">
        <v>60</v>
      </c>
      <c r="AB122" t="s">
        <v>64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J122" t="s">
        <v>85</v>
      </c>
      <c r="AK122" t="s">
        <v>86</v>
      </c>
      <c r="AM122" t="s">
        <v>85</v>
      </c>
      <c r="AN122" t="s">
        <v>88</v>
      </c>
      <c r="AY122" t="s">
        <v>88</v>
      </c>
      <c r="BE122" t="s">
        <v>100</v>
      </c>
      <c r="BF122">
        <v>0</v>
      </c>
      <c r="BG122">
        <v>1</v>
      </c>
      <c r="BH122">
        <v>0</v>
      </c>
      <c r="BI122">
        <v>0</v>
      </c>
      <c r="EN122" t="s">
        <v>279</v>
      </c>
    </row>
    <row r="123" spans="1:144" x14ac:dyDescent="0.3">
      <c r="A123">
        <v>16</v>
      </c>
      <c r="B123" t="s">
        <v>4</v>
      </c>
      <c r="C123" t="s">
        <v>6</v>
      </c>
      <c r="D123" t="s">
        <v>921</v>
      </c>
      <c r="E123" t="s">
        <v>922</v>
      </c>
      <c r="F123" t="s">
        <v>8</v>
      </c>
      <c r="G123" t="s">
        <v>8</v>
      </c>
      <c r="H123" t="s">
        <v>8</v>
      </c>
      <c r="I123" t="s">
        <v>10</v>
      </c>
      <c r="J123" t="s">
        <v>8</v>
      </c>
      <c r="K123" t="s">
        <v>8</v>
      </c>
      <c r="L123" s="1" t="str">
        <f>IF(Table2[[#This Row],[Disable]]=1,"Disable","Non-disabled")</f>
        <v>Non-disabled</v>
      </c>
      <c r="M123" t="s">
        <v>12</v>
      </c>
      <c r="N123" t="s">
        <v>18</v>
      </c>
      <c r="O123">
        <v>0</v>
      </c>
      <c r="P123">
        <v>0</v>
      </c>
      <c r="Q123">
        <v>1</v>
      </c>
      <c r="R123">
        <v>0</v>
      </c>
      <c r="S123" t="s">
        <v>51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DO123" t="s">
        <v>233</v>
      </c>
      <c r="DP123">
        <v>1</v>
      </c>
      <c r="DQ123">
        <v>1</v>
      </c>
      <c r="DR123">
        <v>1</v>
      </c>
      <c r="DS123">
        <v>0</v>
      </c>
      <c r="DT123">
        <v>0</v>
      </c>
      <c r="DU123" t="s">
        <v>255</v>
      </c>
      <c r="DV123">
        <v>0</v>
      </c>
      <c r="DW123">
        <v>0</v>
      </c>
      <c r="DX123">
        <v>1</v>
      </c>
      <c r="DY123">
        <v>1</v>
      </c>
      <c r="DZ123">
        <v>0</v>
      </c>
      <c r="EA123">
        <v>0</v>
      </c>
      <c r="EB123">
        <v>0</v>
      </c>
      <c r="ED123" t="s">
        <v>85</v>
      </c>
      <c r="EE123" t="s">
        <v>85</v>
      </c>
      <c r="EF123" t="s">
        <v>264</v>
      </c>
      <c r="EG123">
        <v>1</v>
      </c>
      <c r="EH123">
        <v>1</v>
      </c>
      <c r="EI123">
        <v>0</v>
      </c>
      <c r="EJ123">
        <v>0</v>
      </c>
      <c r="EK123">
        <v>0</v>
      </c>
      <c r="EL123">
        <v>0</v>
      </c>
      <c r="EN123" t="s">
        <v>281</v>
      </c>
    </row>
    <row r="124" spans="1:144" x14ac:dyDescent="0.3">
      <c r="A124">
        <v>16</v>
      </c>
      <c r="B124" t="s">
        <v>4</v>
      </c>
      <c r="C124" t="s">
        <v>7</v>
      </c>
      <c r="D124" t="s">
        <v>921</v>
      </c>
      <c r="E124" t="s">
        <v>664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s="1" t="str">
        <f>IF(Table2[[#This Row],[Disable]]=1,"Disable","Non-disabled")</f>
        <v>Non-disabled</v>
      </c>
      <c r="M124" t="s">
        <v>12</v>
      </c>
      <c r="N124" t="s">
        <v>18</v>
      </c>
      <c r="O124">
        <v>0</v>
      </c>
      <c r="P124">
        <v>0</v>
      </c>
      <c r="Q124">
        <v>1</v>
      </c>
      <c r="R124">
        <v>0</v>
      </c>
      <c r="S124" t="s">
        <v>54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DO124" t="s">
        <v>233</v>
      </c>
      <c r="DP124">
        <v>1</v>
      </c>
      <c r="DQ124">
        <v>1</v>
      </c>
      <c r="DR124">
        <v>1</v>
      </c>
      <c r="DS124">
        <v>0</v>
      </c>
      <c r="DT124">
        <v>0</v>
      </c>
      <c r="DU124" t="s">
        <v>245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D124" t="s">
        <v>85</v>
      </c>
      <c r="EE124" t="s">
        <v>85</v>
      </c>
      <c r="EF124" t="s">
        <v>265</v>
      </c>
      <c r="EG124">
        <v>1</v>
      </c>
      <c r="EH124">
        <v>1</v>
      </c>
      <c r="EI124">
        <v>0</v>
      </c>
      <c r="EJ124">
        <v>0</v>
      </c>
      <c r="EK124">
        <v>0</v>
      </c>
      <c r="EL124">
        <v>0</v>
      </c>
      <c r="EN124" t="s">
        <v>279</v>
      </c>
    </row>
    <row r="125" spans="1:144" x14ac:dyDescent="0.3">
      <c r="A125">
        <v>16</v>
      </c>
      <c r="B125" t="s">
        <v>3</v>
      </c>
      <c r="C125" t="s">
        <v>6</v>
      </c>
      <c r="D125" t="s">
        <v>921</v>
      </c>
      <c r="E125" t="s">
        <v>922</v>
      </c>
      <c r="F125" t="s">
        <v>11</v>
      </c>
      <c r="G125" t="s">
        <v>10</v>
      </c>
      <c r="H125" t="s">
        <v>11</v>
      </c>
      <c r="I125" t="s">
        <v>10</v>
      </c>
      <c r="J125" t="s">
        <v>10</v>
      </c>
      <c r="K125" t="s">
        <v>10</v>
      </c>
      <c r="L125" s="1" t="str">
        <f>IF(Table2[[#This Row],[Disable]]=1,"Disable","Non-disabled")</f>
        <v>Disable</v>
      </c>
      <c r="M125" t="s">
        <v>12</v>
      </c>
      <c r="N125" t="s">
        <v>16</v>
      </c>
      <c r="O125">
        <v>0</v>
      </c>
      <c r="P125">
        <v>0</v>
      </c>
      <c r="Q125">
        <v>0</v>
      </c>
      <c r="R125">
        <v>1</v>
      </c>
      <c r="S125" t="s">
        <v>47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DC125" t="s">
        <v>85</v>
      </c>
      <c r="DD125" t="s">
        <v>88</v>
      </c>
      <c r="DL125" t="s">
        <v>85</v>
      </c>
      <c r="DM125" t="s">
        <v>88</v>
      </c>
      <c r="DN125" t="s">
        <v>85</v>
      </c>
      <c r="EN125" t="s">
        <v>279</v>
      </c>
    </row>
    <row r="126" spans="1:144" x14ac:dyDescent="0.3">
      <c r="A126">
        <v>16</v>
      </c>
      <c r="B126" t="s">
        <v>3</v>
      </c>
      <c r="C126" t="s">
        <v>6</v>
      </c>
      <c r="D126" t="s">
        <v>921</v>
      </c>
      <c r="E126" t="s">
        <v>922</v>
      </c>
      <c r="F126" t="s">
        <v>11</v>
      </c>
      <c r="G126" t="s">
        <v>10</v>
      </c>
      <c r="H126" t="s">
        <v>11</v>
      </c>
      <c r="I126" t="s">
        <v>10</v>
      </c>
      <c r="J126" t="s">
        <v>10</v>
      </c>
      <c r="K126" t="s">
        <v>10</v>
      </c>
      <c r="L126" s="1" t="str">
        <f>IF(Table2[[#This Row],[Disable]]=1,"Disable","Non-disabled")</f>
        <v>Disable</v>
      </c>
      <c r="M126" t="s">
        <v>12</v>
      </c>
      <c r="N126" t="s">
        <v>16</v>
      </c>
      <c r="O126">
        <v>0</v>
      </c>
      <c r="P126">
        <v>0</v>
      </c>
      <c r="Q126">
        <v>0</v>
      </c>
      <c r="R126">
        <v>1</v>
      </c>
      <c r="S126" t="s">
        <v>46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DC126" t="s">
        <v>88</v>
      </c>
      <c r="DD126" t="s">
        <v>88</v>
      </c>
      <c r="DL126" t="s">
        <v>88</v>
      </c>
      <c r="DM126" t="s">
        <v>88</v>
      </c>
      <c r="DN126" t="s">
        <v>88</v>
      </c>
      <c r="EN126" t="s">
        <v>279</v>
      </c>
    </row>
    <row r="127" spans="1:144" x14ac:dyDescent="0.3">
      <c r="A127">
        <v>16</v>
      </c>
      <c r="B127" t="s">
        <v>3</v>
      </c>
      <c r="C127" t="s">
        <v>6</v>
      </c>
      <c r="D127" t="s">
        <v>921</v>
      </c>
      <c r="E127" t="s">
        <v>922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 t="s">
        <v>8</v>
      </c>
      <c r="L127" s="1" t="str">
        <f>IF(Table2[[#This Row],[Disable]]=1,"Disable","Non-disabled")</f>
        <v>Non-disabled</v>
      </c>
      <c r="M127" t="s">
        <v>12</v>
      </c>
      <c r="N127" t="s">
        <v>19</v>
      </c>
      <c r="O127">
        <v>0</v>
      </c>
      <c r="P127">
        <v>0</v>
      </c>
      <c r="Q127">
        <v>1</v>
      </c>
      <c r="R127">
        <v>1</v>
      </c>
      <c r="S127" t="s">
        <v>46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DC127" t="s">
        <v>88</v>
      </c>
      <c r="DD127" t="s">
        <v>88</v>
      </c>
      <c r="DL127" t="s">
        <v>85</v>
      </c>
      <c r="DM127" t="s">
        <v>85</v>
      </c>
      <c r="DN127" t="s">
        <v>88</v>
      </c>
      <c r="DO127" t="s">
        <v>233</v>
      </c>
      <c r="DP127">
        <v>1</v>
      </c>
      <c r="DQ127">
        <v>1</v>
      </c>
      <c r="DR127">
        <v>1</v>
      </c>
      <c r="DS127">
        <v>0</v>
      </c>
      <c r="DT127">
        <v>0</v>
      </c>
      <c r="DU127" t="s">
        <v>245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D127" t="s">
        <v>85</v>
      </c>
      <c r="EE127" t="s">
        <v>85</v>
      </c>
      <c r="EF127" t="s">
        <v>267</v>
      </c>
      <c r="EG127">
        <v>1</v>
      </c>
      <c r="EH127">
        <v>1</v>
      </c>
      <c r="EI127">
        <v>1</v>
      </c>
      <c r="EJ127">
        <v>0</v>
      </c>
      <c r="EK127">
        <v>0</v>
      </c>
      <c r="EL127">
        <v>0</v>
      </c>
      <c r="EN127" t="s">
        <v>279</v>
      </c>
    </row>
    <row r="128" spans="1:144" x14ac:dyDescent="0.3">
      <c r="A128">
        <v>16</v>
      </c>
      <c r="B128" t="s">
        <v>4</v>
      </c>
      <c r="C128" t="s">
        <v>6</v>
      </c>
      <c r="D128" t="s">
        <v>921</v>
      </c>
      <c r="E128" t="s">
        <v>922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s="1" t="str">
        <f>IF(Table2[[#This Row],[Disable]]=1,"Disable","Non-disabled")</f>
        <v>Non-disabled</v>
      </c>
      <c r="M128" t="s">
        <v>12</v>
      </c>
      <c r="N128" t="s">
        <v>17</v>
      </c>
      <c r="O128">
        <v>1</v>
      </c>
      <c r="P128">
        <v>0</v>
      </c>
      <c r="Q128">
        <v>0</v>
      </c>
      <c r="R128">
        <v>0</v>
      </c>
      <c r="S128" t="s">
        <v>39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AA128" t="s">
        <v>62</v>
      </c>
      <c r="AL128" t="s">
        <v>86</v>
      </c>
      <c r="AM128" t="s">
        <v>88</v>
      </c>
      <c r="AY128" t="s">
        <v>88</v>
      </c>
      <c r="BE128" t="s">
        <v>100</v>
      </c>
      <c r="BF128">
        <v>0</v>
      </c>
      <c r="BG128">
        <v>1</v>
      </c>
      <c r="BH128">
        <v>0</v>
      </c>
      <c r="BI128">
        <v>0</v>
      </c>
      <c r="EN128" t="s">
        <v>279</v>
      </c>
    </row>
    <row r="129" spans="1:144" x14ac:dyDescent="0.3">
      <c r="A129">
        <v>16</v>
      </c>
      <c r="B129" t="s">
        <v>4</v>
      </c>
      <c r="C129" t="s">
        <v>7</v>
      </c>
      <c r="D129" t="s">
        <v>921</v>
      </c>
      <c r="E129" t="s">
        <v>664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s="1" t="str">
        <f>IF(Table2[[#This Row],[Disable]]=1,"Disable","Non-disabled")</f>
        <v>Non-disabled</v>
      </c>
      <c r="M129" t="s">
        <v>15</v>
      </c>
      <c r="N129" t="s">
        <v>30</v>
      </c>
      <c r="O129">
        <v>1</v>
      </c>
      <c r="P129">
        <v>0</v>
      </c>
      <c r="Q129">
        <v>1</v>
      </c>
      <c r="R129">
        <v>1</v>
      </c>
      <c r="S129" t="s">
        <v>51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AA129" t="s">
        <v>60</v>
      </c>
      <c r="AB129" t="s">
        <v>75</v>
      </c>
      <c r="AC129">
        <v>1</v>
      </c>
      <c r="AD129">
        <v>0</v>
      </c>
      <c r="AE129">
        <v>0</v>
      </c>
      <c r="AF129">
        <v>1</v>
      </c>
      <c r="AG129">
        <v>1</v>
      </c>
      <c r="AH129">
        <v>0</v>
      </c>
      <c r="AJ129" t="s">
        <v>85</v>
      </c>
      <c r="AK129" t="s">
        <v>88</v>
      </c>
      <c r="AM129" t="s">
        <v>85</v>
      </c>
      <c r="AN129" t="s">
        <v>88</v>
      </c>
      <c r="AY129" t="s">
        <v>88</v>
      </c>
      <c r="BE129" t="s">
        <v>105</v>
      </c>
      <c r="BF129">
        <v>1</v>
      </c>
      <c r="BG129">
        <v>1</v>
      </c>
      <c r="BH129">
        <v>0</v>
      </c>
      <c r="BI129">
        <v>0</v>
      </c>
      <c r="BJ129" t="s">
        <v>148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 t="s">
        <v>113</v>
      </c>
      <c r="BU129">
        <v>1</v>
      </c>
      <c r="BV129">
        <v>0</v>
      </c>
      <c r="BW129">
        <v>1</v>
      </c>
      <c r="BX129">
        <v>1</v>
      </c>
      <c r="BY129">
        <v>0</v>
      </c>
      <c r="BZ129" t="s">
        <v>124</v>
      </c>
      <c r="DB129" t="s">
        <v>86</v>
      </c>
      <c r="DC129" t="s">
        <v>85</v>
      </c>
      <c r="DD129" t="s">
        <v>88</v>
      </c>
      <c r="DL129" t="s">
        <v>85</v>
      </c>
      <c r="DM129" t="s">
        <v>85</v>
      </c>
      <c r="DN129" t="s">
        <v>85</v>
      </c>
      <c r="DO129" t="s">
        <v>231</v>
      </c>
      <c r="DP129">
        <v>1</v>
      </c>
      <c r="DQ129">
        <v>1</v>
      </c>
      <c r="DR129">
        <v>0</v>
      </c>
      <c r="DS129">
        <v>0</v>
      </c>
      <c r="DT129">
        <v>0</v>
      </c>
      <c r="DU129" t="s">
        <v>255</v>
      </c>
      <c r="DV129">
        <v>0</v>
      </c>
      <c r="DW129">
        <v>0</v>
      </c>
      <c r="DX129">
        <v>1</v>
      </c>
      <c r="DY129">
        <v>1</v>
      </c>
      <c r="DZ129">
        <v>0</v>
      </c>
      <c r="EA129">
        <v>0</v>
      </c>
      <c r="EB129">
        <v>0</v>
      </c>
      <c r="ED129" t="s">
        <v>85</v>
      </c>
      <c r="EE129" t="s">
        <v>262</v>
      </c>
      <c r="EF129" t="s">
        <v>271</v>
      </c>
      <c r="EG129">
        <v>1</v>
      </c>
      <c r="EH129">
        <v>1</v>
      </c>
      <c r="EI129">
        <v>1</v>
      </c>
      <c r="EJ129">
        <v>0</v>
      </c>
      <c r="EK129">
        <v>0</v>
      </c>
      <c r="EL129">
        <v>0</v>
      </c>
      <c r="EN129" t="s">
        <v>279</v>
      </c>
    </row>
    <row r="130" spans="1:144" x14ac:dyDescent="0.3">
      <c r="A130">
        <v>16</v>
      </c>
      <c r="B130" t="s">
        <v>4</v>
      </c>
      <c r="C130" t="s">
        <v>7</v>
      </c>
      <c r="D130" t="s">
        <v>921</v>
      </c>
      <c r="E130" t="s">
        <v>664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s="1" t="str">
        <f>IF(Table2[[#This Row],[Disable]]=1,"Disable","Non-disabled")</f>
        <v>Non-disabled</v>
      </c>
      <c r="M130" t="s">
        <v>12</v>
      </c>
      <c r="N130" t="s">
        <v>30</v>
      </c>
      <c r="O130">
        <v>1</v>
      </c>
      <c r="P130">
        <v>0</v>
      </c>
      <c r="Q130">
        <v>1</v>
      </c>
      <c r="R130">
        <v>1</v>
      </c>
      <c r="S130" t="s">
        <v>49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AA130" t="s">
        <v>61</v>
      </c>
      <c r="AB130" t="s">
        <v>73</v>
      </c>
      <c r="AC130">
        <v>1</v>
      </c>
      <c r="AD130">
        <v>0</v>
      </c>
      <c r="AE130">
        <v>0</v>
      </c>
      <c r="AF130">
        <v>1</v>
      </c>
      <c r="AG130">
        <v>1</v>
      </c>
      <c r="AH130">
        <v>0</v>
      </c>
      <c r="AJ130" t="s">
        <v>85</v>
      </c>
      <c r="AK130" t="s">
        <v>86</v>
      </c>
      <c r="AM130" t="s">
        <v>85</v>
      </c>
      <c r="AN130" t="s">
        <v>88</v>
      </c>
      <c r="AY130" t="s">
        <v>88</v>
      </c>
      <c r="BE130" t="s">
        <v>100</v>
      </c>
      <c r="BF130">
        <v>0</v>
      </c>
      <c r="BG130">
        <v>1</v>
      </c>
      <c r="BH130">
        <v>0</v>
      </c>
      <c r="BI130">
        <v>0</v>
      </c>
      <c r="BJ130" t="s">
        <v>169</v>
      </c>
      <c r="BK130">
        <v>1</v>
      </c>
      <c r="BL130">
        <v>1</v>
      </c>
      <c r="BM130">
        <v>0</v>
      </c>
      <c r="BN130">
        <v>1</v>
      </c>
      <c r="BO130">
        <v>0</v>
      </c>
      <c r="BP130">
        <v>1</v>
      </c>
      <c r="BQ130">
        <v>1</v>
      </c>
      <c r="BR130">
        <v>0</v>
      </c>
      <c r="BS130">
        <v>0</v>
      </c>
      <c r="DC130" t="s">
        <v>85</v>
      </c>
      <c r="DD130" t="s">
        <v>88</v>
      </c>
      <c r="DL130" t="s">
        <v>85</v>
      </c>
      <c r="DM130" t="s">
        <v>88</v>
      </c>
      <c r="DN130" t="s">
        <v>85</v>
      </c>
      <c r="DO130" t="s">
        <v>242</v>
      </c>
      <c r="DP130">
        <v>1</v>
      </c>
      <c r="DQ130">
        <v>1</v>
      </c>
      <c r="DR130">
        <v>1</v>
      </c>
      <c r="DS130">
        <v>1</v>
      </c>
      <c r="DT130">
        <v>0</v>
      </c>
      <c r="EN130" t="s">
        <v>279</v>
      </c>
    </row>
    <row r="131" spans="1:144" x14ac:dyDescent="0.3">
      <c r="A131">
        <v>16</v>
      </c>
      <c r="B131" t="s">
        <v>4</v>
      </c>
      <c r="C131" t="s">
        <v>7</v>
      </c>
      <c r="D131" t="s">
        <v>921</v>
      </c>
      <c r="E131" t="s">
        <v>664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s="1" t="str">
        <f>IF(Table2[[#This Row],[Disable]]=1,"Disable","Non-disabled")</f>
        <v>Non-disabled</v>
      </c>
      <c r="M131" t="s">
        <v>12</v>
      </c>
      <c r="N131" t="s">
        <v>30</v>
      </c>
      <c r="O131">
        <v>1</v>
      </c>
      <c r="P131">
        <v>0</v>
      </c>
      <c r="Q131">
        <v>1</v>
      </c>
      <c r="R131">
        <v>1</v>
      </c>
      <c r="S131" t="s">
        <v>49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AA131" t="s">
        <v>348</v>
      </c>
      <c r="AB131" t="s">
        <v>76</v>
      </c>
      <c r="AC131">
        <v>0</v>
      </c>
      <c r="AD131">
        <v>1</v>
      </c>
      <c r="AE131">
        <v>0</v>
      </c>
      <c r="AF131">
        <v>1</v>
      </c>
      <c r="AG131">
        <v>1</v>
      </c>
      <c r="AH131">
        <v>0</v>
      </c>
      <c r="AJ131" t="s">
        <v>85</v>
      </c>
      <c r="AK131" t="s">
        <v>88</v>
      </c>
      <c r="AM131" t="s">
        <v>85</v>
      </c>
      <c r="AN131" t="s">
        <v>88</v>
      </c>
      <c r="AY131" t="s">
        <v>88</v>
      </c>
      <c r="BE131" t="s">
        <v>100</v>
      </c>
      <c r="BF131">
        <v>0</v>
      </c>
      <c r="BG131">
        <v>1</v>
      </c>
      <c r="BH131">
        <v>0</v>
      </c>
      <c r="BI131">
        <v>0</v>
      </c>
      <c r="BJ131" t="s">
        <v>149</v>
      </c>
      <c r="BK131">
        <v>1</v>
      </c>
      <c r="BL131">
        <v>1</v>
      </c>
      <c r="BM131">
        <v>1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 t="s">
        <v>116</v>
      </c>
      <c r="BU131">
        <v>1</v>
      </c>
      <c r="BV131">
        <v>0</v>
      </c>
      <c r="BW131">
        <v>1</v>
      </c>
      <c r="BX131">
        <v>1</v>
      </c>
      <c r="BY131">
        <v>1</v>
      </c>
      <c r="BZ131" t="s">
        <v>124</v>
      </c>
      <c r="CO131" t="s">
        <v>190</v>
      </c>
      <c r="CQ131" t="s">
        <v>190</v>
      </c>
      <c r="CS131" t="s">
        <v>199</v>
      </c>
      <c r="DB131" t="s">
        <v>86</v>
      </c>
      <c r="DC131" t="s">
        <v>85</v>
      </c>
      <c r="DD131" t="s">
        <v>88</v>
      </c>
      <c r="DL131" t="s">
        <v>85</v>
      </c>
      <c r="DM131" t="s">
        <v>88</v>
      </c>
      <c r="DN131" t="s">
        <v>85</v>
      </c>
      <c r="DO131" t="s">
        <v>242</v>
      </c>
      <c r="DP131">
        <v>1</v>
      </c>
      <c r="DQ131">
        <v>1</v>
      </c>
      <c r="DR131">
        <v>1</v>
      </c>
      <c r="DS131">
        <v>1</v>
      </c>
      <c r="DT131">
        <v>0</v>
      </c>
      <c r="DU131" t="s">
        <v>253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D131" t="s">
        <v>85</v>
      </c>
      <c r="EE131" t="s">
        <v>262</v>
      </c>
      <c r="EF131" t="s">
        <v>272</v>
      </c>
      <c r="EG131">
        <v>1</v>
      </c>
      <c r="EH131">
        <v>1</v>
      </c>
      <c r="EI131">
        <v>1</v>
      </c>
      <c r="EJ131">
        <v>0</v>
      </c>
      <c r="EK131">
        <v>1</v>
      </c>
      <c r="EL131">
        <v>0</v>
      </c>
      <c r="EN131" t="s">
        <v>279</v>
      </c>
    </row>
    <row r="132" spans="1:144" x14ac:dyDescent="0.3">
      <c r="A132">
        <v>16</v>
      </c>
      <c r="B132" t="s">
        <v>4</v>
      </c>
      <c r="C132" t="s">
        <v>7</v>
      </c>
      <c r="D132" t="s">
        <v>921</v>
      </c>
      <c r="E132" t="s">
        <v>664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s="1" t="str">
        <f>IF(Table2[[#This Row],[Disable]]=1,"Disable","Non-disabled")</f>
        <v>Non-disabled</v>
      </c>
      <c r="M132" t="s">
        <v>12</v>
      </c>
      <c r="N132" t="s">
        <v>31</v>
      </c>
      <c r="O132">
        <v>1</v>
      </c>
      <c r="P132">
        <v>0</v>
      </c>
      <c r="Q132">
        <v>1</v>
      </c>
      <c r="R132">
        <v>1</v>
      </c>
      <c r="S132" t="s">
        <v>49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AA132" t="s">
        <v>61</v>
      </c>
      <c r="AB132" t="s">
        <v>71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J132" t="s">
        <v>85</v>
      </c>
      <c r="AK132" t="s">
        <v>86</v>
      </c>
      <c r="AM132" t="s">
        <v>85</v>
      </c>
      <c r="AN132" t="s">
        <v>88</v>
      </c>
      <c r="AY132" t="s">
        <v>85</v>
      </c>
      <c r="AZ132" t="s">
        <v>92</v>
      </c>
      <c r="BA132">
        <v>0</v>
      </c>
      <c r="BB132">
        <v>1</v>
      </c>
      <c r="BC132">
        <v>0</v>
      </c>
      <c r="BD132">
        <v>0</v>
      </c>
      <c r="BE132" t="s">
        <v>100</v>
      </c>
      <c r="BF132">
        <v>0</v>
      </c>
      <c r="BG132">
        <v>1</v>
      </c>
      <c r="BH132">
        <v>0</v>
      </c>
      <c r="BI132">
        <v>0</v>
      </c>
      <c r="BJ132" t="s">
        <v>150</v>
      </c>
      <c r="BK132">
        <v>1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 t="s">
        <v>116</v>
      </c>
      <c r="BU132">
        <v>1</v>
      </c>
      <c r="BV132">
        <v>0</v>
      </c>
      <c r="BW132">
        <v>1</v>
      </c>
      <c r="BX132">
        <v>1</v>
      </c>
      <c r="BY132">
        <v>1</v>
      </c>
      <c r="BZ132" t="s">
        <v>125</v>
      </c>
      <c r="CA132" t="s">
        <v>127</v>
      </c>
      <c r="CB132">
        <v>1</v>
      </c>
      <c r="CC132">
        <v>0</v>
      </c>
      <c r="CD132">
        <v>0</v>
      </c>
      <c r="CE132">
        <v>0</v>
      </c>
      <c r="CF132" t="s">
        <v>134</v>
      </c>
      <c r="CG132">
        <v>1</v>
      </c>
      <c r="CH132">
        <v>1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 t="s">
        <v>190</v>
      </c>
      <c r="CQ132" t="s">
        <v>190</v>
      </c>
      <c r="CS132" t="s">
        <v>199</v>
      </c>
      <c r="DB132" t="s">
        <v>86</v>
      </c>
      <c r="DC132" t="s">
        <v>85</v>
      </c>
      <c r="DD132" t="s">
        <v>88</v>
      </c>
      <c r="DL132" t="s">
        <v>85</v>
      </c>
      <c r="DM132" t="s">
        <v>85</v>
      </c>
      <c r="DN132" t="s">
        <v>85</v>
      </c>
      <c r="DO132" t="s">
        <v>233</v>
      </c>
      <c r="DP132">
        <v>1</v>
      </c>
      <c r="DQ132">
        <v>1</v>
      </c>
      <c r="DR132">
        <v>1</v>
      </c>
      <c r="DS132">
        <v>0</v>
      </c>
      <c r="DT132">
        <v>0</v>
      </c>
      <c r="DU132" t="s">
        <v>248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D132" t="s">
        <v>85</v>
      </c>
      <c r="EE132" t="s">
        <v>262</v>
      </c>
      <c r="EF132" t="s">
        <v>271</v>
      </c>
      <c r="EG132">
        <v>1</v>
      </c>
      <c r="EH132">
        <v>1</v>
      </c>
      <c r="EI132">
        <v>1</v>
      </c>
      <c r="EJ132">
        <v>0</v>
      </c>
      <c r="EK132">
        <v>0</v>
      </c>
      <c r="EL132">
        <v>0</v>
      </c>
      <c r="EN132" t="s">
        <v>279</v>
      </c>
    </row>
    <row r="133" spans="1:144" x14ac:dyDescent="0.3">
      <c r="A133">
        <v>16</v>
      </c>
      <c r="B133" t="s">
        <v>4</v>
      </c>
      <c r="C133" t="s">
        <v>7</v>
      </c>
      <c r="D133" t="s">
        <v>921</v>
      </c>
      <c r="E133" t="s">
        <v>664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s="1" t="str">
        <f>IF(Table2[[#This Row],[Disable]]=1,"Disable","Non-disabled")</f>
        <v>Non-disabled</v>
      </c>
      <c r="M133" t="s">
        <v>12</v>
      </c>
      <c r="N133" t="s">
        <v>30</v>
      </c>
      <c r="O133">
        <v>1</v>
      </c>
      <c r="P133">
        <v>0</v>
      </c>
      <c r="Q133">
        <v>1</v>
      </c>
      <c r="R133">
        <v>1</v>
      </c>
      <c r="S133" t="s">
        <v>39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AA133" t="s">
        <v>61</v>
      </c>
      <c r="AB133" t="s">
        <v>73</v>
      </c>
      <c r="AC133">
        <v>1</v>
      </c>
      <c r="AD133">
        <v>0</v>
      </c>
      <c r="AE133">
        <v>0</v>
      </c>
      <c r="AF133">
        <v>1</v>
      </c>
      <c r="AG133">
        <v>1</v>
      </c>
      <c r="AH133">
        <v>0</v>
      </c>
      <c r="AJ133" t="s">
        <v>85</v>
      </c>
      <c r="AK133" t="s">
        <v>86</v>
      </c>
      <c r="AM133" t="s">
        <v>85</v>
      </c>
      <c r="AN133" t="s">
        <v>88</v>
      </c>
      <c r="AY133" t="s">
        <v>88</v>
      </c>
      <c r="BE133" t="s">
        <v>100</v>
      </c>
      <c r="BF133">
        <v>0</v>
      </c>
      <c r="BG133">
        <v>1</v>
      </c>
      <c r="BH133">
        <v>0</v>
      </c>
      <c r="BI133">
        <v>0</v>
      </c>
      <c r="BJ133" t="s">
        <v>151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 t="s">
        <v>110</v>
      </c>
      <c r="BU133">
        <v>1</v>
      </c>
      <c r="BV133">
        <v>0</v>
      </c>
      <c r="BW133">
        <v>0</v>
      </c>
      <c r="BX133">
        <v>0</v>
      </c>
      <c r="BY133">
        <v>0</v>
      </c>
      <c r="BZ133" t="s">
        <v>125</v>
      </c>
      <c r="CA133" t="s">
        <v>127</v>
      </c>
      <c r="CB133">
        <v>1</v>
      </c>
      <c r="CC133">
        <v>0</v>
      </c>
      <c r="CD133">
        <v>0</v>
      </c>
      <c r="CE133">
        <v>0</v>
      </c>
      <c r="CF133" t="s">
        <v>138</v>
      </c>
      <c r="CG133">
        <v>0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0</v>
      </c>
      <c r="CO133" t="s">
        <v>189</v>
      </c>
      <c r="CQ133" t="s">
        <v>195</v>
      </c>
      <c r="CS133" t="s">
        <v>199</v>
      </c>
      <c r="DB133" t="s">
        <v>86</v>
      </c>
      <c r="DC133" t="s">
        <v>85</v>
      </c>
      <c r="DD133" t="s">
        <v>88</v>
      </c>
      <c r="DL133" t="s">
        <v>85</v>
      </c>
      <c r="DM133" t="s">
        <v>85</v>
      </c>
      <c r="DN133" t="s">
        <v>85</v>
      </c>
      <c r="DO133" t="s">
        <v>233</v>
      </c>
      <c r="DP133">
        <v>1</v>
      </c>
      <c r="DQ133">
        <v>1</v>
      </c>
      <c r="DR133">
        <v>1</v>
      </c>
      <c r="DS133">
        <v>0</v>
      </c>
      <c r="DT133">
        <v>0</v>
      </c>
      <c r="DU133" t="s">
        <v>248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D133" t="s">
        <v>85</v>
      </c>
      <c r="EE133" t="s">
        <v>262</v>
      </c>
      <c r="EF133" t="s">
        <v>273</v>
      </c>
      <c r="EG133">
        <v>1</v>
      </c>
      <c r="EH133">
        <v>1</v>
      </c>
      <c r="EI133">
        <v>1</v>
      </c>
      <c r="EJ133">
        <v>0</v>
      </c>
      <c r="EK133">
        <v>0</v>
      </c>
      <c r="EL133">
        <v>0</v>
      </c>
      <c r="EN133" t="s">
        <v>279</v>
      </c>
    </row>
    <row r="134" spans="1:144" x14ac:dyDescent="0.3">
      <c r="A134">
        <v>16</v>
      </c>
      <c r="B134" t="s">
        <v>4</v>
      </c>
      <c r="C134" t="s">
        <v>7</v>
      </c>
      <c r="D134" t="s">
        <v>921</v>
      </c>
      <c r="E134" t="s">
        <v>664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s="1" t="str">
        <f>IF(Table2[[#This Row],[Disable]]=1,"Disable","Non-disabled")</f>
        <v>Non-disabled</v>
      </c>
      <c r="M134" t="s">
        <v>12</v>
      </c>
      <c r="N134" t="s">
        <v>30</v>
      </c>
      <c r="O134">
        <v>1</v>
      </c>
      <c r="P134">
        <v>0</v>
      </c>
      <c r="Q134">
        <v>1</v>
      </c>
      <c r="R134">
        <v>1</v>
      </c>
      <c r="S134" t="s">
        <v>39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AA134" t="s">
        <v>60</v>
      </c>
      <c r="AB134" t="s">
        <v>73</v>
      </c>
      <c r="AC134">
        <v>1</v>
      </c>
      <c r="AD134">
        <v>0</v>
      </c>
      <c r="AE134">
        <v>0</v>
      </c>
      <c r="AF134">
        <v>1</v>
      </c>
      <c r="AG134">
        <v>1</v>
      </c>
      <c r="AH134">
        <v>0</v>
      </c>
      <c r="AJ134" t="s">
        <v>85</v>
      </c>
      <c r="AK134" t="s">
        <v>86</v>
      </c>
      <c r="AM134" t="s">
        <v>85</v>
      </c>
      <c r="AN134" t="s">
        <v>88</v>
      </c>
      <c r="AY134" t="s">
        <v>88</v>
      </c>
      <c r="BE134" t="s">
        <v>100</v>
      </c>
      <c r="BF134">
        <v>0</v>
      </c>
      <c r="BG134">
        <v>1</v>
      </c>
      <c r="BH134">
        <v>0</v>
      </c>
      <c r="BI134">
        <v>0</v>
      </c>
      <c r="BJ134" t="s">
        <v>135</v>
      </c>
      <c r="BK134">
        <v>1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 t="s">
        <v>117</v>
      </c>
      <c r="BU134">
        <v>1</v>
      </c>
      <c r="BV134">
        <v>0</v>
      </c>
      <c r="BW134">
        <v>1</v>
      </c>
      <c r="BX134">
        <v>1</v>
      </c>
      <c r="BY134">
        <v>1</v>
      </c>
      <c r="BZ134" t="s">
        <v>125</v>
      </c>
      <c r="CA134" t="s">
        <v>127</v>
      </c>
      <c r="CB134">
        <v>1</v>
      </c>
      <c r="CC134">
        <v>0</v>
      </c>
      <c r="CD134">
        <v>0</v>
      </c>
      <c r="CE134">
        <v>0</v>
      </c>
      <c r="CF134" t="s">
        <v>135</v>
      </c>
      <c r="CG134">
        <v>1</v>
      </c>
      <c r="CH134">
        <v>1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 t="s">
        <v>190</v>
      </c>
      <c r="CQ134" t="s">
        <v>190</v>
      </c>
      <c r="CS134" t="s">
        <v>199</v>
      </c>
      <c r="DB134" t="s">
        <v>86</v>
      </c>
      <c r="DC134" t="s">
        <v>85</v>
      </c>
      <c r="DD134" t="s">
        <v>88</v>
      </c>
      <c r="DL134" t="s">
        <v>85</v>
      </c>
      <c r="DM134" t="s">
        <v>88</v>
      </c>
      <c r="DN134" t="s">
        <v>85</v>
      </c>
      <c r="DO134" t="s">
        <v>236</v>
      </c>
      <c r="DP134">
        <v>1</v>
      </c>
      <c r="DQ134">
        <v>1</v>
      </c>
      <c r="DR134">
        <v>1</v>
      </c>
      <c r="DS134">
        <v>0</v>
      </c>
      <c r="DT134">
        <v>0</v>
      </c>
      <c r="DU134" t="s">
        <v>248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D134" t="s">
        <v>85</v>
      </c>
      <c r="EE134" t="s">
        <v>262</v>
      </c>
      <c r="EF134" t="s">
        <v>267</v>
      </c>
      <c r="EG134">
        <v>1</v>
      </c>
      <c r="EH134">
        <v>1</v>
      </c>
      <c r="EI134">
        <v>1</v>
      </c>
      <c r="EJ134">
        <v>0</v>
      </c>
      <c r="EK134">
        <v>0</v>
      </c>
      <c r="EL134">
        <v>0</v>
      </c>
      <c r="EN134" t="s">
        <v>279</v>
      </c>
    </row>
    <row r="135" spans="1:144" x14ac:dyDescent="0.3">
      <c r="A135">
        <v>16</v>
      </c>
      <c r="B135" t="s">
        <v>3</v>
      </c>
      <c r="C135" t="s">
        <v>7</v>
      </c>
      <c r="D135" t="s">
        <v>921</v>
      </c>
      <c r="E135" t="s">
        <v>664</v>
      </c>
      <c r="F135" t="s">
        <v>10</v>
      </c>
      <c r="G135" t="s">
        <v>11</v>
      </c>
      <c r="H135" t="s">
        <v>11</v>
      </c>
      <c r="I135" t="s">
        <v>8</v>
      </c>
      <c r="J135" t="s">
        <v>9</v>
      </c>
      <c r="K135" t="s">
        <v>8</v>
      </c>
      <c r="L135" s="1" t="str">
        <f>IF(Table2[[#This Row],[Disable]]=1,"Disable","Non-disabled")</f>
        <v>Disable</v>
      </c>
      <c r="N135" t="s">
        <v>21</v>
      </c>
      <c r="O135">
        <v>1</v>
      </c>
      <c r="P135">
        <v>0</v>
      </c>
      <c r="Q135">
        <v>1</v>
      </c>
      <c r="R135">
        <v>0</v>
      </c>
      <c r="S135" t="s">
        <v>39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AA135" t="s">
        <v>61</v>
      </c>
      <c r="AB135" t="s">
        <v>69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J135" t="s">
        <v>85</v>
      </c>
      <c r="AK135" t="s">
        <v>86</v>
      </c>
      <c r="AM135" t="s">
        <v>85</v>
      </c>
      <c r="AN135" t="s">
        <v>88</v>
      </c>
      <c r="AY135" t="s">
        <v>88</v>
      </c>
      <c r="BE135" t="s">
        <v>100</v>
      </c>
      <c r="BF135">
        <v>0</v>
      </c>
      <c r="BG135">
        <v>1</v>
      </c>
      <c r="BH135">
        <v>0</v>
      </c>
      <c r="BI135">
        <v>0</v>
      </c>
      <c r="DO135" t="s">
        <v>233</v>
      </c>
      <c r="DP135">
        <v>1</v>
      </c>
      <c r="DQ135">
        <v>1</v>
      </c>
      <c r="DR135">
        <v>1</v>
      </c>
      <c r="DS135">
        <v>0</v>
      </c>
      <c r="DT135">
        <v>0</v>
      </c>
      <c r="DU135" t="s">
        <v>248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D135" t="s">
        <v>85</v>
      </c>
      <c r="EE135" t="s">
        <v>262</v>
      </c>
      <c r="EF135" t="s">
        <v>274</v>
      </c>
      <c r="EG135">
        <v>1</v>
      </c>
      <c r="EH135">
        <v>1</v>
      </c>
      <c r="EI135">
        <v>1</v>
      </c>
      <c r="EJ135">
        <v>0</v>
      </c>
      <c r="EK135">
        <v>0</v>
      </c>
      <c r="EL135">
        <v>0</v>
      </c>
      <c r="EN135" t="s">
        <v>279</v>
      </c>
    </row>
    <row r="136" spans="1:144" x14ac:dyDescent="0.3">
      <c r="A136">
        <v>16</v>
      </c>
      <c r="B136" t="s">
        <v>4</v>
      </c>
      <c r="C136" t="s">
        <v>7</v>
      </c>
      <c r="D136" t="s">
        <v>921</v>
      </c>
      <c r="E136" t="s">
        <v>664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s="1" t="str">
        <f>IF(Table2[[#This Row],[Disable]]=1,"Disable","Non-disabled")</f>
        <v>Non-disabled</v>
      </c>
      <c r="M136" t="s">
        <v>12</v>
      </c>
      <c r="N136" t="s">
        <v>30</v>
      </c>
      <c r="O136">
        <v>1</v>
      </c>
      <c r="P136">
        <v>0</v>
      </c>
      <c r="Q136">
        <v>1</v>
      </c>
      <c r="R136">
        <v>1</v>
      </c>
      <c r="S136" t="s">
        <v>39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AA136" t="s">
        <v>348</v>
      </c>
      <c r="AB136" t="s">
        <v>66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J136" t="s">
        <v>85</v>
      </c>
      <c r="AK136" t="s">
        <v>86</v>
      </c>
      <c r="AM136" t="s">
        <v>85</v>
      </c>
      <c r="AN136" t="s">
        <v>88</v>
      </c>
      <c r="AY136" t="s">
        <v>88</v>
      </c>
      <c r="BE136" t="s">
        <v>101</v>
      </c>
      <c r="BF136">
        <v>0</v>
      </c>
      <c r="BG136">
        <v>1</v>
      </c>
      <c r="BH136">
        <v>1</v>
      </c>
      <c r="BI136">
        <v>0</v>
      </c>
      <c r="BJ136" t="s">
        <v>152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 t="s">
        <v>114</v>
      </c>
      <c r="BU136">
        <v>1</v>
      </c>
      <c r="BV136">
        <v>0</v>
      </c>
      <c r="BW136">
        <v>1</v>
      </c>
      <c r="BX136">
        <v>1</v>
      </c>
      <c r="BY136">
        <v>0</v>
      </c>
      <c r="BZ136" t="s">
        <v>125</v>
      </c>
      <c r="CA136" t="s">
        <v>127</v>
      </c>
      <c r="CB136">
        <v>1</v>
      </c>
      <c r="CC136">
        <v>0</v>
      </c>
      <c r="CD136">
        <v>0</v>
      </c>
      <c r="CE136">
        <v>0</v>
      </c>
      <c r="CF136" t="s">
        <v>152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1</v>
      </c>
      <c r="CN136">
        <v>0</v>
      </c>
      <c r="CO136" t="s">
        <v>191</v>
      </c>
      <c r="CQ136" t="s">
        <v>191</v>
      </c>
      <c r="CS136" t="s">
        <v>199</v>
      </c>
      <c r="DB136" t="s">
        <v>86</v>
      </c>
      <c r="DC136" t="s">
        <v>85</v>
      </c>
      <c r="DD136" t="s">
        <v>88</v>
      </c>
      <c r="DL136" t="s">
        <v>85</v>
      </c>
      <c r="DM136" t="s">
        <v>88</v>
      </c>
      <c r="DN136" t="s">
        <v>85</v>
      </c>
      <c r="DO136" t="s">
        <v>233</v>
      </c>
      <c r="DP136">
        <v>1</v>
      </c>
      <c r="DQ136">
        <v>1</v>
      </c>
      <c r="DR136">
        <v>1</v>
      </c>
      <c r="DS136">
        <v>0</v>
      </c>
      <c r="DT136">
        <v>0</v>
      </c>
      <c r="DU136" t="s">
        <v>248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D136" t="s">
        <v>85</v>
      </c>
      <c r="EE136" t="s">
        <v>262</v>
      </c>
      <c r="EF136" t="s">
        <v>274</v>
      </c>
      <c r="EG136">
        <v>1</v>
      </c>
      <c r="EH136">
        <v>1</v>
      </c>
      <c r="EI136">
        <v>1</v>
      </c>
      <c r="EJ136">
        <v>0</v>
      </c>
      <c r="EK136">
        <v>0</v>
      </c>
      <c r="EL136">
        <v>0</v>
      </c>
      <c r="EN136" t="s">
        <v>279</v>
      </c>
    </row>
    <row r="137" spans="1:144" x14ac:dyDescent="0.3">
      <c r="A137">
        <v>16</v>
      </c>
      <c r="B137" t="s">
        <v>3</v>
      </c>
      <c r="C137" t="s">
        <v>7</v>
      </c>
      <c r="D137" t="s">
        <v>921</v>
      </c>
      <c r="E137" t="s">
        <v>664</v>
      </c>
      <c r="F137" t="s">
        <v>8</v>
      </c>
      <c r="G137" t="s">
        <v>8</v>
      </c>
      <c r="H137" t="s">
        <v>11</v>
      </c>
      <c r="I137" t="s">
        <v>8</v>
      </c>
      <c r="J137" t="s">
        <v>11</v>
      </c>
      <c r="K137" t="s">
        <v>8</v>
      </c>
      <c r="L137" s="1" t="str">
        <f>IF(Table2[[#This Row],[Disable]]=1,"Disable","Non-disabled")</f>
        <v>Disable</v>
      </c>
      <c r="M137" t="s">
        <v>12</v>
      </c>
      <c r="N137" t="s">
        <v>22</v>
      </c>
      <c r="O137">
        <v>1</v>
      </c>
      <c r="P137">
        <v>0</v>
      </c>
      <c r="Q137">
        <v>1</v>
      </c>
      <c r="R137">
        <v>0</v>
      </c>
      <c r="S137" t="s">
        <v>39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AA137" t="s">
        <v>61</v>
      </c>
      <c r="AB137" t="s">
        <v>77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J137" t="s">
        <v>85</v>
      </c>
      <c r="AK137" t="s">
        <v>86</v>
      </c>
      <c r="AM137" t="s">
        <v>85</v>
      </c>
      <c r="AN137" t="s">
        <v>88</v>
      </c>
      <c r="AY137" t="s">
        <v>88</v>
      </c>
      <c r="BE137" t="s">
        <v>100</v>
      </c>
      <c r="BF137">
        <v>0</v>
      </c>
      <c r="BG137">
        <v>1</v>
      </c>
      <c r="BH137">
        <v>0</v>
      </c>
      <c r="BI137">
        <v>0</v>
      </c>
      <c r="DO137" t="s">
        <v>230</v>
      </c>
      <c r="DP137">
        <v>1</v>
      </c>
      <c r="DQ137">
        <v>1</v>
      </c>
      <c r="DR137">
        <v>0</v>
      </c>
      <c r="DS137">
        <v>0</v>
      </c>
      <c r="DT137">
        <v>0</v>
      </c>
      <c r="DU137" t="s">
        <v>248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D137" t="s">
        <v>85</v>
      </c>
      <c r="EE137" t="s">
        <v>262</v>
      </c>
      <c r="EF137" t="s">
        <v>267</v>
      </c>
      <c r="EG137">
        <v>1</v>
      </c>
      <c r="EH137">
        <v>1</v>
      </c>
      <c r="EI137">
        <v>1</v>
      </c>
      <c r="EJ137">
        <v>0</v>
      </c>
      <c r="EK137">
        <v>0</v>
      </c>
      <c r="EL137">
        <v>0</v>
      </c>
      <c r="EN137" t="s">
        <v>279</v>
      </c>
    </row>
    <row r="138" spans="1:144" x14ac:dyDescent="0.3">
      <c r="A138">
        <v>16</v>
      </c>
      <c r="B138" t="s">
        <v>4</v>
      </c>
      <c r="C138" t="s">
        <v>7</v>
      </c>
      <c r="D138" t="s">
        <v>921</v>
      </c>
      <c r="E138" t="s">
        <v>664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s="1" t="str">
        <f>IF(Table2[[#This Row],[Disable]]=1,"Disable","Non-disabled")</f>
        <v>Non-disabled</v>
      </c>
      <c r="M138" t="s">
        <v>12</v>
      </c>
      <c r="N138" t="s">
        <v>32</v>
      </c>
      <c r="O138">
        <v>1</v>
      </c>
      <c r="P138">
        <v>0</v>
      </c>
      <c r="Q138">
        <v>1</v>
      </c>
      <c r="R138">
        <v>0</v>
      </c>
      <c r="S138" t="s">
        <v>39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AA138" t="s">
        <v>61</v>
      </c>
      <c r="AB138" t="s">
        <v>66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J138" t="s">
        <v>85</v>
      </c>
      <c r="AK138" t="s">
        <v>86</v>
      </c>
      <c r="AM138" t="s">
        <v>85</v>
      </c>
      <c r="AN138" t="s">
        <v>88</v>
      </c>
      <c r="AY138" t="s">
        <v>88</v>
      </c>
      <c r="BE138" t="s">
        <v>100</v>
      </c>
      <c r="BF138">
        <v>0</v>
      </c>
      <c r="BG138">
        <v>1</v>
      </c>
      <c r="BH138">
        <v>0</v>
      </c>
      <c r="BI138">
        <v>0</v>
      </c>
      <c r="BJ138" t="s">
        <v>170</v>
      </c>
      <c r="BK138">
        <v>1</v>
      </c>
      <c r="BL138">
        <v>1</v>
      </c>
      <c r="BM138">
        <v>1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 t="s">
        <v>118</v>
      </c>
      <c r="BU138">
        <v>1</v>
      </c>
      <c r="BV138">
        <v>0</v>
      </c>
      <c r="BW138">
        <v>1</v>
      </c>
      <c r="BX138">
        <v>1</v>
      </c>
      <c r="BY138">
        <v>1</v>
      </c>
      <c r="BZ138" t="s">
        <v>125</v>
      </c>
      <c r="CA138" t="s">
        <v>127</v>
      </c>
      <c r="CB138">
        <v>1</v>
      </c>
      <c r="CC138">
        <v>0</v>
      </c>
      <c r="CD138">
        <v>0</v>
      </c>
      <c r="CE138">
        <v>0</v>
      </c>
      <c r="CF138" t="s">
        <v>131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 t="s">
        <v>191</v>
      </c>
      <c r="CQ138" t="s">
        <v>191</v>
      </c>
      <c r="CS138" t="s">
        <v>199</v>
      </c>
      <c r="DB138" t="s">
        <v>86</v>
      </c>
      <c r="DO138" t="s">
        <v>236</v>
      </c>
      <c r="DP138">
        <v>1</v>
      </c>
      <c r="DQ138">
        <v>1</v>
      </c>
      <c r="DR138">
        <v>1</v>
      </c>
      <c r="DS138">
        <v>0</v>
      </c>
      <c r="DT138">
        <v>0</v>
      </c>
      <c r="DU138" t="s">
        <v>248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D138" t="s">
        <v>85</v>
      </c>
      <c r="EE138" t="s">
        <v>262</v>
      </c>
      <c r="EF138" t="s">
        <v>275</v>
      </c>
      <c r="EG138">
        <v>0</v>
      </c>
      <c r="EH138">
        <v>1</v>
      </c>
      <c r="EI138">
        <v>1</v>
      </c>
      <c r="EJ138">
        <v>0</v>
      </c>
      <c r="EK138">
        <v>0</v>
      </c>
      <c r="EL138">
        <v>0</v>
      </c>
      <c r="EN138" t="s">
        <v>279</v>
      </c>
    </row>
    <row r="139" spans="1:144" x14ac:dyDescent="0.3">
      <c r="A139">
        <v>16</v>
      </c>
      <c r="B139" t="s">
        <v>4</v>
      </c>
      <c r="C139" t="s">
        <v>7</v>
      </c>
      <c r="D139" t="s">
        <v>921</v>
      </c>
      <c r="E139" t="s">
        <v>664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s="1" t="str">
        <f>IF(Table2[[#This Row],[Disable]]=1,"Disable","Non-disabled")</f>
        <v>Non-disabled</v>
      </c>
      <c r="M139" t="s">
        <v>12</v>
      </c>
      <c r="N139" t="s">
        <v>30</v>
      </c>
      <c r="O139">
        <v>1</v>
      </c>
      <c r="P139">
        <v>0</v>
      </c>
      <c r="Q139">
        <v>1</v>
      </c>
      <c r="R139">
        <v>1</v>
      </c>
      <c r="S139" t="s">
        <v>39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AA139" t="s">
        <v>60</v>
      </c>
      <c r="AB139" t="s">
        <v>66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J139" t="s">
        <v>85</v>
      </c>
      <c r="AK139" t="s">
        <v>86</v>
      </c>
      <c r="AM139" t="s">
        <v>85</v>
      </c>
      <c r="AN139" t="s">
        <v>88</v>
      </c>
      <c r="AY139" t="s">
        <v>88</v>
      </c>
      <c r="BE139" t="s">
        <v>100</v>
      </c>
      <c r="BF139">
        <v>0</v>
      </c>
      <c r="BG139">
        <v>1</v>
      </c>
      <c r="BH139">
        <v>0</v>
      </c>
      <c r="BI139">
        <v>0</v>
      </c>
      <c r="BJ139" t="s">
        <v>843</v>
      </c>
      <c r="BK139">
        <v>1</v>
      </c>
      <c r="BL139">
        <v>1</v>
      </c>
      <c r="BM139">
        <v>0</v>
      </c>
      <c r="BN139">
        <v>0</v>
      </c>
      <c r="BO139">
        <v>1</v>
      </c>
      <c r="BP139">
        <v>1</v>
      </c>
      <c r="BQ139">
        <v>0</v>
      </c>
      <c r="BR139">
        <v>0</v>
      </c>
      <c r="BS139">
        <v>0</v>
      </c>
      <c r="BT139" t="s">
        <v>112</v>
      </c>
      <c r="BU139">
        <v>1</v>
      </c>
      <c r="BV139">
        <v>0</v>
      </c>
      <c r="BW139">
        <v>1</v>
      </c>
      <c r="BX139">
        <v>0</v>
      </c>
      <c r="BY139">
        <v>0</v>
      </c>
      <c r="BZ139" t="s">
        <v>125</v>
      </c>
      <c r="CA139" t="s">
        <v>127</v>
      </c>
      <c r="CB139">
        <v>1</v>
      </c>
      <c r="CC139">
        <v>0</v>
      </c>
      <c r="CD139">
        <v>0</v>
      </c>
      <c r="CE139">
        <v>0</v>
      </c>
      <c r="CF139" t="s">
        <v>139</v>
      </c>
      <c r="CG139">
        <v>1</v>
      </c>
      <c r="CH139">
        <v>1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 t="s">
        <v>190</v>
      </c>
      <c r="CQ139" t="s">
        <v>195</v>
      </c>
      <c r="CS139" t="s">
        <v>199</v>
      </c>
      <c r="DB139" t="s">
        <v>86</v>
      </c>
      <c r="DC139" t="s">
        <v>85</v>
      </c>
      <c r="DD139" t="s">
        <v>88</v>
      </c>
      <c r="DL139" t="s">
        <v>85</v>
      </c>
      <c r="DM139" t="s">
        <v>88</v>
      </c>
      <c r="DN139" t="s">
        <v>85</v>
      </c>
      <c r="DO139" t="s">
        <v>233</v>
      </c>
      <c r="DP139">
        <v>1</v>
      </c>
      <c r="DQ139">
        <v>1</v>
      </c>
      <c r="DR139">
        <v>1</v>
      </c>
      <c r="DS139">
        <v>0</v>
      </c>
      <c r="DT139">
        <v>0</v>
      </c>
      <c r="DU139" t="s">
        <v>248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D139" t="s">
        <v>85</v>
      </c>
      <c r="EE139" t="s">
        <v>262</v>
      </c>
      <c r="EF139" t="s">
        <v>267</v>
      </c>
      <c r="EG139">
        <v>1</v>
      </c>
      <c r="EH139">
        <v>1</v>
      </c>
      <c r="EI139">
        <v>1</v>
      </c>
      <c r="EJ139">
        <v>0</v>
      </c>
      <c r="EK139">
        <v>0</v>
      </c>
      <c r="EL139">
        <v>0</v>
      </c>
      <c r="EN139" t="s">
        <v>279</v>
      </c>
    </row>
    <row r="140" spans="1:144" x14ac:dyDescent="0.3">
      <c r="A140">
        <v>16</v>
      </c>
      <c r="B140" t="s">
        <v>4</v>
      </c>
      <c r="C140" t="s">
        <v>7</v>
      </c>
      <c r="D140" t="s">
        <v>921</v>
      </c>
      <c r="E140" t="s">
        <v>664</v>
      </c>
      <c r="F140" t="s">
        <v>8</v>
      </c>
      <c r="G140" t="s">
        <v>8</v>
      </c>
      <c r="H140" t="s">
        <v>8</v>
      </c>
      <c r="I140" t="s">
        <v>8</v>
      </c>
      <c r="J140" t="s">
        <v>8</v>
      </c>
      <c r="K140" t="s">
        <v>8</v>
      </c>
      <c r="L140" s="1" t="str">
        <f>IF(Table2[[#This Row],[Disable]]=1,"Disable","Non-disabled")</f>
        <v>Non-disabled</v>
      </c>
      <c r="M140" t="s">
        <v>12</v>
      </c>
      <c r="N140" t="s">
        <v>33</v>
      </c>
      <c r="O140">
        <v>1</v>
      </c>
      <c r="P140">
        <v>0</v>
      </c>
      <c r="Q140">
        <v>1</v>
      </c>
      <c r="R140">
        <v>1</v>
      </c>
      <c r="S140" t="s">
        <v>39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AA140" t="s">
        <v>348</v>
      </c>
      <c r="AB140" t="s">
        <v>73</v>
      </c>
      <c r="AC140">
        <v>1</v>
      </c>
      <c r="AD140">
        <v>0</v>
      </c>
      <c r="AE140">
        <v>0</v>
      </c>
      <c r="AF140">
        <v>1</v>
      </c>
      <c r="AG140">
        <v>1</v>
      </c>
      <c r="AH140">
        <v>0</v>
      </c>
      <c r="AJ140" t="s">
        <v>85</v>
      </c>
      <c r="AK140" t="s">
        <v>86</v>
      </c>
      <c r="AM140" t="s">
        <v>85</v>
      </c>
      <c r="AN140" t="s">
        <v>88</v>
      </c>
      <c r="AY140" t="s">
        <v>88</v>
      </c>
      <c r="BE140" t="s">
        <v>103</v>
      </c>
      <c r="BF140">
        <v>1</v>
      </c>
      <c r="BG140">
        <v>1</v>
      </c>
      <c r="BH140">
        <v>0</v>
      </c>
      <c r="BI140">
        <v>0</v>
      </c>
      <c r="BJ140" t="s">
        <v>170</v>
      </c>
      <c r="BK140">
        <v>1</v>
      </c>
      <c r="BL140">
        <v>1</v>
      </c>
      <c r="BM140">
        <v>1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 t="s">
        <v>116</v>
      </c>
      <c r="BU140">
        <v>1</v>
      </c>
      <c r="BV140">
        <v>0</v>
      </c>
      <c r="BW140">
        <v>1</v>
      </c>
      <c r="BX140">
        <v>1</v>
      </c>
      <c r="BY140">
        <v>1</v>
      </c>
      <c r="BZ140" t="s">
        <v>125</v>
      </c>
      <c r="CA140" t="s">
        <v>127</v>
      </c>
      <c r="CB140">
        <v>1</v>
      </c>
      <c r="CC140">
        <v>0</v>
      </c>
      <c r="CD140">
        <v>0</v>
      </c>
      <c r="CE140">
        <v>0</v>
      </c>
      <c r="CF140" t="s">
        <v>171</v>
      </c>
      <c r="CG140">
        <v>1</v>
      </c>
      <c r="CH140">
        <v>1</v>
      </c>
      <c r="CI140">
        <v>1</v>
      </c>
      <c r="CJ140">
        <v>0</v>
      </c>
      <c r="CK140">
        <v>0</v>
      </c>
      <c r="CL140">
        <v>1</v>
      </c>
      <c r="CM140">
        <v>0</v>
      </c>
      <c r="CN140">
        <v>0</v>
      </c>
      <c r="CO140" t="s">
        <v>191</v>
      </c>
      <c r="CQ140" t="s">
        <v>191</v>
      </c>
      <c r="CS140" t="s">
        <v>199</v>
      </c>
      <c r="DB140" t="s">
        <v>86</v>
      </c>
      <c r="DC140" t="s">
        <v>85</v>
      </c>
      <c r="DD140" t="s">
        <v>88</v>
      </c>
      <c r="DL140" t="s">
        <v>85</v>
      </c>
      <c r="DM140" t="s">
        <v>88</v>
      </c>
      <c r="DN140" t="s">
        <v>85</v>
      </c>
      <c r="DO140" t="s">
        <v>236</v>
      </c>
      <c r="DP140">
        <v>1</v>
      </c>
      <c r="DQ140">
        <v>1</v>
      </c>
      <c r="DR140">
        <v>1</v>
      </c>
      <c r="DS140">
        <v>0</v>
      </c>
      <c r="DT140">
        <v>0</v>
      </c>
      <c r="DU140" t="s">
        <v>248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E140" t="s">
        <v>262</v>
      </c>
      <c r="EF140" t="s">
        <v>267</v>
      </c>
      <c r="EG140">
        <v>1</v>
      </c>
      <c r="EH140">
        <v>1</v>
      </c>
      <c r="EI140">
        <v>1</v>
      </c>
      <c r="EJ140">
        <v>0</v>
      </c>
      <c r="EK140">
        <v>0</v>
      </c>
      <c r="EL140">
        <v>0</v>
      </c>
      <c r="EN140" t="s">
        <v>279</v>
      </c>
    </row>
    <row r="141" spans="1:144" x14ac:dyDescent="0.3">
      <c r="A141">
        <v>16</v>
      </c>
      <c r="B141" t="s">
        <v>4</v>
      </c>
      <c r="C141" t="s">
        <v>7</v>
      </c>
      <c r="D141" t="s">
        <v>921</v>
      </c>
      <c r="E141" t="s">
        <v>664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s="1" t="str">
        <f>IF(Table2[[#This Row],[Disable]]=1,"Disable","Non-disabled")</f>
        <v>Non-disabled</v>
      </c>
      <c r="M141" t="s">
        <v>12</v>
      </c>
      <c r="N141" t="s">
        <v>30</v>
      </c>
      <c r="O141">
        <v>1</v>
      </c>
      <c r="P141">
        <v>0</v>
      </c>
      <c r="Q141">
        <v>1</v>
      </c>
      <c r="R141">
        <v>1</v>
      </c>
      <c r="S141" t="s">
        <v>39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AA141" t="s">
        <v>347</v>
      </c>
      <c r="AB141" t="s">
        <v>66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J141" t="s">
        <v>85</v>
      </c>
      <c r="AK141" t="s">
        <v>86</v>
      </c>
      <c r="AM141" t="s">
        <v>85</v>
      </c>
      <c r="AN141" t="s">
        <v>88</v>
      </c>
      <c r="AY141" t="s">
        <v>88</v>
      </c>
      <c r="BE141" t="s">
        <v>103</v>
      </c>
      <c r="BF141">
        <v>1</v>
      </c>
      <c r="BG141">
        <v>1</v>
      </c>
      <c r="BH141">
        <v>0</v>
      </c>
      <c r="BI141">
        <v>0</v>
      </c>
      <c r="BJ141" t="s">
        <v>153</v>
      </c>
      <c r="BK141">
        <v>1</v>
      </c>
      <c r="BL141">
        <v>1</v>
      </c>
      <c r="BM141">
        <v>1</v>
      </c>
      <c r="BN141">
        <v>1</v>
      </c>
      <c r="BO141">
        <v>0</v>
      </c>
      <c r="BP141">
        <v>0</v>
      </c>
      <c r="BQ141">
        <v>1</v>
      </c>
      <c r="BR141">
        <v>0</v>
      </c>
      <c r="BS141">
        <v>0</v>
      </c>
      <c r="BT141" t="s">
        <v>116</v>
      </c>
      <c r="BU141">
        <v>1</v>
      </c>
      <c r="BV141">
        <v>0</v>
      </c>
      <c r="BW141">
        <v>1</v>
      </c>
      <c r="BX141">
        <v>1</v>
      </c>
      <c r="BY141">
        <v>1</v>
      </c>
      <c r="BZ141" t="s">
        <v>125</v>
      </c>
      <c r="CA141" t="s">
        <v>127</v>
      </c>
      <c r="CB141">
        <v>1</v>
      </c>
      <c r="CC141">
        <v>0</v>
      </c>
      <c r="CD141">
        <v>0</v>
      </c>
      <c r="CE141">
        <v>0</v>
      </c>
      <c r="CF141" t="s">
        <v>140</v>
      </c>
      <c r="CG141">
        <v>1</v>
      </c>
      <c r="CH141">
        <v>1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0</v>
      </c>
      <c r="CO141" t="s">
        <v>191</v>
      </c>
      <c r="CQ141" t="s">
        <v>191</v>
      </c>
      <c r="CS141" t="s">
        <v>199</v>
      </c>
      <c r="DB141" t="s">
        <v>86</v>
      </c>
      <c r="DC141" t="s">
        <v>85</v>
      </c>
      <c r="DD141" t="s">
        <v>88</v>
      </c>
      <c r="DL141" t="s">
        <v>85</v>
      </c>
      <c r="DM141" t="s">
        <v>88</v>
      </c>
      <c r="DN141" t="s">
        <v>85</v>
      </c>
      <c r="DO141" t="s">
        <v>233</v>
      </c>
      <c r="DP141">
        <v>1</v>
      </c>
      <c r="DQ141">
        <v>1</v>
      </c>
      <c r="DR141">
        <v>1</v>
      </c>
      <c r="DS141">
        <v>0</v>
      </c>
      <c r="DT141">
        <v>0</v>
      </c>
      <c r="DU141" t="s">
        <v>248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D141" t="s">
        <v>85</v>
      </c>
      <c r="EE141" t="s">
        <v>262</v>
      </c>
      <c r="EF141" t="s">
        <v>267</v>
      </c>
      <c r="EG141">
        <v>1</v>
      </c>
      <c r="EH141">
        <v>1</v>
      </c>
      <c r="EI141">
        <v>1</v>
      </c>
      <c r="EJ141">
        <v>0</v>
      </c>
      <c r="EK141">
        <v>0</v>
      </c>
      <c r="EL141">
        <v>0</v>
      </c>
      <c r="EN141" t="s">
        <v>279</v>
      </c>
    </row>
    <row r="142" spans="1:144" x14ac:dyDescent="0.3">
      <c r="A142">
        <v>16</v>
      </c>
      <c r="B142" t="s">
        <v>4</v>
      </c>
      <c r="C142" t="s">
        <v>7</v>
      </c>
      <c r="D142" t="s">
        <v>921</v>
      </c>
      <c r="E142" t="s">
        <v>664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s="1" t="str">
        <f>IF(Table2[[#This Row],[Disable]]=1,"Disable","Non-disabled")</f>
        <v>Non-disabled</v>
      </c>
      <c r="M142" t="s">
        <v>12</v>
      </c>
      <c r="N142" t="s">
        <v>30</v>
      </c>
      <c r="O142">
        <v>1</v>
      </c>
      <c r="P142">
        <v>0</v>
      </c>
      <c r="Q142">
        <v>1</v>
      </c>
      <c r="R142">
        <v>1</v>
      </c>
      <c r="S142" t="s">
        <v>39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AA142" t="s">
        <v>61</v>
      </c>
      <c r="AB142" t="s">
        <v>77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J142" t="s">
        <v>85</v>
      </c>
      <c r="AK142" t="s">
        <v>86</v>
      </c>
      <c r="AM142" t="s">
        <v>85</v>
      </c>
      <c r="AN142" t="s">
        <v>88</v>
      </c>
      <c r="AY142" t="s">
        <v>88</v>
      </c>
      <c r="BE142" t="s">
        <v>106</v>
      </c>
      <c r="BF142">
        <v>1</v>
      </c>
      <c r="BG142">
        <v>1</v>
      </c>
      <c r="BH142">
        <v>1</v>
      </c>
      <c r="BI142">
        <v>0</v>
      </c>
      <c r="BJ142" t="s">
        <v>141</v>
      </c>
      <c r="BK142">
        <v>1</v>
      </c>
      <c r="BL142">
        <v>1</v>
      </c>
      <c r="BM142">
        <v>1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 t="s">
        <v>116</v>
      </c>
      <c r="BU142">
        <v>1</v>
      </c>
      <c r="BV142">
        <v>0</v>
      </c>
      <c r="BW142">
        <v>1</v>
      </c>
      <c r="BX142">
        <v>1</v>
      </c>
      <c r="BY142">
        <v>1</v>
      </c>
      <c r="BZ142" t="s">
        <v>125</v>
      </c>
      <c r="CA142" t="s">
        <v>127</v>
      </c>
      <c r="CB142">
        <v>1</v>
      </c>
      <c r="CC142">
        <v>0</v>
      </c>
      <c r="CD142">
        <v>0</v>
      </c>
      <c r="CE142">
        <v>0</v>
      </c>
      <c r="CF142" t="s">
        <v>142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 t="s">
        <v>191</v>
      </c>
      <c r="CQ142" t="s">
        <v>191</v>
      </c>
      <c r="CS142" t="s">
        <v>199</v>
      </c>
      <c r="DB142" t="s">
        <v>86</v>
      </c>
      <c r="DC142" t="s">
        <v>85</v>
      </c>
      <c r="DD142" t="s">
        <v>88</v>
      </c>
      <c r="DL142" t="s">
        <v>85</v>
      </c>
      <c r="DM142" t="s">
        <v>88</v>
      </c>
      <c r="DN142" t="s">
        <v>85</v>
      </c>
      <c r="DO142" t="s">
        <v>237</v>
      </c>
      <c r="DP142">
        <v>1</v>
      </c>
      <c r="DQ142">
        <v>1</v>
      </c>
      <c r="DR142">
        <v>1</v>
      </c>
      <c r="DS142">
        <v>0</v>
      </c>
      <c r="DT142">
        <v>0</v>
      </c>
      <c r="DU142" t="s">
        <v>248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D142" t="s">
        <v>85</v>
      </c>
      <c r="EE142" t="s">
        <v>262</v>
      </c>
      <c r="EF142" t="s">
        <v>267</v>
      </c>
      <c r="EG142">
        <v>1</v>
      </c>
      <c r="EH142">
        <v>1</v>
      </c>
      <c r="EI142">
        <v>1</v>
      </c>
      <c r="EJ142">
        <v>0</v>
      </c>
      <c r="EK142">
        <v>0</v>
      </c>
      <c r="EL142">
        <v>0</v>
      </c>
      <c r="EN142" t="s">
        <v>279</v>
      </c>
    </row>
    <row r="143" spans="1:144" x14ac:dyDescent="0.3">
      <c r="A143">
        <v>16</v>
      </c>
      <c r="B143" t="s">
        <v>4</v>
      </c>
      <c r="C143" t="s">
        <v>7</v>
      </c>
      <c r="D143" t="s">
        <v>921</v>
      </c>
      <c r="E143" t="s">
        <v>664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s="1" t="str">
        <f>IF(Table2[[#This Row],[Disable]]=1,"Disable","Non-disabled")</f>
        <v>Non-disabled</v>
      </c>
      <c r="M143" t="s">
        <v>12</v>
      </c>
      <c r="N143" t="s">
        <v>33</v>
      </c>
      <c r="O143">
        <v>1</v>
      </c>
      <c r="P143">
        <v>0</v>
      </c>
      <c r="Q143">
        <v>1</v>
      </c>
      <c r="R143">
        <v>1</v>
      </c>
      <c r="S143" t="s">
        <v>39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AA143" t="s">
        <v>348</v>
      </c>
      <c r="AB143" t="s">
        <v>66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J143" t="s">
        <v>85</v>
      </c>
      <c r="AK143" t="s">
        <v>86</v>
      </c>
      <c r="AM143" t="s">
        <v>85</v>
      </c>
      <c r="AN143" t="s">
        <v>88</v>
      </c>
      <c r="AY143" t="s">
        <v>88</v>
      </c>
      <c r="BE143" t="s">
        <v>106</v>
      </c>
      <c r="BF143">
        <v>1</v>
      </c>
      <c r="BG143">
        <v>1</v>
      </c>
      <c r="BH143">
        <v>1</v>
      </c>
      <c r="BI143">
        <v>0</v>
      </c>
      <c r="BJ143" t="s">
        <v>172</v>
      </c>
      <c r="BK143">
        <v>1</v>
      </c>
      <c r="BL143">
        <v>1</v>
      </c>
      <c r="BM143">
        <v>1</v>
      </c>
      <c r="BN143">
        <v>1</v>
      </c>
      <c r="BO143">
        <v>0</v>
      </c>
      <c r="BP143">
        <v>1</v>
      </c>
      <c r="BQ143">
        <v>0</v>
      </c>
      <c r="BR143">
        <v>0</v>
      </c>
      <c r="BS143">
        <v>0</v>
      </c>
      <c r="BT143" t="s">
        <v>116</v>
      </c>
      <c r="BU143">
        <v>1</v>
      </c>
      <c r="BV143">
        <v>0</v>
      </c>
      <c r="BW143">
        <v>1</v>
      </c>
      <c r="BX143">
        <v>1</v>
      </c>
      <c r="BY143">
        <v>1</v>
      </c>
      <c r="BZ143" t="s">
        <v>125</v>
      </c>
      <c r="CA143" t="s">
        <v>127</v>
      </c>
      <c r="CB143">
        <v>1</v>
      </c>
      <c r="CC143">
        <v>0</v>
      </c>
      <c r="CD143">
        <v>0</v>
      </c>
      <c r="CE143">
        <v>0</v>
      </c>
      <c r="CF143" t="s">
        <v>143</v>
      </c>
      <c r="CG143">
        <v>0</v>
      </c>
      <c r="CH143">
        <v>0</v>
      </c>
      <c r="CI143">
        <v>1</v>
      </c>
      <c r="CJ143">
        <v>1</v>
      </c>
      <c r="CK143">
        <v>0</v>
      </c>
      <c r="CL143">
        <v>0</v>
      </c>
      <c r="CM143">
        <v>0</v>
      </c>
      <c r="CN143">
        <v>0</v>
      </c>
      <c r="CO143" t="s">
        <v>191</v>
      </c>
      <c r="CQ143" t="s">
        <v>191</v>
      </c>
      <c r="CS143" t="s">
        <v>199</v>
      </c>
      <c r="DB143" t="s">
        <v>86</v>
      </c>
      <c r="DC143" t="s">
        <v>85</v>
      </c>
      <c r="DD143" t="s">
        <v>88</v>
      </c>
      <c r="DL143" t="s">
        <v>85</v>
      </c>
      <c r="DM143" t="s">
        <v>88</v>
      </c>
      <c r="DN143" t="s">
        <v>85</v>
      </c>
      <c r="DO143" t="s">
        <v>235</v>
      </c>
      <c r="DP143">
        <v>0</v>
      </c>
      <c r="DQ143">
        <v>1</v>
      </c>
      <c r="DR143">
        <v>1</v>
      </c>
      <c r="DS143">
        <v>0</v>
      </c>
      <c r="DT143">
        <v>0</v>
      </c>
      <c r="DU143" t="s">
        <v>253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D143" t="s">
        <v>85</v>
      </c>
      <c r="EE143" t="s">
        <v>262</v>
      </c>
      <c r="EF143" t="s">
        <v>267</v>
      </c>
      <c r="EG143">
        <v>1</v>
      </c>
      <c r="EH143">
        <v>1</v>
      </c>
      <c r="EI143">
        <v>1</v>
      </c>
      <c r="EJ143">
        <v>0</v>
      </c>
      <c r="EK143">
        <v>0</v>
      </c>
      <c r="EL143">
        <v>0</v>
      </c>
      <c r="EN143" t="s">
        <v>279</v>
      </c>
    </row>
    <row r="144" spans="1:144" x14ac:dyDescent="0.3">
      <c r="A144">
        <v>16</v>
      </c>
      <c r="B144" t="s">
        <v>4</v>
      </c>
      <c r="C144" t="s">
        <v>7</v>
      </c>
      <c r="D144" t="s">
        <v>921</v>
      </c>
      <c r="E144" t="s">
        <v>664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s="1" t="str">
        <f>IF(Table2[[#This Row],[Disable]]=1,"Disable","Non-disabled")</f>
        <v>Non-disabled</v>
      </c>
      <c r="M144" t="s">
        <v>12</v>
      </c>
      <c r="N144" t="s">
        <v>30</v>
      </c>
      <c r="O144">
        <v>1</v>
      </c>
      <c r="P144">
        <v>0</v>
      </c>
      <c r="Q144">
        <v>1</v>
      </c>
      <c r="R144">
        <v>1</v>
      </c>
      <c r="S144" t="s">
        <v>39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AA144" t="s">
        <v>61</v>
      </c>
      <c r="AB144" t="s">
        <v>66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J144" t="s">
        <v>85</v>
      </c>
      <c r="AK144" t="s">
        <v>86</v>
      </c>
      <c r="AM144" t="s">
        <v>85</v>
      </c>
      <c r="AN144" t="s">
        <v>88</v>
      </c>
      <c r="AY144" t="s">
        <v>88</v>
      </c>
      <c r="BE144" t="s">
        <v>105</v>
      </c>
      <c r="BF144">
        <v>1</v>
      </c>
      <c r="BG144">
        <v>1</v>
      </c>
      <c r="BH144">
        <v>0</v>
      </c>
      <c r="BI144">
        <v>0</v>
      </c>
      <c r="BJ144" t="s">
        <v>154</v>
      </c>
      <c r="BK144">
        <v>1</v>
      </c>
      <c r="BL144">
        <v>1</v>
      </c>
      <c r="BM144">
        <v>1</v>
      </c>
      <c r="BN144">
        <v>1</v>
      </c>
      <c r="BO144">
        <v>0</v>
      </c>
      <c r="BP144">
        <v>0</v>
      </c>
      <c r="BQ144">
        <v>1</v>
      </c>
      <c r="BR144">
        <v>0</v>
      </c>
      <c r="BS144">
        <v>0</v>
      </c>
      <c r="BT144" t="s">
        <v>116</v>
      </c>
      <c r="BU144">
        <v>1</v>
      </c>
      <c r="BV144">
        <v>0</v>
      </c>
      <c r="BW144">
        <v>1</v>
      </c>
      <c r="BX144">
        <v>1</v>
      </c>
      <c r="BY144">
        <v>1</v>
      </c>
      <c r="BZ144" t="s">
        <v>125</v>
      </c>
      <c r="CA144" t="s">
        <v>127</v>
      </c>
      <c r="CB144">
        <v>1</v>
      </c>
      <c r="CC144">
        <v>0</v>
      </c>
      <c r="CD144">
        <v>0</v>
      </c>
      <c r="CE144">
        <v>0</v>
      </c>
      <c r="CF144" t="s">
        <v>138</v>
      </c>
      <c r="CG144">
        <v>0</v>
      </c>
      <c r="CH144">
        <v>0</v>
      </c>
      <c r="CI144">
        <v>1</v>
      </c>
      <c r="CJ144">
        <v>1</v>
      </c>
      <c r="CK144">
        <v>0</v>
      </c>
      <c r="CL144">
        <v>0</v>
      </c>
      <c r="CM144">
        <v>0</v>
      </c>
      <c r="CN144">
        <v>0</v>
      </c>
      <c r="DC144" t="s">
        <v>85</v>
      </c>
      <c r="DD144" t="s">
        <v>88</v>
      </c>
      <c r="DL144" t="s">
        <v>85</v>
      </c>
      <c r="DM144" t="s">
        <v>88</v>
      </c>
      <c r="DN144" t="s">
        <v>85</v>
      </c>
      <c r="DO144" t="s">
        <v>238</v>
      </c>
      <c r="DP144">
        <v>0</v>
      </c>
      <c r="DQ144">
        <v>1</v>
      </c>
      <c r="DR144">
        <v>1</v>
      </c>
      <c r="DS144">
        <v>0</v>
      </c>
      <c r="DT144">
        <v>0</v>
      </c>
      <c r="DU144" t="s">
        <v>253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D144" t="s">
        <v>85</v>
      </c>
      <c r="EE144" t="s">
        <v>262</v>
      </c>
      <c r="EF144" t="s">
        <v>270</v>
      </c>
      <c r="EG144">
        <v>0</v>
      </c>
      <c r="EH144">
        <v>1</v>
      </c>
      <c r="EI144">
        <v>1</v>
      </c>
      <c r="EJ144">
        <v>0</v>
      </c>
      <c r="EK144">
        <v>0</v>
      </c>
      <c r="EL144">
        <v>0</v>
      </c>
      <c r="EN144" t="s">
        <v>279</v>
      </c>
    </row>
    <row r="145" spans="1:144" x14ac:dyDescent="0.3">
      <c r="A145">
        <v>16</v>
      </c>
      <c r="B145" t="s">
        <v>4</v>
      </c>
      <c r="C145" t="s">
        <v>7</v>
      </c>
      <c r="D145" t="s">
        <v>921</v>
      </c>
      <c r="E145" t="s">
        <v>664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s="1" t="str">
        <f>IF(Table2[[#This Row],[Disable]]=1,"Disable","Non-disabled")</f>
        <v>Non-disabled</v>
      </c>
      <c r="M145" t="s">
        <v>12</v>
      </c>
      <c r="N145" t="s">
        <v>31</v>
      </c>
      <c r="O145">
        <v>1</v>
      </c>
      <c r="P145">
        <v>0</v>
      </c>
      <c r="Q145">
        <v>1</v>
      </c>
      <c r="R145">
        <v>1</v>
      </c>
      <c r="S145" t="s">
        <v>39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AA145" t="s">
        <v>61</v>
      </c>
      <c r="AB145" t="s">
        <v>82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J145" t="s">
        <v>85</v>
      </c>
      <c r="AK145" t="s">
        <v>88</v>
      </c>
      <c r="AM145" t="s">
        <v>85</v>
      </c>
      <c r="AN145" t="s">
        <v>88</v>
      </c>
      <c r="AY145" t="s">
        <v>88</v>
      </c>
      <c r="BE145" t="s">
        <v>105</v>
      </c>
      <c r="BF145">
        <v>1</v>
      </c>
      <c r="BG145">
        <v>1</v>
      </c>
      <c r="BH145">
        <v>0</v>
      </c>
      <c r="BI145">
        <v>0</v>
      </c>
      <c r="DC145" t="s">
        <v>85</v>
      </c>
      <c r="DD145" t="s">
        <v>88</v>
      </c>
      <c r="DL145" t="s">
        <v>85</v>
      </c>
      <c r="DM145" t="s">
        <v>88</v>
      </c>
      <c r="DN145" t="s">
        <v>85</v>
      </c>
      <c r="DO145" t="s">
        <v>235</v>
      </c>
      <c r="DP145">
        <v>0</v>
      </c>
      <c r="DQ145">
        <v>1</v>
      </c>
      <c r="DR145">
        <v>1</v>
      </c>
      <c r="DS145">
        <v>0</v>
      </c>
      <c r="DT145">
        <v>0</v>
      </c>
      <c r="DU145" t="s">
        <v>253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D145" t="s">
        <v>85</v>
      </c>
      <c r="EE145" t="s">
        <v>262</v>
      </c>
      <c r="EF145" t="s">
        <v>268</v>
      </c>
      <c r="EG145">
        <v>1</v>
      </c>
      <c r="EH145">
        <v>1</v>
      </c>
      <c r="EI145">
        <v>1</v>
      </c>
      <c r="EJ145">
        <v>0</v>
      </c>
      <c r="EK145">
        <v>0</v>
      </c>
      <c r="EL145">
        <v>0</v>
      </c>
      <c r="EN145" t="s">
        <v>279</v>
      </c>
    </row>
    <row r="146" spans="1:144" x14ac:dyDescent="0.3">
      <c r="A146">
        <v>16</v>
      </c>
      <c r="B146" t="s">
        <v>4</v>
      </c>
      <c r="C146" t="s">
        <v>7</v>
      </c>
      <c r="D146" t="s">
        <v>921</v>
      </c>
      <c r="E146" t="s">
        <v>664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s="1" t="str">
        <f>IF(Table2[[#This Row],[Disable]]=1,"Disable","Non-disabled")</f>
        <v>Non-disabled</v>
      </c>
      <c r="M146" t="s">
        <v>12</v>
      </c>
      <c r="N146" t="s">
        <v>34</v>
      </c>
      <c r="O146">
        <v>1</v>
      </c>
      <c r="P146">
        <v>0</v>
      </c>
      <c r="Q146">
        <v>1</v>
      </c>
      <c r="R146">
        <v>1</v>
      </c>
      <c r="S146" t="s">
        <v>39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AA146" t="s">
        <v>348</v>
      </c>
      <c r="AB146" t="s">
        <v>75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0</v>
      </c>
      <c r="AJ146" t="s">
        <v>85</v>
      </c>
      <c r="AK146" t="s">
        <v>88</v>
      </c>
      <c r="AM146" t="s">
        <v>85</v>
      </c>
      <c r="AN146" t="s">
        <v>88</v>
      </c>
      <c r="AY146" t="s">
        <v>88</v>
      </c>
      <c r="BE146" t="s">
        <v>103</v>
      </c>
      <c r="BF146">
        <v>1</v>
      </c>
      <c r="BG146">
        <v>1</v>
      </c>
      <c r="BH146">
        <v>0</v>
      </c>
      <c r="BI146">
        <v>0</v>
      </c>
      <c r="BJ146" t="s">
        <v>154</v>
      </c>
      <c r="BK146">
        <v>1</v>
      </c>
      <c r="BL146">
        <v>1</v>
      </c>
      <c r="BM146">
        <v>1</v>
      </c>
      <c r="BN146">
        <v>1</v>
      </c>
      <c r="BO146">
        <v>0</v>
      </c>
      <c r="BP146">
        <v>0</v>
      </c>
      <c r="BQ146">
        <v>1</v>
      </c>
      <c r="BR146">
        <v>0</v>
      </c>
      <c r="BS146">
        <v>0</v>
      </c>
      <c r="BT146" t="s">
        <v>118</v>
      </c>
      <c r="BU146">
        <v>1</v>
      </c>
      <c r="BV146">
        <v>0</v>
      </c>
      <c r="BW146">
        <v>1</v>
      </c>
      <c r="BX146">
        <v>1</v>
      </c>
      <c r="BY146">
        <v>1</v>
      </c>
      <c r="BZ146" t="s">
        <v>125</v>
      </c>
      <c r="CA146" t="s">
        <v>127</v>
      </c>
      <c r="CB146">
        <v>1</v>
      </c>
      <c r="CC146">
        <v>0</v>
      </c>
      <c r="CD146">
        <v>0</v>
      </c>
      <c r="CE146">
        <v>0</v>
      </c>
      <c r="CF146" t="s">
        <v>143</v>
      </c>
      <c r="CG146">
        <v>0</v>
      </c>
      <c r="CH146">
        <v>0</v>
      </c>
      <c r="CI146">
        <v>1</v>
      </c>
      <c r="CJ146">
        <v>1</v>
      </c>
      <c r="CK146">
        <v>0</v>
      </c>
      <c r="CL146">
        <v>0</v>
      </c>
      <c r="CM146">
        <v>0</v>
      </c>
      <c r="CN146">
        <v>0</v>
      </c>
      <c r="CO146" t="s">
        <v>191</v>
      </c>
      <c r="CQ146" t="s">
        <v>191</v>
      </c>
      <c r="CS146" t="s">
        <v>199</v>
      </c>
      <c r="DB146" t="s">
        <v>86</v>
      </c>
      <c r="DC146" t="s">
        <v>85</v>
      </c>
      <c r="DD146" t="s">
        <v>88</v>
      </c>
      <c r="DL146" t="s">
        <v>85</v>
      </c>
      <c r="DM146" t="s">
        <v>88</v>
      </c>
      <c r="DN146" t="s">
        <v>85</v>
      </c>
      <c r="DO146" t="s">
        <v>232</v>
      </c>
      <c r="DP146">
        <v>1</v>
      </c>
      <c r="DQ146">
        <v>1</v>
      </c>
      <c r="DR146">
        <v>1</v>
      </c>
      <c r="DS146">
        <v>0</v>
      </c>
      <c r="DT146">
        <v>0</v>
      </c>
      <c r="DU146" t="s">
        <v>253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D146" t="s">
        <v>85</v>
      </c>
      <c r="EE146" t="s">
        <v>262</v>
      </c>
      <c r="EF146" t="s">
        <v>267</v>
      </c>
      <c r="EG146">
        <v>1</v>
      </c>
      <c r="EH146">
        <v>1</v>
      </c>
      <c r="EI146">
        <v>1</v>
      </c>
      <c r="EJ146">
        <v>0</v>
      </c>
      <c r="EK146">
        <v>0</v>
      </c>
      <c r="EL146">
        <v>0</v>
      </c>
      <c r="EN146" t="s">
        <v>279</v>
      </c>
    </row>
    <row r="147" spans="1:144" x14ac:dyDescent="0.3">
      <c r="A147">
        <v>16</v>
      </c>
      <c r="B147" t="s">
        <v>4</v>
      </c>
      <c r="C147" t="s">
        <v>7</v>
      </c>
      <c r="D147" t="s">
        <v>921</v>
      </c>
      <c r="E147" t="s">
        <v>664</v>
      </c>
      <c r="F147" t="s">
        <v>8</v>
      </c>
      <c r="G147" t="s">
        <v>8</v>
      </c>
      <c r="H147" t="s">
        <v>8</v>
      </c>
      <c r="I147" t="s">
        <v>8</v>
      </c>
      <c r="J147" t="s">
        <v>11</v>
      </c>
      <c r="K147" t="s">
        <v>11</v>
      </c>
      <c r="L147" s="1" t="str">
        <f>IF(Table2[[#This Row],[Disable]]=1,"Disable","Non-disabled")</f>
        <v>Disable</v>
      </c>
      <c r="M147" t="s">
        <v>13</v>
      </c>
      <c r="N147" t="s">
        <v>35</v>
      </c>
      <c r="O147">
        <v>0</v>
      </c>
      <c r="P147">
        <v>0</v>
      </c>
      <c r="Q147">
        <v>1</v>
      </c>
      <c r="R147">
        <v>0</v>
      </c>
      <c r="S147" t="s">
        <v>40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BJ147" t="s">
        <v>166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 t="s">
        <v>110</v>
      </c>
      <c r="BU147">
        <v>1</v>
      </c>
      <c r="BV147">
        <v>0</v>
      </c>
      <c r="BW147">
        <v>0</v>
      </c>
      <c r="BX147">
        <v>0</v>
      </c>
      <c r="BY147">
        <v>0</v>
      </c>
      <c r="BZ147" t="s">
        <v>125</v>
      </c>
      <c r="CA147" t="s">
        <v>129</v>
      </c>
      <c r="CB147">
        <v>0</v>
      </c>
      <c r="CC147">
        <v>1</v>
      </c>
      <c r="CD147">
        <v>0</v>
      </c>
      <c r="CE147">
        <v>1</v>
      </c>
      <c r="CF147" t="s">
        <v>173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DB147" t="s">
        <v>86</v>
      </c>
      <c r="DO147" t="s">
        <v>235</v>
      </c>
      <c r="DP147">
        <v>0</v>
      </c>
      <c r="DQ147">
        <v>1</v>
      </c>
      <c r="DR147">
        <v>1</v>
      </c>
      <c r="DS147">
        <v>0</v>
      </c>
      <c r="DT147">
        <v>0</v>
      </c>
      <c r="DU147" t="s">
        <v>253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0</v>
      </c>
      <c r="ED147" t="s">
        <v>85</v>
      </c>
      <c r="EE147" t="s">
        <v>262</v>
      </c>
      <c r="EF147" t="s">
        <v>267</v>
      </c>
      <c r="EG147">
        <v>1</v>
      </c>
      <c r="EH147">
        <v>1</v>
      </c>
      <c r="EI147">
        <v>1</v>
      </c>
      <c r="EJ147">
        <v>0</v>
      </c>
      <c r="EK147">
        <v>0</v>
      </c>
      <c r="EL147">
        <v>0</v>
      </c>
      <c r="EN147" t="s">
        <v>279</v>
      </c>
    </row>
    <row r="148" spans="1:144" x14ac:dyDescent="0.3">
      <c r="A148">
        <v>16</v>
      </c>
      <c r="B148" t="s">
        <v>4</v>
      </c>
      <c r="C148" t="s">
        <v>7</v>
      </c>
      <c r="D148" t="s">
        <v>921</v>
      </c>
      <c r="E148" t="s">
        <v>664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s="1" t="str">
        <f>IF(Table2[[#This Row],[Disable]]=1,"Disable","Non-disabled")</f>
        <v>Non-disabled</v>
      </c>
      <c r="M148" t="s">
        <v>12</v>
      </c>
      <c r="N148" t="s">
        <v>32</v>
      </c>
      <c r="O148">
        <v>1</v>
      </c>
      <c r="P148">
        <v>0</v>
      </c>
      <c r="Q148">
        <v>1</v>
      </c>
      <c r="R148">
        <v>0</v>
      </c>
      <c r="S148" t="s">
        <v>39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AA148" t="s">
        <v>348</v>
      </c>
      <c r="AB148" t="s">
        <v>65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J148" t="s">
        <v>85</v>
      </c>
      <c r="AK148" t="s">
        <v>88</v>
      </c>
      <c r="AM148" t="s">
        <v>85</v>
      </c>
      <c r="AN148" t="s">
        <v>88</v>
      </c>
      <c r="AY148" t="s">
        <v>88</v>
      </c>
      <c r="BE148" t="s">
        <v>103</v>
      </c>
      <c r="BF148">
        <v>1</v>
      </c>
      <c r="BG148">
        <v>1</v>
      </c>
      <c r="BH148">
        <v>0</v>
      </c>
      <c r="BI148">
        <v>0</v>
      </c>
      <c r="BJ148" t="s">
        <v>155</v>
      </c>
      <c r="BK148">
        <v>1</v>
      </c>
      <c r="BL148">
        <v>1</v>
      </c>
      <c r="BM148">
        <v>1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 t="s">
        <v>112</v>
      </c>
      <c r="BU148">
        <v>1</v>
      </c>
      <c r="BV148">
        <v>0</v>
      </c>
      <c r="BW148">
        <v>1</v>
      </c>
      <c r="BX148">
        <v>0</v>
      </c>
      <c r="BY148">
        <v>0</v>
      </c>
      <c r="BZ148" t="s">
        <v>125</v>
      </c>
      <c r="CA148" t="s">
        <v>127</v>
      </c>
      <c r="CB148">
        <v>1</v>
      </c>
      <c r="CC148">
        <v>0</v>
      </c>
      <c r="CD148">
        <v>0</v>
      </c>
      <c r="CE148">
        <v>0</v>
      </c>
      <c r="CF148" t="s">
        <v>143</v>
      </c>
      <c r="CG148">
        <v>0</v>
      </c>
      <c r="CH148">
        <v>0</v>
      </c>
      <c r="CI148">
        <v>1</v>
      </c>
      <c r="CJ148">
        <v>1</v>
      </c>
      <c r="CK148">
        <v>0</v>
      </c>
      <c r="CL148">
        <v>0</v>
      </c>
      <c r="CM148">
        <v>0</v>
      </c>
      <c r="CN148">
        <v>0</v>
      </c>
      <c r="CO148" t="s">
        <v>191</v>
      </c>
      <c r="CQ148" t="s">
        <v>191</v>
      </c>
      <c r="CS148" t="s">
        <v>199</v>
      </c>
      <c r="DB148" t="s">
        <v>86</v>
      </c>
      <c r="DO148" t="s">
        <v>239</v>
      </c>
      <c r="DP148">
        <v>1</v>
      </c>
      <c r="DQ148">
        <v>1</v>
      </c>
      <c r="DR148">
        <v>1</v>
      </c>
      <c r="DS148">
        <v>0</v>
      </c>
      <c r="DT148">
        <v>0</v>
      </c>
      <c r="DU148" t="s">
        <v>253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D148" t="s">
        <v>85</v>
      </c>
      <c r="EE148" t="s">
        <v>262</v>
      </c>
      <c r="EF148" t="s">
        <v>268</v>
      </c>
      <c r="EG148">
        <v>1</v>
      </c>
      <c r="EH148">
        <v>1</v>
      </c>
      <c r="EI148">
        <v>1</v>
      </c>
      <c r="EJ148">
        <v>0</v>
      </c>
      <c r="EK148">
        <v>0</v>
      </c>
      <c r="EL148">
        <v>0</v>
      </c>
      <c r="EN148" t="s">
        <v>279</v>
      </c>
    </row>
    <row r="149" spans="1:144" x14ac:dyDescent="0.3">
      <c r="A149">
        <v>16</v>
      </c>
      <c r="B149" t="s">
        <v>4</v>
      </c>
      <c r="C149" t="s">
        <v>7</v>
      </c>
      <c r="D149" t="s">
        <v>921</v>
      </c>
      <c r="E149" t="s">
        <v>664</v>
      </c>
      <c r="F149" t="s">
        <v>8</v>
      </c>
      <c r="G149" t="s">
        <v>8</v>
      </c>
      <c r="H149" t="s">
        <v>8</v>
      </c>
      <c r="I149" t="s">
        <v>8</v>
      </c>
      <c r="J149" t="s">
        <v>8</v>
      </c>
      <c r="K149" t="s">
        <v>8</v>
      </c>
      <c r="L149" s="1" t="str">
        <f>IF(Table2[[#This Row],[Disable]]=1,"Disable","Non-disabled")</f>
        <v>Non-disabled</v>
      </c>
      <c r="M149" t="s">
        <v>12</v>
      </c>
      <c r="N149" t="s">
        <v>30</v>
      </c>
      <c r="O149">
        <v>1</v>
      </c>
      <c r="P149">
        <v>0</v>
      </c>
      <c r="Q149">
        <v>1</v>
      </c>
      <c r="R149">
        <v>1</v>
      </c>
      <c r="S149" t="s">
        <v>39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AA149" t="s">
        <v>348</v>
      </c>
      <c r="AB149" t="s">
        <v>71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J149" t="s">
        <v>85</v>
      </c>
      <c r="AK149" t="s">
        <v>86</v>
      </c>
      <c r="AM149" t="s">
        <v>85</v>
      </c>
      <c r="AN149" t="s">
        <v>88</v>
      </c>
      <c r="AY149" t="s">
        <v>88</v>
      </c>
      <c r="BE149" t="s">
        <v>100</v>
      </c>
      <c r="BF149">
        <v>0</v>
      </c>
      <c r="BG149">
        <v>1</v>
      </c>
      <c r="BH149">
        <v>0</v>
      </c>
      <c r="BI149">
        <v>0</v>
      </c>
      <c r="BJ149" t="s">
        <v>174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0</v>
      </c>
      <c r="BT149" t="s">
        <v>112</v>
      </c>
      <c r="BU149">
        <v>1</v>
      </c>
      <c r="BV149">
        <v>0</v>
      </c>
      <c r="BW149">
        <v>1</v>
      </c>
      <c r="BX149">
        <v>0</v>
      </c>
      <c r="BY149">
        <v>0</v>
      </c>
      <c r="BZ149" t="s">
        <v>125</v>
      </c>
      <c r="CA149" t="s">
        <v>127</v>
      </c>
      <c r="CB149">
        <v>1</v>
      </c>
      <c r="CC149">
        <v>0</v>
      </c>
      <c r="CD149">
        <v>0</v>
      </c>
      <c r="CE149">
        <v>0</v>
      </c>
      <c r="CF149" t="s">
        <v>173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 t="s">
        <v>189</v>
      </c>
      <c r="CQ149" t="s">
        <v>195</v>
      </c>
      <c r="CS149" t="s">
        <v>199</v>
      </c>
      <c r="DB149" t="s">
        <v>86</v>
      </c>
      <c r="DC149" t="s">
        <v>85</v>
      </c>
      <c r="DD149" t="s">
        <v>88</v>
      </c>
      <c r="DL149" t="s">
        <v>85</v>
      </c>
      <c r="DM149" t="s">
        <v>88</v>
      </c>
      <c r="DN149" t="s">
        <v>85</v>
      </c>
      <c r="DO149" t="s">
        <v>235</v>
      </c>
      <c r="DP149">
        <v>0</v>
      </c>
      <c r="DQ149">
        <v>1</v>
      </c>
      <c r="DR149">
        <v>1</v>
      </c>
      <c r="DS149">
        <v>0</v>
      </c>
      <c r="DT149">
        <v>0</v>
      </c>
      <c r="DU149" t="s">
        <v>253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0</v>
      </c>
      <c r="ED149" t="s">
        <v>85</v>
      </c>
      <c r="EE149" t="s">
        <v>262</v>
      </c>
      <c r="EF149" t="s">
        <v>267</v>
      </c>
      <c r="EG149">
        <v>1</v>
      </c>
      <c r="EH149">
        <v>1</v>
      </c>
      <c r="EI149">
        <v>1</v>
      </c>
      <c r="EJ149">
        <v>0</v>
      </c>
      <c r="EK149">
        <v>0</v>
      </c>
      <c r="EL149">
        <v>0</v>
      </c>
      <c r="EN149" t="s">
        <v>279</v>
      </c>
    </row>
    <row r="150" spans="1:144" x14ac:dyDescent="0.3">
      <c r="A150">
        <v>16</v>
      </c>
      <c r="B150" t="s">
        <v>4</v>
      </c>
      <c r="C150" t="s">
        <v>7</v>
      </c>
      <c r="D150" t="s">
        <v>921</v>
      </c>
      <c r="E150" t="s">
        <v>664</v>
      </c>
      <c r="F150" t="s">
        <v>8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s="1" t="str">
        <f>IF(Table2[[#This Row],[Disable]]=1,"Disable","Non-disabled")</f>
        <v>Non-disabled</v>
      </c>
      <c r="M150" t="s">
        <v>12</v>
      </c>
      <c r="N150" t="s">
        <v>30</v>
      </c>
      <c r="O150">
        <v>1</v>
      </c>
      <c r="P150">
        <v>0</v>
      </c>
      <c r="Q150">
        <v>1</v>
      </c>
      <c r="R150">
        <v>1</v>
      </c>
      <c r="S150" t="s">
        <v>39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AA150" t="s">
        <v>348</v>
      </c>
      <c r="AB150" t="s">
        <v>78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J150" t="s">
        <v>85</v>
      </c>
      <c r="AK150" t="s">
        <v>86</v>
      </c>
      <c r="AM150" t="s">
        <v>85</v>
      </c>
      <c r="AN150" t="s">
        <v>88</v>
      </c>
      <c r="AY150" t="s">
        <v>88</v>
      </c>
      <c r="BE150" t="s">
        <v>100</v>
      </c>
      <c r="BF150">
        <v>0</v>
      </c>
      <c r="BG150">
        <v>1</v>
      </c>
      <c r="BH150">
        <v>0</v>
      </c>
      <c r="BI150">
        <v>0</v>
      </c>
      <c r="BJ150" t="s">
        <v>175</v>
      </c>
      <c r="BK150">
        <v>1</v>
      </c>
      <c r="BL150">
        <v>1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 t="s">
        <v>113</v>
      </c>
      <c r="BU150">
        <v>1</v>
      </c>
      <c r="BV150">
        <v>0</v>
      </c>
      <c r="BW150">
        <v>1</v>
      </c>
      <c r="BX150">
        <v>1</v>
      </c>
      <c r="BY150">
        <v>0</v>
      </c>
      <c r="BZ150" t="s">
        <v>125</v>
      </c>
      <c r="CA150" t="s">
        <v>127</v>
      </c>
      <c r="CB150">
        <v>1</v>
      </c>
      <c r="CC150">
        <v>0</v>
      </c>
      <c r="CD150">
        <v>0</v>
      </c>
      <c r="CE150">
        <v>0</v>
      </c>
      <c r="CF150" t="s">
        <v>144</v>
      </c>
      <c r="CG150">
        <v>1</v>
      </c>
      <c r="CH150">
        <v>1</v>
      </c>
      <c r="CI150">
        <v>1</v>
      </c>
      <c r="CJ150">
        <v>1</v>
      </c>
      <c r="CK150">
        <v>0</v>
      </c>
      <c r="CL150">
        <v>0</v>
      </c>
      <c r="CM150">
        <v>0</v>
      </c>
      <c r="CN150">
        <v>0</v>
      </c>
      <c r="CO150" t="s">
        <v>191</v>
      </c>
      <c r="CQ150" t="s">
        <v>191</v>
      </c>
      <c r="CS150" t="s">
        <v>199</v>
      </c>
      <c r="DB150" t="s">
        <v>86</v>
      </c>
      <c r="DC150" t="s">
        <v>85</v>
      </c>
      <c r="DD150" t="s">
        <v>88</v>
      </c>
      <c r="DL150" t="s">
        <v>85</v>
      </c>
      <c r="DM150" t="s">
        <v>88</v>
      </c>
      <c r="DN150" t="s">
        <v>85</v>
      </c>
      <c r="DO150" t="s">
        <v>238</v>
      </c>
      <c r="DP150">
        <v>0</v>
      </c>
      <c r="DQ150">
        <v>1</v>
      </c>
      <c r="DR150">
        <v>1</v>
      </c>
      <c r="DS150">
        <v>0</v>
      </c>
      <c r="DT150">
        <v>0</v>
      </c>
      <c r="DU150" t="s">
        <v>248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D150" t="s">
        <v>85</v>
      </c>
      <c r="EE150" t="s">
        <v>262</v>
      </c>
      <c r="EF150" t="s">
        <v>267</v>
      </c>
      <c r="EG150">
        <v>1</v>
      </c>
      <c r="EH150">
        <v>1</v>
      </c>
      <c r="EI150">
        <v>1</v>
      </c>
      <c r="EJ150">
        <v>0</v>
      </c>
      <c r="EK150">
        <v>0</v>
      </c>
      <c r="EL150">
        <v>0</v>
      </c>
      <c r="EN150" t="s">
        <v>279</v>
      </c>
    </row>
    <row r="151" spans="1:144" x14ac:dyDescent="0.3">
      <c r="A151">
        <v>16</v>
      </c>
      <c r="B151" t="s">
        <v>4</v>
      </c>
      <c r="C151" t="s">
        <v>7</v>
      </c>
      <c r="D151" t="s">
        <v>921</v>
      </c>
      <c r="E151" t="s">
        <v>664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s="1" t="str">
        <f>IF(Table2[[#This Row],[Disable]]=1,"Disable","Non-disabled")</f>
        <v>Non-disabled</v>
      </c>
      <c r="M151" t="s">
        <v>12</v>
      </c>
      <c r="N151" t="s">
        <v>30</v>
      </c>
      <c r="O151">
        <v>1</v>
      </c>
      <c r="P151">
        <v>0</v>
      </c>
      <c r="Q151">
        <v>1</v>
      </c>
      <c r="R151">
        <v>1</v>
      </c>
      <c r="S151" t="s">
        <v>39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AA151" t="s">
        <v>347</v>
      </c>
      <c r="AB151" t="s">
        <v>83</v>
      </c>
      <c r="AC151">
        <v>1</v>
      </c>
      <c r="AD151">
        <v>0</v>
      </c>
      <c r="AE151">
        <v>1</v>
      </c>
      <c r="AF151">
        <v>1</v>
      </c>
      <c r="AG151">
        <v>0</v>
      </c>
      <c r="AH151">
        <v>0</v>
      </c>
      <c r="AJ151" t="s">
        <v>85</v>
      </c>
      <c r="AK151" t="s">
        <v>86</v>
      </c>
      <c r="BJ151" t="s">
        <v>145</v>
      </c>
      <c r="BK151">
        <v>1</v>
      </c>
      <c r="BL151">
        <v>1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 t="s">
        <v>113</v>
      </c>
      <c r="BU151">
        <v>1</v>
      </c>
      <c r="BV151">
        <v>0</v>
      </c>
      <c r="BW151">
        <v>1</v>
      </c>
      <c r="BX151">
        <v>1</v>
      </c>
      <c r="BY151">
        <v>0</v>
      </c>
      <c r="BZ151" t="s">
        <v>125</v>
      </c>
      <c r="CA151" t="s">
        <v>127</v>
      </c>
      <c r="CB151">
        <v>1</v>
      </c>
      <c r="CC151">
        <v>0</v>
      </c>
      <c r="CD151">
        <v>0</v>
      </c>
      <c r="CE151">
        <v>0</v>
      </c>
      <c r="CF151" t="s">
        <v>145</v>
      </c>
      <c r="CG151">
        <v>1</v>
      </c>
      <c r="CH151">
        <v>1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0</v>
      </c>
      <c r="CO151" t="s">
        <v>191</v>
      </c>
      <c r="CQ151" t="s">
        <v>191</v>
      </c>
      <c r="CS151" t="s">
        <v>199</v>
      </c>
      <c r="DB151" t="s">
        <v>86</v>
      </c>
      <c r="DC151" t="s">
        <v>85</v>
      </c>
      <c r="DD151" t="s">
        <v>88</v>
      </c>
      <c r="DL151" t="s">
        <v>85</v>
      </c>
      <c r="DM151" t="s">
        <v>88</v>
      </c>
      <c r="DN151" t="s">
        <v>85</v>
      </c>
      <c r="DO151" t="s">
        <v>236</v>
      </c>
      <c r="DP151">
        <v>1</v>
      </c>
      <c r="DQ151">
        <v>1</v>
      </c>
      <c r="DR151">
        <v>1</v>
      </c>
      <c r="DS151">
        <v>0</v>
      </c>
      <c r="DT151">
        <v>0</v>
      </c>
      <c r="DU151" t="s">
        <v>248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D151" t="s">
        <v>85</v>
      </c>
      <c r="EE151" t="s">
        <v>262</v>
      </c>
      <c r="EF151" t="s">
        <v>270</v>
      </c>
      <c r="EG151">
        <v>0</v>
      </c>
      <c r="EH151">
        <v>1</v>
      </c>
      <c r="EI151">
        <v>1</v>
      </c>
      <c r="EJ151">
        <v>0</v>
      </c>
      <c r="EK151">
        <v>0</v>
      </c>
      <c r="EL151">
        <v>0</v>
      </c>
      <c r="EN151" t="s">
        <v>279</v>
      </c>
    </row>
    <row r="152" spans="1:144" x14ac:dyDescent="0.3">
      <c r="A152">
        <v>16</v>
      </c>
      <c r="B152" t="s">
        <v>4</v>
      </c>
      <c r="C152" t="s">
        <v>7</v>
      </c>
      <c r="D152" t="s">
        <v>921</v>
      </c>
      <c r="E152" t="s">
        <v>664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s="1" t="str">
        <f>IF(Table2[[#This Row],[Disable]]=1,"Disable","Non-disabled")</f>
        <v>Non-disabled</v>
      </c>
      <c r="N152" t="s">
        <v>30</v>
      </c>
      <c r="O152">
        <v>1</v>
      </c>
      <c r="P152">
        <v>0</v>
      </c>
      <c r="Q152">
        <v>1</v>
      </c>
      <c r="R152">
        <v>1</v>
      </c>
      <c r="S152" t="s">
        <v>39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AA152" t="s">
        <v>60</v>
      </c>
      <c r="AB152" t="s">
        <v>66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J152" t="s">
        <v>85</v>
      </c>
      <c r="AK152" t="s">
        <v>88</v>
      </c>
      <c r="AM152" t="s">
        <v>85</v>
      </c>
      <c r="AN152" t="s">
        <v>88</v>
      </c>
      <c r="AY152" t="s">
        <v>88</v>
      </c>
      <c r="BE152" t="s">
        <v>103</v>
      </c>
      <c r="BF152">
        <v>1</v>
      </c>
      <c r="BG152">
        <v>1</v>
      </c>
      <c r="BH152">
        <v>0</v>
      </c>
      <c r="BI152">
        <v>0</v>
      </c>
      <c r="BJ152" t="s">
        <v>136</v>
      </c>
      <c r="BK152">
        <v>1</v>
      </c>
      <c r="BL152">
        <v>1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 t="s">
        <v>112</v>
      </c>
      <c r="BU152">
        <v>1</v>
      </c>
      <c r="BV152">
        <v>0</v>
      </c>
      <c r="BW152">
        <v>1</v>
      </c>
      <c r="BX152">
        <v>0</v>
      </c>
      <c r="BY152">
        <v>0</v>
      </c>
      <c r="BZ152" t="s">
        <v>125</v>
      </c>
      <c r="CA152" t="s">
        <v>127</v>
      </c>
      <c r="CB152">
        <v>1</v>
      </c>
      <c r="CC152">
        <v>0</v>
      </c>
      <c r="CD152">
        <v>0</v>
      </c>
      <c r="CE152">
        <v>0</v>
      </c>
      <c r="CF152" t="s">
        <v>136</v>
      </c>
      <c r="CG152">
        <v>1</v>
      </c>
      <c r="CH152">
        <v>1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DB152" t="s">
        <v>86</v>
      </c>
      <c r="DC152" t="s">
        <v>85</v>
      </c>
      <c r="DD152" t="s">
        <v>88</v>
      </c>
      <c r="DL152" t="s">
        <v>85</v>
      </c>
      <c r="DM152" t="s">
        <v>88</v>
      </c>
      <c r="DN152" t="s">
        <v>85</v>
      </c>
      <c r="DO152" t="s">
        <v>243</v>
      </c>
      <c r="DP152">
        <v>1</v>
      </c>
      <c r="DQ152">
        <v>1</v>
      </c>
      <c r="DR152">
        <v>0</v>
      </c>
      <c r="DS152">
        <v>0</v>
      </c>
      <c r="DT152">
        <v>1</v>
      </c>
      <c r="DU152" t="s">
        <v>248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D152" t="s">
        <v>85</v>
      </c>
      <c r="EE152" t="s">
        <v>85</v>
      </c>
      <c r="EF152" t="s">
        <v>267</v>
      </c>
      <c r="EG152">
        <v>1</v>
      </c>
      <c r="EH152">
        <v>1</v>
      </c>
      <c r="EI152">
        <v>1</v>
      </c>
      <c r="EJ152">
        <v>0</v>
      </c>
      <c r="EK152">
        <v>0</v>
      </c>
      <c r="EL152">
        <v>0</v>
      </c>
      <c r="EN152" t="s">
        <v>279</v>
      </c>
    </row>
    <row r="153" spans="1:144" x14ac:dyDescent="0.3">
      <c r="A153">
        <v>16</v>
      </c>
      <c r="B153" t="s">
        <v>4</v>
      </c>
      <c r="C153" t="s">
        <v>7</v>
      </c>
      <c r="D153" t="s">
        <v>921</v>
      </c>
      <c r="E153" t="s">
        <v>664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s="1" t="str">
        <f>IF(Table2[[#This Row],[Disable]]=1,"Disable","Non-disabled")</f>
        <v>Non-disabled</v>
      </c>
      <c r="M153" t="s">
        <v>12</v>
      </c>
      <c r="N153" t="s">
        <v>32</v>
      </c>
      <c r="O153">
        <v>1</v>
      </c>
      <c r="P153">
        <v>0</v>
      </c>
      <c r="Q153">
        <v>1</v>
      </c>
      <c r="R153">
        <v>0</v>
      </c>
      <c r="S153" t="s">
        <v>39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AA153" t="s">
        <v>348</v>
      </c>
      <c r="AB153" t="s">
        <v>64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J153" t="s">
        <v>85</v>
      </c>
      <c r="AK153" t="s">
        <v>88</v>
      </c>
      <c r="AM153" t="s">
        <v>85</v>
      </c>
      <c r="AN153" t="s">
        <v>88</v>
      </c>
      <c r="AY153" t="s">
        <v>88</v>
      </c>
      <c r="BE153" t="s">
        <v>103</v>
      </c>
      <c r="BF153">
        <v>1</v>
      </c>
      <c r="BG153">
        <v>1</v>
      </c>
      <c r="BH153">
        <v>0</v>
      </c>
      <c r="BI153">
        <v>0</v>
      </c>
      <c r="BJ153" t="s">
        <v>141</v>
      </c>
      <c r="BK153">
        <v>1</v>
      </c>
      <c r="BL153">
        <v>1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 t="s">
        <v>113</v>
      </c>
      <c r="BU153">
        <v>1</v>
      </c>
      <c r="BV153">
        <v>0</v>
      </c>
      <c r="BW153">
        <v>1</v>
      </c>
      <c r="BX153">
        <v>1</v>
      </c>
      <c r="BY153">
        <v>0</v>
      </c>
      <c r="BZ153" t="s">
        <v>125</v>
      </c>
      <c r="CA153" t="s">
        <v>127</v>
      </c>
      <c r="CB153">
        <v>1</v>
      </c>
      <c r="CC153">
        <v>0</v>
      </c>
      <c r="CD153">
        <v>0</v>
      </c>
      <c r="CE153">
        <v>0</v>
      </c>
      <c r="CF153" t="s">
        <v>143</v>
      </c>
      <c r="CG153">
        <v>0</v>
      </c>
      <c r="CH153">
        <v>0</v>
      </c>
      <c r="CI153">
        <v>1</v>
      </c>
      <c r="CJ153">
        <v>1</v>
      </c>
      <c r="CK153">
        <v>0</v>
      </c>
      <c r="CL153">
        <v>0</v>
      </c>
      <c r="CM153">
        <v>0</v>
      </c>
      <c r="CN153">
        <v>0</v>
      </c>
      <c r="CO153" t="s">
        <v>191</v>
      </c>
      <c r="CQ153" t="s">
        <v>195</v>
      </c>
      <c r="CS153" t="s">
        <v>199</v>
      </c>
      <c r="DB153" t="s">
        <v>86</v>
      </c>
      <c r="DO153" t="s">
        <v>235</v>
      </c>
      <c r="DP153">
        <v>0</v>
      </c>
      <c r="DQ153">
        <v>1</v>
      </c>
      <c r="DR153">
        <v>1</v>
      </c>
      <c r="DS153">
        <v>0</v>
      </c>
      <c r="DT153">
        <v>0</v>
      </c>
      <c r="DU153" t="s">
        <v>248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D153" t="s">
        <v>85</v>
      </c>
      <c r="EE153" t="s">
        <v>262</v>
      </c>
      <c r="EF153" t="s">
        <v>267</v>
      </c>
      <c r="EG153">
        <v>1</v>
      </c>
      <c r="EH153">
        <v>1</v>
      </c>
      <c r="EI153">
        <v>1</v>
      </c>
      <c r="EJ153">
        <v>0</v>
      </c>
      <c r="EK153">
        <v>0</v>
      </c>
      <c r="EL153">
        <v>0</v>
      </c>
      <c r="EN153" t="s">
        <v>279</v>
      </c>
    </row>
    <row r="154" spans="1:144" x14ac:dyDescent="0.3">
      <c r="A154">
        <v>16</v>
      </c>
      <c r="B154" t="s">
        <v>4</v>
      </c>
      <c r="C154" t="s">
        <v>7</v>
      </c>
      <c r="D154" t="s">
        <v>921</v>
      </c>
      <c r="E154" t="s">
        <v>664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s="1" t="str">
        <f>IF(Table2[[#This Row],[Disable]]=1,"Disable","Non-disabled")</f>
        <v>Non-disabled</v>
      </c>
      <c r="M154" t="s">
        <v>12</v>
      </c>
      <c r="N154" t="s">
        <v>36</v>
      </c>
      <c r="O154">
        <v>1</v>
      </c>
      <c r="P154">
        <v>0</v>
      </c>
      <c r="Q154">
        <v>0</v>
      </c>
      <c r="R154">
        <v>0</v>
      </c>
      <c r="S154" t="s">
        <v>39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AA154" t="s">
        <v>348</v>
      </c>
      <c r="AB154" t="s">
        <v>71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J154" t="s">
        <v>85</v>
      </c>
      <c r="AK154" t="s">
        <v>88</v>
      </c>
      <c r="AM154" t="s">
        <v>85</v>
      </c>
      <c r="AN154" t="s">
        <v>88</v>
      </c>
      <c r="AY154" t="s">
        <v>88</v>
      </c>
      <c r="BE154" t="s">
        <v>100</v>
      </c>
      <c r="BF154">
        <v>0</v>
      </c>
      <c r="BG154">
        <v>1</v>
      </c>
      <c r="BH154">
        <v>0</v>
      </c>
      <c r="BI154">
        <v>0</v>
      </c>
      <c r="BJ154" t="s">
        <v>166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 t="s">
        <v>112</v>
      </c>
      <c r="BU154">
        <v>1</v>
      </c>
      <c r="BV154">
        <v>0</v>
      </c>
      <c r="BW154">
        <v>1</v>
      </c>
      <c r="BX154">
        <v>0</v>
      </c>
      <c r="BY154">
        <v>0</v>
      </c>
      <c r="BZ154" t="s">
        <v>125</v>
      </c>
      <c r="CA154" t="s">
        <v>127</v>
      </c>
      <c r="CB154">
        <v>1</v>
      </c>
      <c r="CC154">
        <v>0</v>
      </c>
      <c r="CD154">
        <v>0</v>
      </c>
      <c r="CE154">
        <v>0</v>
      </c>
      <c r="CF154" t="s">
        <v>131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 t="s">
        <v>189</v>
      </c>
      <c r="CQ154" t="s">
        <v>195</v>
      </c>
      <c r="CS154" t="s">
        <v>199</v>
      </c>
      <c r="DB154" t="s">
        <v>86</v>
      </c>
      <c r="EN154" t="s">
        <v>279</v>
      </c>
    </row>
    <row r="155" spans="1:144" x14ac:dyDescent="0.3">
      <c r="A155">
        <v>16</v>
      </c>
      <c r="B155" t="s">
        <v>4</v>
      </c>
      <c r="C155" t="s">
        <v>7</v>
      </c>
      <c r="D155" t="s">
        <v>921</v>
      </c>
      <c r="E155" t="s">
        <v>664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s="1" t="str">
        <f>IF(Table2[[#This Row],[Disable]]=1,"Disable","Non-disabled")</f>
        <v>Non-disabled</v>
      </c>
      <c r="M155" t="s">
        <v>12</v>
      </c>
      <c r="N155" t="s">
        <v>17</v>
      </c>
      <c r="O155">
        <v>1</v>
      </c>
      <c r="P155">
        <v>0</v>
      </c>
      <c r="Q155">
        <v>0</v>
      </c>
      <c r="R155">
        <v>0</v>
      </c>
      <c r="S155" t="s">
        <v>39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AA155" t="s">
        <v>348</v>
      </c>
      <c r="AB155" t="s">
        <v>64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J155" t="s">
        <v>85</v>
      </c>
      <c r="AK155" t="s">
        <v>88</v>
      </c>
      <c r="AM155" t="s">
        <v>85</v>
      </c>
      <c r="AN155" t="s">
        <v>88</v>
      </c>
      <c r="AY155" t="s">
        <v>88</v>
      </c>
      <c r="BE155" t="s">
        <v>103</v>
      </c>
      <c r="BF155">
        <v>1</v>
      </c>
      <c r="BG155">
        <v>1</v>
      </c>
      <c r="BH155">
        <v>0</v>
      </c>
      <c r="BI155">
        <v>0</v>
      </c>
      <c r="EN155" t="s">
        <v>279</v>
      </c>
    </row>
    <row r="156" spans="1:144" x14ac:dyDescent="0.3">
      <c r="A156">
        <v>16</v>
      </c>
      <c r="B156" t="s">
        <v>4</v>
      </c>
      <c r="C156" t="s">
        <v>7</v>
      </c>
      <c r="D156" t="s">
        <v>921</v>
      </c>
      <c r="E156" t="s">
        <v>664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s="1" t="str">
        <f>IF(Table2[[#This Row],[Disable]]=1,"Disable","Non-disabled")</f>
        <v>Non-disabled</v>
      </c>
      <c r="M156" t="s">
        <v>12</v>
      </c>
      <c r="N156" t="s">
        <v>37</v>
      </c>
      <c r="O156">
        <v>1</v>
      </c>
      <c r="P156">
        <v>0</v>
      </c>
      <c r="Q156">
        <v>1</v>
      </c>
      <c r="R156">
        <v>0</v>
      </c>
      <c r="S156" t="s">
        <v>39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AA156" t="s">
        <v>348</v>
      </c>
      <c r="AB156" t="s">
        <v>71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0</v>
      </c>
      <c r="AJ156" t="s">
        <v>85</v>
      </c>
      <c r="AK156" t="s">
        <v>88</v>
      </c>
      <c r="AM156" t="s">
        <v>85</v>
      </c>
      <c r="AN156" t="s">
        <v>88</v>
      </c>
      <c r="AY156" t="s">
        <v>88</v>
      </c>
      <c r="BE156" t="s">
        <v>100</v>
      </c>
      <c r="BF156">
        <v>0</v>
      </c>
      <c r="BG156">
        <v>1</v>
      </c>
      <c r="BH156">
        <v>0</v>
      </c>
      <c r="BI156">
        <v>0</v>
      </c>
      <c r="BJ156" t="s">
        <v>166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 t="s">
        <v>112</v>
      </c>
      <c r="BU156">
        <v>1</v>
      </c>
      <c r="BV156">
        <v>0</v>
      </c>
      <c r="BW156">
        <v>1</v>
      </c>
      <c r="BX156">
        <v>0</v>
      </c>
      <c r="BY156">
        <v>0</v>
      </c>
      <c r="BZ156" t="s">
        <v>125</v>
      </c>
      <c r="CA156" t="s">
        <v>127</v>
      </c>
      <c r="CB156">
        <v>1</v>
      </c>
      <c r="CC156">
        <v>0</v>
      </c>
      <c r="CD156">
        <v>0</v>
      </c>
      <c r="CE156">
        <v>0</v>
      </c>
      <c r="CF156" t="s">
        <v>131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 t="s">
        <v>189</v>
      </c>
      <c r="CQ156" t="s">
        <v>195</v>
      </c>
      <c r="CS156" t="s">
        <v>199</v>
      </c>
      <c r="DB156" t="s">
        <v>86</v>
      </c>
      <c r="DO156" t="s">
        <v>232</v>
      </c>
      <c r="DP156">
        <v>1</v>
      </c>
      <c r="DQ156">
        <v>1</v>
      </c>
      <c r="DR156">
        <v>1</v>
      </c>
      <c r="DS156">
        <v>0</v>
      </c>
      <c r="DT156">
        <v>0</v>
      </c>
      <c r="DU156" t="s">
        <v>253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D156" t="s">
        <v>85</v>
      </c>
      <c r="EE156" t="s">
        <v>262</v>
      </c>
      <c r="EF156" t="s">
        <v>274</v>
      </c>
      <c r="EG156">
        <v>1</v>
      </c>
      <c r="EH156">
        <v>1</v>
      </c>
      <c r="EI156">
        <v>1</v>
      </c>
      <c r="EJ156">
        <v>0</v>
      </c>
      <c r="EK156">
        <v>0</v>
      </c>
      <c r="EL156">
        <v>0</v>
      </c>
      <c r="EN156" t="s">
        <v>279</v>
      </c>
    </row>
    <row r="157" spans="1:144" x14ac:dyDescent="0.3">
      <c r="A157">
        <v>16</v>
      </c>
      <c r="B157" t="s">
        <v>4</v>
      </c>
      <c r="C157" t="s">
        <v>7</v>
      </c>
      <c r="D157" t="s">
        <v>921</v>
      </c>
      <c r="E157" t="s">
        <v>664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s="1" t="str">
        <f>IF(Table2[[#This Row],[Disable]]=1,"Disable","Non-disabled")</f>
        <v>Non-disabled</v>
      </c>
      <c r="M157" t="s">
        <v>12</v>
      </c>
      <c r="N157" t="s">
        <v>37</v>
      </c>
      <c r="O157">
        <v>1</v>
      </c>
      <c r="P157">
        <v>0</v>
      </c>
      <c r="Q157">
        <v>1</v>
      </c>
      <c r="R157">
        <v>0</v>
      </c>
      <c r="S157" t="s">
        <v>39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AA157" t="s">
        <v>61</v>
      </c>
      <c r="AB157" t="s">
        <v>71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J157" t="s">
        <v>85</v>
      </c>
      <c r="AK157" t="s">
        <v>86</v>
      </c>
      <c r="BJ157" t="s">
        <v>136</v>
      </c>
      <c r="BK157">
        <v>1</v>
      </c>
      <c r="BL157">
        <v>1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 t="s">
        <v>113</v>
      </c>
      <c r="BU157">
        <v>1</v>
      </c>
      <c r="BV157">
        <v>0</v>
      </c>
      <c r="BW157">
        <v>1</v>
      </c>
      <c r="BX157">
        <v>1</v>
      </c>
      <c r="BY157">
        <v>0</v>
      </c>
      <c r="BZ157" t="s">
        <v>125</v>
      </c>
      <c r="CA157" t="s">
        <v>127</v>
      </c>
      <c r="CB157">
        <v>1</v>
      </c>
      <c r="CC157">
        <v>0</v>
      </c>
      <c r="CD157">
        <v>0</v>
      </c>
      <c r="CE157">
        <v>0</v>
      </c>
      <c r="CF157" t="s">
        <v>142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 t="s">
        <v>190</v>
      </c>
      <c r="CQ157" t="s">
        <v>190</v>
      </c>
      <c r="CS157" t="s">
        <v>199</v>
      </c>
      <c r="DB157" t="s">
        <v>86</v>
      </c>
      <c r="DO157" t="s">
        <v>237</v>
      </c>
      <c r="DP157">
        <v>1</v>
      </c>
      <c r="DQ157">
        <v>1</v>
      </c>
      <c r="DR157">
        <v>1</v>
      </c>
      <c r="DS157">
        <v>0</v>
      </c>
      <c r="DT157">
        <v>0</v>
      </c>
      <c r="DU157" t="s">
        <v>248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D157" t="s">
        <v>85</v>
      </c>
      <c r="EE157" t="s">
        <v>262</v>
      </c>
      <c r="EF157" t="s">
        <v>270</v>
      </c>
      <c r="EG157">
        <v>0</v>
      </c>
      <c r="EH157">
        <v>1</v>
      </c>
      <c r="EI157">
        <v>1</v>
      </c>
      <c r="EJ157">
        <v>0</v>
      </c>
      <c r="EK157">
        <v>0</v>
      </c>
      <c r="EL157">
        <v>0</v>
      </c>
      <c r="EN157" t="s">
        <v>279</v>
      </c>
    </row>
    <row r="158" spans="1:144" x14ac:dyDescent="0.3">
      <c r="A158">
        <v>16</v>
      </c>
      <c r="B158" t="s">
        <v>4</v>
      </c>
      <c r="C158" t="s">
        <v>7</v>
      </c>
      <c r="D158" t="s">
        <v>921</v>
      </c>
      <c r="E158" t="s">
        <v>664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s="1" t="str">
        <f>IF(Table2[[#This Row],[Disable]]=1,"Disable","Non-disabled")</f>
        <v>Non-disabled</v>
      </c>
      <c r="M158" t="s">
        <v>12</v>
      </c>
      <c r="N158" t="s">
        <v>17</v>
      </c>
      <c r="O158">
        <v>1</v>
      </c>
      <c r="P158">
        <v>0</v>
      </c>
      <c r="Q158">
        <v>0</v>
      </c>
      <c r="R158">
        <v>0</v>
      </c>
      <c r="S158" t="s">
        <v>39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AA158" t="s">
        <v>347</v>
      </c>
      <c r="AB158" t="s">
        <v>80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0</v>
      </c>
      <c r="AJ158" t="s">
        <v>85</v>
      </c>
      <c r="AK158" t="s">
        <v>88</v>
      </c>
      <c r="AM158" t="s">
        <v>85</v>
      </c>
      <c r="AN158" t="s">
        <v>88</v>
      </c>
      <c r="AY158" t="s">
        <v>88</v>
      </c>
      <c r="BE158" t="s">
        <v>100</v>
      </c>
      <c r="BF158">
        <v>0</v>
      </c>
      <c r="BG158">
        <v>1</v>
      </c>
      <c r="BH158">
        <v>0</v>
      </c>
      <c r="BI158">
        <v>0</v>
      </c>
      <c r="EN158" t="s">
        <v>279</v>
      </c>
    </row>
    <row r="159" spans="1:144" x14ac:dyDescent="0.3">
      <c r="A159">
        <v>16</v>
      </c>
      <c r="B159" t="s">
        <v>4</v>
      </c>
      <c r="C159" t="s">
        <v>7</v>
      </c>
      <c r="D159" t="s">
        <v>921</v>
      </c>
      <c r="E159" t="s">
        <v>664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  <c r="K159" t="s">
        <v>8</v>
      </c>
      <c r="L159" s="1" t="str">
        <f>IF(Table2[[#This Row],[Disable]]=1,"Disable","Non-disabled")</f>
        <v>Non-disabled</v>
      </c>
      <c r="M159" t="s">
        <v>12</v>
      </c>
      <c r="N159" t="s">
        <v>32</v>
      </c>
      <c r="O159">
        <v>1</v>
      </c>
      <c r="P159">
        <v>0</v>
      </c>
      <c r="Q159">
        <v>1</v>
      </c>
      <c r="R159">
        <v>0</v>
      </c>
      <c r="S159" t="s">
        <v>39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AA159" t="s">
        <v>60</v>
      </c>
      <c r="AB159" t="s">
        <v>71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J159" t="s">
        <v>85</v>
      </c>
      <c r="AK159" t="s">
        <v>88</v>
      </c>
      <c r="AM159" t="s">
        <v>85</v>
      </c>
      <c r="AN159" t="s">
        <v>88</v>
      </c>
      <c r="AY159" t="s">
        <v>88</v>
      </c>
      <c r="BE159" t="s">
        <v>100</v>
      </c>
      <c r="BF159">
        <v>0</v>
      </c>
      <c r="BG159">
        <v>1</v>
      </c>
      <c r="BH159">
        <v>0</v>
      </c>
      <c r="BI159">
        <v>0</v>
      </c>
      <c r="BJ159" t="s">
        <v>131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 t="s">
        <v>110</v>
      </c>
      <c r="BU159">
        <v>1</v>
      </c>
      <c r="BV159">
        <v>0</v>
      </c>
      <c r="BW159">
        <v>0</v>
      </c>
      <c r="BX159">
        <v>0</v>
      </c>
      <c r="BY159">
        <v>0</v>
      </c>
      <c r="CO159" t="s">
        <v>191</v>
      </c>
      <c r="CQ159" t="s">
        <v>191</v>
      </c>
      <c r="CS159" t="s">
        <v>199</v>
      </c>
      <c r="DB159" t="s">
        <v>86</v>
      </c>
      <c r="DO159" t="s">
        <v>238</v>
      </c>
      <c r="DP159">
        <v>0</v>
      </c>
      <c r="DQ159">
        <v>1</v>
      </c>
      <c r="DR159">
        <v>1</v>
      </c>
      <c r="DS159">
        <v>0</v>
      </c>
      <c r="DT159">
        <v>0</v>
      </c>
      <c r="DU159" t="s">
        <v>248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D159" t="s">
        <v>85</v>
      </c>
      <c r="EE159" t="s">
        <v>262</v>
      </c>
      <c r="EF159" t="s">
        <v>267</v>
      </c>
      <c r="EG159">
        <v>1</v>
      </c>
      <c r="EH159">
        <v>1</v>
      </c>
      <c r="EI159">
        <v>1</v>
      </c>
      <c r="EJ159">
        <v>0</v>
      </c>
      <c r="EK159">
        <v>0</v>
      </c>
      <c r="EL159">
        <v>0</v>
      </c>
      <c r="EN159" t="s">
        <v>279</v>
      </c>
    </row>
    <row r="160" spans="1:144" x14ac:dyDescent="0.3">
      <c r="A160">
        <v>16</v>
      </c>
      <c r="B160" t="s">
        <v>4</v>
      </c>
      <c r="C160" t="s">
        <v>7</v>
      </c>
      <c r="D160" t="s">
        <v>921</v>
      </c>
      <c r="E160" t="s">
        <v>664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s="1" t="str">
        <f>IF(Table2[[#This Row],[Disable]]=1,"Disable","Non-disabled")</f>
        <v>Non-disabled</v>
      </c>
      <c r="N160" t="s">
        <v>17</v>
      </c>
      <c r="O160">
        <v>1</v>
      </c>
      <c r="P160">
        <v>0</v>
      </c>
      <c r="Q160">
        <v>0</v>
      </c>
      <c r="R160">
        <v>0</v>
      </c>
      <c r="S160" t="s">
        <v>39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AA160" t="s">
        <v>60</v>
      </c>
      <c r="AB160" t="s">
        <v>71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J160" t="s">
        <v>85</v>
      </c>
      <c r="AK160" t="s">
        <v>88</v>
      </c>
      <c r="AM160" t="s">
        <v>85</v>
      </c>
      <c r="AN160" t="s">
        <v>88</v>
      </c>
      <c r="AY160" t="s">
        <v>88</v>
      </c>
      <c r="BE160" t="s">
        <v>100</v>
      </c>
      <c r="BF160">
        <v>0</v>
      </c>
      <c r="BG160">
        <v>1</v>
      </c>
      <c r="BH160">
        <v>0</v>
      </c>
      <c r="BI160">
        <v>0</v>
      </c>
      <c r="EN160" t="s">
        <v>280</v>
      </c>
    </row>
    <row r="161" spans="1:144" x14ac:dyDescent="0.3">
      <c r="A161">
        <v>16</v>
      </c>
      <c r="B161" t="s">
        <v>4</v>
      </c>
      <c r="C161" t="s">
        <v>7</v>
      </c>
      <c r="D161" t="s">
        <v>921</v>
      </c>
      <c r="E161" t="s">
        <v>664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s="1" t="str">
        <f>IF(Table2[[#This Row],[Disable]]=1,"Disable","Non-disabled")</f>
        <v>Non-disabled</v>
      </c>
      <c r="M161" t="s">
        <v>12</v>
      </c>
      <c r="N161" t="s">
        <v>37</v>
      </c>
      <c r="O161">
        <v>1</v>
      </c>
      <c r="P161">
        <v>0</v>
      </c>
      <c r="Q161">
        <v>1</v>
      </c>
      <c r="R161">
        <v>0</v>
      </c>
      <c r="S161" t="s">
        <v>39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AA161" t="s">
        <v>61</v>
      </c>
      <c r="AB161" t="s">
        <v>71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0</v>
      </c>
      <c r="AJ161" t="s">
        <v>85</v>
      </c>
      <c r="AK161" t="s">
        <v>88</v>
      </c>
      <c r="AM161" t="s">
        <v>85</v>
      </c>
      <c r="AN161" t="s">
        <v>88</v>
      </c>
      <c r="AY161" t="s">
        <v>88</v>
      </c>
      <c r="BE161" t="s">
        <v>100</v>
      </c>
      <c r="BF161">
        <v>0</v>
      </c>
      <c r="BG161">
        <v>1</v>
      </c>
      <c r="BH161">
        <v>0</v>
      </c>
      <c r="BI161">
        <v>0</v>
      </c>
      <c r="BJ161" t="s">
        <v>176</v>
      </c>
      <c r="BK161">
        <v>1</v>
      </c>
      <c r="BL161">
        <v>1</v>
      </c>
      <c r="BM161">
        <v>1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 t="s">
        <v>115</v>
      </c>
      <c r="BU161">
        <v>1</v>
      </c>
      <c r="BV161">
        <v>0</v>
      </c>
      <c r="BW161">
        <v>1</v>
      </c>
      <c r="BX161">
        <v>0</v>
      </c>
      <c r="BY161">
        <v>0</v>
      </c>
      <c r="BZ161" t="s">
        <v>125</v>
      </c>
      <c r="CA161" t="s">
        <v>127</v>
      </c>
      <c r="CB161">
        <v>1</v>
      </c>
      <c r="CC161">
        <v>0</v>
      </c>
      <c r="CD161">
        <v>0</v>
      </c>
      <c r="CE161">
        <v>0</v>
      </c>
      <c r="CF161" t="s">
        <v>136</v>
      </c>
      <c r="CG161">
        <v>1</v>
      </c>
      <c r="CH161">
        <v>1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 t="s">
        <v>190</v>
      </c>
      <c r="CQ161" t="s">
        <v>190</v>
      </c>
      <c r="CS161" t="s">
        <v>199</v>
      </c>
      <c r="DB161" t="s">
        <v>86</v>
      </c>
      <c r="DO161" t="s">
        <v>238</v>
      </c>
      <c r="DP161">
        <v>0</v>
      </c>
      <c r="DQ161">
        <v>1</v>
      </c>
      <c r="DR161">
        <v>1</v>
      </c>
      <c r="DS161">
        <v>0</v>
      </c>
      <c r="DT161">
        <v>0</v>
      </c>
      <c r="DU161" t="s">
        <v>248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D161" t="s">
        <v>85</v>
      </c>
      <c r="EE161" t="s">
        <v>262</v>
      </c>
      <c r="EF161" t="s">
        <v>269</v>
      </c>
      <c r="EG161">
        <v>1</v>
      </c>
      <c r="EH161">
        <v>1</v>
      </c>
      <c r="EI161">
        <v>1</v>
      </c>
      <c r="EJ161">
        <v>0</v>
      </c>
      <c r="EK161">
        <v>0</v>
      </c>
      <c r="EL161">
        <v>0</v>
      </c>
      <c r="EN161" t="s">
        <v>279</v>
      </c>
    </row>
    <row r="162" spans="1:144" x14ac:dyDescent="0.3">
      <c r="A162" t="s">
        <v>623</v>
      </c>
      <c r="B162" t="s">
        <v>4</v>
      </c>
      <c r="C162" t="s">
        <v>7</v>
      </c>
      <c r="D162" t="s">
        <v>921</v>
      </c>
      <c r="E162" t="s">
        <v>664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s="1" t="str">
        <f>IF(Table2[[#This Row],[Disable]]=1,"Disable","Non-disabled")</f>
        <v>Non-disabled</v>
      </c>
      <c r="M162" t="s">
        <v>13</v>
      </c>
      <c r="N162" t="s">
        <v>18</v>
      </c>
      <c r="O162">
        <v>0</v>
      </c>
      <c r="P162">
        <v>0</v>
      </c>
      <c r="Q162">
        <v>1</v>
      </c>
      <c r="R162">
        <v>0</v>
      </c>
      <c r="S162" t="s">
        <v>39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DO162" t="s">
        <v>234</v>
      </c>
      <c r="DP162">
        <v>0</v>
      </c>
      <c r="DQ162">
        <v>1</v>
      </c>
      <c r="DR162">
        <v>0</v>
      </c>
      <c r="DS162">
        <v>0</v>
      </c>
      <c r="DT162">
        <v>0</v>
      </c>
      <c r="DU162" t="s">
        <v>245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D162" t="s">
        <v>85</v>
      </c>
      <c r="EE162" t="s">
        <v>88</v>
      </c>
      <c r="EF162" t="s">
        <v>264</v>
      </c>
      <c r="EG162">
        <v>1</v>
      </c>
      <c r="EH162">
        <v>1</v>
      </c>
      <c r="EI162">
        <v>0</v>
      </c>
      <c r="EJ162">
        <v>0</v>
      </c>
      <c r="EK162">
        <v>0</v>
      </c>
      <c r="EL162">
        <v>0</v>
      </c>
      <c r="EN162" t="s">
        <v>279</v>
      </c>
    </row>
    <row r="163" spans="1:144" x14ac:dyDescent="0.3">
      <c r="A163" t="s">
        <v>623</v>
      </c>
      <c r="B163" t="s">
        <v>4</v>
      </c>
      <c r="C163" t="s">
        <v>7</v>
      </c>
      <c r="D163" t="s">
        <v>921</v>
      </c>
      <c r="E163" t="s">
        <v>664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s="1" t="str">
        <f>IF(Table2[[#This Row],[Disable]]=1,"Disable","Non-disabled")</f>
        <v>Non-disabled</v>
      </c>
      <c r="M163" t="s">
        <v>13</v>
      </c>
      <c r="N163" t="s">
        <v>18</v>
      </c>
      <c r="O163">
        <v>0</v>
      </c>
      <c r="P163">
        <v>0</v>
      </c>
      <c r="Q163">
        <v>1</v>
      </c>
      <c r="R163">
        <v>0</v>
      </c>
      <c r="S163" t="s">
        <v>39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DO163" t="s">
        <v>234</v>
      </c>
      <c r="DP163">
        <v>0</v>
      </c>
      <c r="DQ163">
        <v>1</v>
      </c>
      <c r="DR163">
        <v>0</v>
      </c>
      <c r="DS163">
        <v>0</v>
      </c>
      <c r="DT163">
        <v>0</v>
      </c>
      <c r="DU163" t="s">
        <v>245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D163" t="s">
        <v>85</v>
      </c>
      <c r="EE163" t="s">
        <v>88</v>
      </c>
      <c r="EF163" t="s">
        <v>263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N163" t="s">
        <v>280</v>
      </c>
    </row>
    <row r="164" spans="1:144" x14ac:dyDescent="0.3">
      <c r="A164">
        <v>15</v>
      </c>
      <c r="B164" t="s">
        <v>4</v>
      </c>
      <c r="C164" t="s">
        <v>6</v>
      </c>
      <c r="D164" t="s">
        <v>921</v>
      </c>
      <c r="E164" t="s">
        <v>922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s="1" t="str">
        <f>IF(Table2[[#This Row],[Disable]]=1,"Disable","Non-disabled")</f>
        <v>Non-disabled</v>
      </c>
      <c r="M164" t="s">
        <v>12</v>
      </c>
      <c r="N164" t="s">
        <v>17</v>
      </c>
      <c r="O164">
        <v>1</v>
      </c>
      <c r="P164">
        <v>0</v>
      </c>
      <c r="Q164">
        <v>0</v>
      </c>
      <c r="R164">
        <v>0</v>
      </c>
      <c r="S164" t="s">
        <v>39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AA164" t="s">
        <v>60</v>
      </c>
      <c r="AB164" t="s">
        <v>77</v>
      </c>
      <c r="AC164">
        <v>1</v>
      </c>
      <c r="AD164">
        <v>0</v>
      </c>
      <c r="AE164">
        <v>0</v>
      </c>
      <c r="AF164">
        <v>0</v>
      </c>
      <c r="AG164">
        <v>1</v>
      </c>
      <c r="AH164">
        <v>0</v>
      </c>
      <c r="AL164" t="s">
        <v>86</v>
      </c>
      <c r="AM164" t="s">
        <v>85</v>
      </c>
      <c r="AY164" t="s">
        <v>85</v>
      </c>
      <c r="AZ164" t="s">
        <v>92</v>
      </c>
      <c r="BA164">
        <v>0</v>
      </c>
      <c r="BB164">
        <v>1</v>
      </c>
      <c r="BC164">
        <v>0</v>
      </c>
      <c r="BD164">
        <v>0</v>
      </c>
      <c r="BE164" t="s">
        <v>105</v>
      </c>
      <c r="BF164">
        <v>1</v>
      </c>
      <c r="BG164">
        <v>1</v>
      </c>
      <c r="BH164">
        <v>0</v>
      </c>
      <c r="BI164">
        <v>0</v>
      </c>
      <c r="EN164" t="s">
        <v>279</v>
      </c>
    </row>
    <row r="165" spans="1:144" x14ac:dyDescent="0.3">
      <c r="A165">
        <v>15</v>
      </c>
      <c r="B165" t="s">
        <v>4</v>
      </c>
      <c r="C165" t="s">
        <v>6</v>
      </c>
      <c r="D165" t="s">
        <v>921</v>
      </c>
      <c r="E165" t="s">
        <v>922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s="1" t="str">
        <f>IF(Table2[[#This Row],[Disable]]=1,"Disable","Non-disabled")</f>
        <v>Non-disabled</v>
      </c>
      <c r="M165" t="s">
        <v>12</v>
      </c>
      <c r="N165" t="s">
        <v>17</v>
      </c>
      <c r="O165">
        <v>1</v>
      </c>
      <c r="P165">
        <v>0</v>
      </c>
      <c r="Q165">
        <v>0</v>
      </c>
      <c r="R165">
        <v>0</v>
      </c>
      <c r="S165" t="s">
        <v>39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AA165" t="s">
        <v>348</v>
      </c>
      <c r="AB165" t="s">
        <v>73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0</v>
      </c>
      <c r="AL165" t="s">
        <v>86</v>
      </c>
      <c r="AM165" t="s">
        <v>85</v>
      </c>
      <c r="AY165" t="s">
        <v>85</v>
      </c>
      <c r="AZ165" t="s">
        <v>94</v>
      </c>
      <c r="BA165">
        <v>1</v>
      </c>
      <c r="BB165">
        <v>1</v>
      </c>
      <c r="BC165">
        <v>0</v>
      </c>
      <c r="BD165">
        <v>0</v>
      </c>
      <c r="EN165" t="s">
        <v>279</v>
      </c>
    </row>
    <row r="166" spans="1:144" x14ac:dyDescent="0.3">
      <c r="A166">
        <v>15</v>
      </c>
      <c r="B166" t="s">
        <v>4</v>
      </c>
      <c r="C166" t="s">
        <v>6</v>
      </c>
      <c r="D166" t="s">
        <v>921</v>
      </c>
      <c r="E166" t="s">
        <v>922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s="1" t="str">
        <f>IF(Table2[[#This Row],[Disable]]=1,"Disable","Non-disabled")</f>
        <v>Non-disabled</v>
      </c>
      <c r="M166" t="s">
        <v>12</v>
      </c>
      <c r="N166" t="s">
        <v>17</v>
      </c>
      <c r="O166">
        <v>1</v>
      </c>
      <c r="P166">
        <v>0</v>
      </c>
      <c r="Q166">
        <v>0</v>
      </c>
      <c r="R166">
        <v>0</v>
      </c>
      <c r="S166" t="s">
        <v>39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AA166" t="s">
        <v>63</v>
      </c>
      <c r="AB166" t="s">
        <v>79</v>
      </c>
      <c r="AC166">
        <v>1</v>
      </c>
      <c r="AD166">
        <v>1</v>
      </c>
      <c r="AE166">
        <v>0</v>
      </c>
      <c r="AF166">
        <v>1</v>
      </c>
      <c r="AG166">
        <v>1</v>
      </c>
      <c r="AH166">
        <v>0</v>
      </c>
      <c r="AL166" t="s">
        <v>86</v>
      </c>
      <c r="AM166" t="s">
        <v>85</v>
      </c>
      <c r="AY166" t="s">
        <v>85</v>
      </c>
      <c r="AZ166" t="s">
        <v>95</v>
      </c>
      <c r="BA166">
        <v>1</v>
      </c>
      <c r="BB166">
        <v>0</v>
      </c>
      <c r="BC166">
        <v>0</v>
      </c>
      <c r="BD166">
        <v>0</v>
      </c>
      <c r="BE166" t="s">
        <v>104</v>
      </c>
      <c r="BF166">
        <v>1</v>
      </c>
      <c r="BG166">
        <v>0</v>
      </c>
      <c r="BH166">
        <v>0</v>
      </c>
      <c r="BI166">
        <v>0</v>
      </c>
      <c r="EN166" t="s">
        <v>279</v>
      </c>
    </row>
    <row r="167" spans="1:144" x14ac:dyDescent="0.3">
      <c r="A167">
        <v>15</v>
      </c>
      <c r="B167" t="s">
        <v>5</v>
      </c>
      <c r="C167" t="s">
        <v>6</v>
      </c>
      <c r="D167" t="s">
        <v>924</v>
      </c>
      <c r="E167" t="s">
        <v>925</v>
      </c>
      <c r="F167" t="s">
        <v>8</v>
      </c>
      <c r="G167" t="s">
        <v>8</v>
      </c>
      <c r="H167" t="s">
        <v>8</v>
      </c>
      <c r="I167" t="s">
        <v>8</v>
      </c>
      <c r="J167" t="s">
        <v>8</v>
      </c>
      <c r="K167" t="s">
        <v>8</v>
      </c>
      <c r="L167" s="1" t="str">
        <f>IF(Table2[[#This Row],[Disable]]=1,"Disable","Non-disabled")</f>
        <v>Non-disabled</v>
      </c>
      <c r="M167" t="s">
        <v>13</v>
      </c>
      <c r="N167" t="s">
        <v>18</v>
      </c>
      <c r="O167">
        <v>0</v>
      </c>
      <c r="P167">
        <v>0</v>
      </c>
      <c r="Q167">
        <v>1</v>
      </c>
      <c r="R167">
        <v>0</v>
      </c>
      <c r="S167" t="s">
        <v>39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DO167" t="s">
        <v>63</v>
      </c>
      <c r="DP167">
        <v>0</v>
      </c>
      <c r="DQ167">
        <v>0</v>
      </c>
      <c r="DR167">
        <v>0</v>
      </c>
      <c r="DS167">
        <v>1</v>
      </c>
      <c r="DT167">
        <v>0</v>
      </c>
      <c r="DU167" t="s">
        <v>252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D167" t="s">
        <v>85</v>
      </c>
      <c r="EE167" t="s">
        <v>85</v>
      </c>
      <c r="EF167" t="s">
        <v>264</v>
      </c>
      <c r="EG167">
        <v>1</v>
      </c>
      <c r="EH167">
        <v>1</v>
      </c>
      <c r="EI167">
        <v>0</v>
      </c>
      <c r="EJ167">
        <v>0</v>
      </c>
      <c r="EK167">
        <v>0</v>
      </c>
      <c r="EL167">
        <v>0</v>
      </c>
      <c r="EN167" t="s">
        <v>279</v>
      </c>
    </row>
    <row r="168" spans="1:144" x14ac:dyDescent="0.3">
      <c r="A168">
        <v>15</v>
      </c>
      <c r="B168" t="s">
        <v>5</v>
      </c>
      <c r="C168" t="s">
        <v>6</v>
      </c>
      <c r="D168" t="s">
        <v>924</v>
      </c>
      <c r="E168" t="s">
        <v>925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s="1" t="str">
        <f>IF(Table2[[#This Row],[Disable]]=1,"Disable","Non-disabled")</f>
        <v>Non-disabled</v>
      </c>
      <c r="M168" t="s">
        <v>13</v>
      </c>
      <c r="N168" t="s">
        <v>18</v>
      </c>
      <c r="O168">
        <v>0</v>
      </c>
      <c r="P168">
        <v>0</v>
      </c>
      <c r="Q168">
        <v>1</v>
      </c>
      <c r="R168">
        <v>0</v>
      </c>
      <c r="S168" t="s">
        <v>39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DO168" t="s">
        <v>233</v>
      </c>
      <c r="DP168">
        <v>1</v>
      </c>
      <c r="DQ168">
        <v>1</v>
      </c>
      <c r="DR168">
        <v>1</v>
      </c>
      <c r="DS168">
        <v>0</v>
      </c>
      <c r="DT168">
        <v>0</v>
      </c>
      <c r="DU168" t="s">
        <v>252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D168" t="s">
        <v>85</v>
      </c>
      <c r="EE168" t="s">
        <v>85</v>
      </c>
      <c r="EF168" t="s">
        <v>264</v>
      </c>
      <c r="EG168">
        <v>1</v>
      </c>
      <c r="EH168">
        <v>1</v>
      </c>
      <c r="EI168">
        <v>0</v>
      </c>
      <c r="EJ168">
        <v>0</v>
      </c>
      <c r="EK168">
        <v>0</v>
      </c>
      <c r="EL168">
        <v>0</v>
      </c>
      <c r="EN168" t="s">
        <v>279</v>
      </c>
    </row>
    <row r="169" spans="1:144" x14ac:dyDescent="0.3">
      <c r="A169">
        <v>15</v>
      </c>
      <c r="B169" t="s">
        <v>5</v>
      </c>
      <c r="C169" t="s">
        <v>6</v>
      </c>
      <c r="D169" t="s">
        <v>924</v>
      </c>
      <c r="E169" t="s">
        <v>925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  <c r="K169" t="s">
        <v>8</v>
      </c>
      <c r="L169" s="1" t="str">
        <f>IF(Table2[[#This Row],[Disable]]=1,"Disable","Non-disabled")</f>
        <v>Non-disabled</v>
      </c>
      <c r="M169" t="s">
        <v>13</v>
      </c>
      <c r="N169" t="s">
        <v>18</v>
      </c>
      <c r="O169">
        <v>0</v>
      </c>
      <c r="P169">
        <v>0</v>
      </c>
      <c r="Q169">
        <v>1</v>
      </c>
      <c r="R169">
        <v>0</v>
      </c>
      <c r="S169" t="s">
        <v>39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DO169" t="s">
        <v>233</v>
      </c>
      <c r="DP169">
        <v>1</v>
      </c>
      <c r="DQ169">
        <v>1</v>
      </c>
      <c r="DR169">
        <v>1</v>
      </c>
      <c r="DS169">
        <v>0</v>
      </c>
      <c r="DT169">
        <v>0</v>
      </c>
      <c r="DU169" t="s">
        <v>250</v>
      </c>
      <c r="DV169">
        <v>0</v>
      </c>
      <c r="DW169">
        <v>1</v>
      </c>
      <c r="DX169">
        <v>1</v>
      </c>
      <c r="DY169">
        <v>0</v>
      </c>
      <c r="DZ169">
        <v>0</v>
      </c>
      <c r="EA169">
        <v>0</v>
      </c>
      <c r="EB169">
        <v>0</v>
      </c>
      <c r="ED169" t="s">
        <v>85</v>
      </c>
      <c r="EE169" t="s">
        <v>85</v>
      </c>
      <c r="EF169" t="s">
        <v>264</v>
      </c>
      <c r="EG169">
        <v>1</v>
      </c>
      <c r="EH169">
        <v>1</v>
      </c>
      <c r="EI169">
        <v>0</v>
      </c>
      <c r="EJ169">
        <v>0</v>
      </c>
      <c r="EK169">
        <v>0</v>
      </c>
      <c r="EL169">
        <v>0</v>
      </c>
      <c r="EN169" t="s">
        <v>279</v>
      </c>
    </row>
    <row r="170" spans="1:144" x14ac:dyDescent="0.3">
      <c r="A170">
        <v>15</v>
      </c>
      <c r="B170" t="s">
        <v>5</v>
      </c>
      <c r="C170" t="s">
        <v>6</v>
      </c>
      <c r="D170" t="s">
        <v>924</v>
      </c>
      <c r="E170" t="s">
        <v>925</v>
      </c>
      <c r="F170" t="s">
        <v>8</v>
      </c>
      <c r="G170" t="s">
        <v>8</v>
      </c>
      <c r="H170" t="s">
        <v>8</v>
      </c>
      <c r="I170" t="s">
        <v>8</v>
      </c>
      <c r="J170" t="s">
        <v>8</v>
      </c>
      <c r="K170" t="s">
        <v>8</v>
      </c>
      <c r="L170" s="1" t="str">
        <f>IF(Table2[[#This Row],[Disable]]=1,"Disable","Non-disabled")</f>
        <v>Non-disabled</v>
      </c>
      <c r="M170" t="s">
        <v>13</v>
      </c>
      <c r="N170" t="s">
        <v>19</v>
      </c>
      <c r="O170">
        <v>0</v>
      </c>
      <c r="P170">
        <v>0</v>
      </c>
      <c r="Q170">
        <v>1</v>
      </c>
      <c r="R170">
        <v>1</v>
      </c>
      <c r="S170" t="s">
        <v>39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DC170" t="s">
        <v>85</v>
      </c>
      <c r="DD170" t="s">
        <v>88</v>
      </c>
      <c r="DL170" t="s">
        <v>88</v>
      </c>
      <c r="DM170" t="s">
        <v>85</v>
      </c>
      <c r="DN170" t="s">
        <v>85</v>
      </c>
      <c r="DO170" t="s">
        <v>233</v>
      </c>
      <c r="DP170">
        <v>1</v>
      </c>
      <c r="DQ170">
        <v>1</v>
      </c>
      <c r="DR170">
        <v>1</v>
      </c>
      <c r="DS170">
        <v>0</v>
      </c>
      <c r="DT170">
        <v>0</v>
      </c>
      <c r="DU170" t="s">
        <v>252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D170" t="s">
        <v>85</v>
      </c>
      <c r="EE170" t="s">
        <v>85</v>
      </c>
      <c r="EF170" t="s">
        <v>264</v>
      </c>
      <c r="EG170">
        <v>1</v>
      </c>
      <c r="EH170">
        <v>1</v>
      </c>
      <c r="EI170">
        <v>0</v>
      </c>
      <c r="EJ170">
        <v>0</v>
      </c>
      <c r="EK170">
        <v>0</v>
      </c>
      <c r="EL170">
        <v>0</v>
      </c>
      <c r="EN170" t="s">
        <v>279</v>
      </c>
    </row>
    <row r="171" spans="1:144" x14ac:dyDescent="0.3">
      <c r="A171">
        <v>15</v>
      </c>
      <c r="B171" t="s">
        <v>5</v>
      </c>
      <c r="C171" t="s">
        <v>6</v>
      </c>
      <c r="D171" t="s">
        <v>924</v>
      </c>
      <c r="E171" t="s">
        <v>925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s="1" t="str">
        <f>IF(Table2[[#This Row],[Disable]]=1,"Disable","Non-disabled")</f>
        <v>Non-disabled</v>
      </c>
      <c r="M171" t="s">
        <v>13</v>
      </c>
      <c r="N171" t="s">
        <v>16</v>
      </c>
      <c r="O171">
        <v>0</v>
      </c>
      <c r="P171">
        <v>0</v>
      </c>
      <c r="Q171">
        <v>0</v>
      </c>
      <c r="R171">
        <v>1</v>
      </c>
      <c r="S171" t="s">
        <v>39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DC171" t="s">
        <v>85</v>
      </c>
      <c r="DD171" t="s">
        <v>88</v>
      </c>
      <c r="DL171" t="s">
        <v>88</v>
      </c>
      <c r="DM171" t="s">
        <v>85</v>
      </c>
      <c r="DN171" t="s">
        <v>85</v>
      </c>
      <c r="EN171" t="s">
        <v>279</v>
      </c>
    </row>
    <row r="172" spans="1:144" x14ac:dyDescent="0.3">
      <c r="A172">
        <v>15</v>
      </c>
      <c r="B172" t="s">
        <v>4</v>
      </c>
      <c r="C172" t="s">
        <v>6</v>
      </c>
      <c r="D172" t="s">
        <v>921</v>
      </c>
      <c r="E172" t="s">
        <v>922</v>
      </c>
      <c r="F172" t="s">
        <v>8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s="1" t="str">
        <f>IF(Table2[[#This Row],[Disable]]=1,"Disable","Non-disabled")</f>
        <v>Non-disabled</v>
      </c>
      <c r="M172" t="s">
        <v>12</v>
      </c>
      <c r="N172" t="s">
        <v>17</v>
      </c>
      <c r="O172">
        <v>1</v>
      </c>
      <c r="P172">
        <v>0</v>
      </c>
      <c r="Q172">
        <v>0</v>
      </c>
      <c r="R172">
        <v>0</v>
      </c>
      <c r="S172" t="s">
        <v>39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AA172" t="s">
        <v>60</v>
      </c>
      <c r="AB172" t="s">
        <v>71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L172" t="s">
        <v>86</v>
      </c>
      <c r="AM172" t="s">
        <v>85</v>
      </c>
      <c r="AY172" t="s">
        <v>85</v>
      </c>
      <c r="AZ172" t="s">
        <v>94</v>
      </c>
      <c r="BA172">
        <v>1</v>
      </c>
      <c r="BB172">
        <v>1</v>
      </c>
      <c r="BC172">
        <v>0</v>
      </c>
      <c r="BD172">
        <v>0</v>
      </c>
      <c r="BE172" t="s">
        <v>107</v>
      </c>
      <c r="BF172">
        <v>1</v>
      </c>
      <c r="BG172">
        <v>0</v>
      </c>
      <c r="BH172">
        <v>1</v>
      </c>
      <c r="BI172">
        <v>0</v>
      </c>
      <c r="EN172" t="s">
        <v>279</v>
      </c>
    </row>
    <row r="173" spans="1:144" x14ac:dyDescent="0.3">
      <c r="A173">
        <v>15</v>
      </c>
      <c r="B173" t="s">
        <v>4</v>
      </c>
      <c r="C173" t="s">
        <v>6</v>
      </c>
      <c r="D173" t="s">
        <v>921</v>
      </c>
      <c r="E173" t="s">
        <v>922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  <c r="K173" t="s">
        <v>8</v>
      </c>
      <c r="L173" s="1" t="str">
        <f>IF(Table2[[#This Row],[Disable]]=1,"Disable","Non-disabled")</f>
        <v>Non-disabled</v>
      </c>
      <c r="M173" t="s">
        <v>12</v>
      </c>
      <c r="N173" t="s">
        <v>17</v>
      </c>
      <c r="O173">
        <v>1</v>
      </c>
      <c r="P173">
        <v>0</v>
      </c>
      <c r="Q173">
        <v>0</v>
      </c>
      <c r="R173">
        <v>0</v>
      </c>
      <c r="S173" t="s">
        <v>39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AA173" t="s">
        <v>60</v>
      </c>
      <c r="AB173" t="s">
        <v>70</v>
      </c>
      <c r="AC173">
        <v>1</v>
      </c>
      <c r="AD173">
        <v>1</v>
      </c>
      <c r="AE173">
        <v>0</v>
      </c>
      <c r="AF173">
        <v>1</v>
      </c>
      <c r="AG173">
        <v>0</v>
      </c>
      <c r="AH173">
        <v>0</v>
      </c>
      <c r="AL173" t="s">
        <v>86</v>
      </c>
      <c r="AM173" t="s">
        <v>85</v>
      </c>
      <c r="AY173" t="s">
        <v>85</v>
      </c>
      <c r="AZ173" t="s">
        <v>98</v>
      </c>
      <c r="BA173">
        <v>1</v>
      </c>
      <c r="BB173">
        <v>0</v>
      </c>
      <c r="BC173">
        <v>1</v>
      </c>
      <c r="BD173">
        <v>0</v>
      </c>
      <c r="BE173" t="s">
        <v>107</v>
      </c>
      <c r="BF173">
        <v>1</v>
      </c>
      <c r="BG173">
        <v>0</v>
      </c>
      <c r="BH173">
        <v>1</v>
      </c>
      <c r="BI173">
        <v>0</v>
      </c>
      <c r="EN173" t="s">
        <v>279</v>
      </c>
    </row>
    <row r="174" spans="1:144" x14ac:dyDescent="0.3">
      <c r="A174">
        <v>15</v>
      </c>
      <c r="B174" t="s">
        <v>4</v>
      </c>
      <c r="C174" t="s">
        <v>6</v>
      </c>
      <c r="D174" t="s">
        <v>921</v>
      </c>
      <c r="E174" t="s">
        <v>922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 s="1" t="str">
        <f>IF(Table2[[#This Row],[Disable]]=1,"Disable","Non-disabled")</f>
        <v>Non-disabled</v>
      </c>
      <c r="M174" t="s">
        <v>12</v>
      </c>
      <c r="N174" t="s">
        <v>16</v>
      </c>
      <c r="O174">
        <v>0</v>
      </c>
      <c r="P174">
        <v>0</v>
      </c>
      <c r="Q174">
        <v>0</v>
      </c>
      <c r="R174">
        <v>1</v>
      </c>
      <c r="S174" t="s">
        <v>39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DC174" t="s">
        <v>85</v>
      </c>
      <c r="DD174" t="s">
        <v>85</v>
      </c>
      <c r="DE174" t="s">
        <v>63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 t="s">
        <v>85</v>
      </c>
      <c r="DM174" t="s">
        <v>85</v>
      </c>
      <c r="DN174" t="s">
        <v>85</v>
      </c>
      <c r="EN174" t="s">
        <v>279</v>
      </c>
    </row>
    <row r="175" spans="1:144" x14ac:dyDescent="0.3">
      <c r="A175">
        <v>15</v>
      </c>
      <c r="B175" t="s">
        <v>3</v>
      </c>
      <c r="C175" t="s">
        <v>6</v>
      </c>
      <c r="D175" t="s">
        <v>921</v>
      </c>
      <c r="E175" t="s">
        <v>922</v>
      </c>
      <c r="F175" t="s">
        <v>11</v>
      </c>
      <c r="G175" t="s">
        <v>10</v>
      </c>
      <c r="H175" t="s">
        <v>11</v>
      </c>
      <c r="I175" t="s">
        <v>10</v>
      </c>
      <c r="J175" t="s">
        <v>10</v>
      </c>
      <c r="K175" t="s">
        <v>8</v>
      </c>
      <c r="L175" s="1" t="str">
        <f>IF(Table2[[#This Row],[Disable]]=1,"Disable","Non-disabled")</f>
        <v>Disable</v>
      </c>
      <c r="M175" t="s">
        <v>12</v>
      </c>
      <c r="N175" t="s">
        <v>18</v>
      </c>
      <c r="O175">
        <v>0</v>
      </c>
      <c r="P175">
        <v>0</v>
      </c>
      <c r="Q175">
        <v>1</v>
      </c>
      <c r="R175">
        <v>0</v>
      </c>
      <c r="S175" t="s">
        <v>39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DO175" t="s">
        <v>233</v>
      </c>
      <c r="DP175">
        <v>1</v>
      </c>
      <c r="DQ175">
        <v>1</v>
      </c>
      <c r="DR175">
        <v>1</v>
      </c>
      <c r="DS175">
        <v>0</v>
      </c>
      <c r="DT175">
        <v>0</v>
      </c>
      <c r="DU175" t="s">
        <v>250</v>
      </c>
      <c r="DV175">
        <v>0</v>
      </c>
      <c r="DW175">
        <v>1</v>
      </c>
      <c r="DX175">
        <v>1</v>
      </c>
      <c r="DY175">
        <v>0</v>
      </c>
      <c r="DZ175">
        <v>0</v>
      </c>
      <c r="EA175">
        <v>0</v>
      </c>
      <c r="EB175">
        <v>0</v>
      </c>
      <c r="ED175" t="s">
        <v>85</v>
      </c>
      <c r="EE175" t="s">
        <v>85</v>
      </c>
      <c r="EF175" t="s">
        <v>264</v>
      </c>
      <c r="EG175">
        <v>1</v>
      </c>
      <c r="EH175">
        <v>1</v>
      </c>
      <c r="EI175">
        <v>0</v>
      </c>
      <c r="EJ175">
        <v>0</v>
      </c>
      <c r="EK175">
        <v>0</v>
      </c>
      <c r="EL175">
        <v>0</v>
      </c>
      <c r="EN175" t="s">
        <v>279</v>
      </c>
    </row>
    <row r="176" spans="1:144" x14ac:dyDescent="0.3">
      <c r="A176">
        <v>15</v>
      </c>
      <c r="B176" t="s">
        <v>4</v>
      </c>
      <c r="C176" t="s">
        <v>6</v>
      </c>
      <c r="D176" t="s">
        <v>921</v>
      </c>
      <c r="E176" t="s">
        <v>922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 t="s">
        <v>8</v>
      </c>
      <c r="L176" s="1" t="str">
        <f>IF(Table2[[#This Row],[Disable]]=1,"Disable","Non-disabled")</f>
        <v>Non-disabled</v>
      </c>
      <c r="M176" t="s">
        <v>12</v>
      </c>
      <c r="N176" t="s">
        <v>16</v>
      </c>
      <c r="O176">
        <v>0</v>
      </c>
      <c r="P176">
        <v>0</v>
      </c>
      <c r="Q176">
        <v>0</v>
      </c>
      <c r="R176">
        <v>1</v>
      </c>
      <c r="S176" t="s">
        <v>49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DC176" t="s">
        <v>85</v>
      </c>
      <c r="DD176" t="s">
        <v>85</v>
      </c>
      <c r="DE176" t="s">
        <v>209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 t="s">
        <v>85</v>
      </c>
      <c r="DM176" t="s">
        <v>85</v>
      </c>
      <c r="DN176" t="s">
        <v>85</v>
      </c>
      <c r="EN176" t="s">
        <v>279</v>
      </c>
    </row>
    <row r="177" spans="1:144" x14ac:dyDescent="0.3">
      <c r="A177">
        <v>15</v>
      </c>
      <c r="B177" t="s">
        <v>4</v>
      </c>
      <c r="C177" t="s">
        <v>6</v>
      </c>
      <c r="D177" t="s">
        <v>921</v>
      </c>
      <c r="E177" t="s">
        <v>922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s="1" t="str">
        <f>IF(Table2[[#This Row],[Disable]]=1,"Disable","Non-disabled")</f>
        <v>Non-disabled</v>
      </c>
      <c r="M177" t="s">
        <v>12</v>
      </c>
      <c r="N177" t="s">
        <v>16</v>
      </c>
      <c r="O177">
        <v>0</v>
      </c>
      <c r="P177">
        <v>0</v>
      </c>
      <c r="Q177">
        <v>0</v>
      </c>
      <c r="R177">
        <v>1</v>
      </c>
      <c r="S177" t="s">
        <v>47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DC177" t="s">
        <v>85</v>
      </c>
      <c r="DD177" t="s">
        <v>85</v>
      </c>
      <c r="DE177" t="s">
        <v>212</v>
      </c>
      <c r="DF177">
        <v>0</v>
      </c>
      <c r="DG177">
        <v>1</v>
      </c>
      <c r="DH177">
        <v>0</v>
      </c>
      <c r="DI177">
        <v>1</v>
      </c>
      <c r="DJ177">
        <v>0</v>
      </c>
      <c r="DK177">
        <v>0</v>
      </c>
      <c r="DL177" t="s">
        <v>85</v>
      </c>
      <c r="DM177" t="s">
        <v>85</v>
      </c>
      <c r="DN177" t="s">
        <v>85</v>
      </c>
      <c r="EN177" t="s">
        <v>279</v>
      </c>
    </row>
    <row r="178" spans="1:144" x14ac:dyDescent="0.3">
      <c r="A178">
        <v>15</v>
      </c>
      <c r="B178" t="s">
        <v>4</v>
      </c>
      <c r="C178" t="s">
        <v>6</v>
      </c>
      <c r="D178" t="s">
        <v>921</v>
      </c>
      <c r="E178" t="s">
        <v>922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 s="1" t="str">
        <f>IF(Table2[[#This Row],[Disable]]=1,"Disable","Non-disabled")</f>
        <v>Non-disabled</v>
      </c>
      <c r="M178" t="s">
        <v>12</v>
      </c>
      <c r="N178" t="s">
        <v>18</v>
      </c>
      <c r="O178">
        <v>0</v>
      </c>
      <c r="P178">
        <v>0</v>
      </c>
      <c r="Q178">
        <v>1</v>
      </c>
      <c r="R178">
        <v>0</v>
      </c>
      <c r="S178" t="s">
        <v>47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DO178" t="s">
        <v>233</v>
      </c>
      <c r="DP178">
        <v>1</v>
      </c>
      <c r="DQ178">
        <v>1</v>
      </c>
      <c r="DR178">
        <v>1</v>
      </c>
      <c r="DS178">
        <v>0</v>
      </c>
      <c r="DT178">
        <v>0</v>
      </c>
      <c r="DU178" t="s">
        <v>250</v>
      </c>
      <c r="DV178">
        <v>0</v>
      </c>
      <c r="DW178">
        <v>1</v>
      </c>
      <c r="DX178">
        <v>1</v>
      </c>
      <c r="DY178">
        <v>0</v>
      </c>
      <c r="DZ178">
        <v>0</v>
      </c>
      <c r="EA178">
        <v>0</v>
      </c>
      <c r="EB178">
        <v>0</v>
      </c>
      <c r="ED178" t="s">
        <v>85</v>
      </c>
      <c r="EE178" t="s">
        <v>85</v>
      </c>
      <c r="EF178" t="s">
        <v>265</v>
      </c>
      <c r="EG178">
        <v>1</v>
      </c>
      <c r="EH178">
        <v>1</v>
      </c>
      <c r="EI178">
        <v>0</v>
      </c>
      <c r="EJ178">
        <v>0</v>
      </c>
      <c r="EK178">
        <v>0</v>
      </c>
      <c r="EL178">
        <v>0</v>
      </c>
      <c r="EN178" t="s">
        <v>279</v>
      </c>
    </row>
    <row r="179" spans="1:144" x14ac:dyDescent="0.3">
      <c r="A179" t="s">
        <v>623</v>
      </c>
      <c r="B179" t="s">
        <v>4</v>
      </c>
      <c r="C179" t="s">
        <v>6</v>
      </c>
      <c r="D179" t="s">
        <v>921</v>
      </c>
      <c r="E179" t="s">
        <v>922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s="1" t="str">
        <f>IF(Table2[[#This Row],[Disable]]=1,"Disable","Non-disabled")</f>
        <v>Non-disabled</v>
      </c>
      <c r="M179" t="s">
        <v>12</v>
      </c>
      <c r="N179" t="s">
        <v>18</v>
      </c>
      <c r="O179">
        <v>0</v>
      </c>
      <c r="P179">
        <v>0</v>
      </c>
      <c r="Q179">
        <v>1</v>
      </c>
      <c r="R179">
        <v>0</v>
      </c>
      <c r="S179" t="s">
        <v>39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DO179" t="s">
        <v>230</v>
      </c>
      <c r="DP179">
        <v>1</v>
      </c>
      <c r="DQ179">
        <v>1</v>
      </c>
      <c r="DR179">
        <v>0</v>
      </c>
      <c r="DS179">
        <v>0</v>
      </c>
      <c r="DT179">
        <v>0</v>
      </c>
      <c r="DU179" t="s">
        <v>245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D179" t="s">
        <v>85</v>
      </c>
      <c r="EE179" t="s">
        <v>88</v>
      </c>
      <c r="EF179" t="s">
        <v>266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N179" t="s">
        <v>279</v>
      </c>
    </row>
    <row r="180" spans="1:144" x14ac:dyDescent="0.3">
      <c r="A180" t="s">
        <v>623</v>
      </c>
      <c r="B180" t="s">
        <v>5</v>
      </c>
      <c r="C180" t="s">
        <v>6</v>
      </c>
      <c r="D180" t="s">
        <v>924</v>
      </c>
      <c r="E180" t="s">
        <v>925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s="1" t="str">
        <f>IF(Table2[[#This Row],[Disable]]=1,"Disable","Non-disabled")</f>
        <v>Non-disabled</v>
      </c>
      <c r="M180" t="s">
        <v>13</v>
      </c>
      <c r="N180" t="s">
        <v>18</v>
      </c>
      <c r="O180">
        <v>0</v>
      </c>
      <c r="P180">
        <v>0</v>
      </c>
      <c r="Q180">
        <v>1</v>
      </c>
      <c r="R180">
        <v>0</v>
      </c>
      <c r="S180" t="s">
        <v>39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DO180" t="s">
        <v>234</v>
      </c>
      <c r="DP180">
        <v>0</v>
      </c>
      <c r="DQ180">
        <v>1</v>
      </c>
      <c r="DR180">
        <v>0</v>
      </c>
      <c r="DS180">
        <v>0</v>
      </c>
      <c r="DT180">
        <v>0</v>
      </c>
      <c r="DU180" t="s">
        <v>245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D180" t="s">
        <v>85</v>
      </c>
      <c r="EE180" t="s">
        <v>88</v>
      </c>
      <c r="EF180" t="s">
        <v>264</v>
      </c>
      <c r="EG180">
        <v>1</v>
      </c>
      <c r="EH180">
        <v>1</v>
      </c>
      <c r="EI180">
        <v>0</v>
      </c>
      <c r="EJ180">
        <v>0</v>
      </c>
      <c r="EK180">
        <v>0</v>
      </c>
      <c r="EL180">
        <v>0</v>
      </c>
      <c r="EN180" t="s">
        <v>279</v>
      </c>
    </row>
    <row r="181" spans="1:144" x14ac:dyDescent="0.3">
      <c r="A181" t="s">
        <v>623</v>
      </c>
      <c r="B181" t="s">
        <v>4</v>
      </c>
      <c r="C181" t="s">
        <v>6</v>
      </c>
      <c r="D181" t="s">
        <v>921</v>
      </c>
      <c r="E181" t="s">
        <v>922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 t="s">
        <v>8</v>
      </c>
      <c r="L181" s="1" t="str">
        <f>IF(Table2[[#This Row],[Disable]]=1,"Disable","Non-disabled")</f>
        <v>Non-disabled</v>
      </c>
      <c r="M181" t="s">
        <v>12</v>
      </c>
      <c r="N181" t="s">
        <v>18</v>
      </c>
      <c r="O181">
        <v>0</v>
      </c>
      <c r="P181">
        <v>0</v>
      </c>
      <c r="Q181">
        <v>1</v>
      </c>
      <c r="R181">
        <v>0</v>
      </c>
      <c r="S181" t="s">
        <v>40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DO181" t="s">
        <v>229</v>
      </c>
      <c r="DP181">
        <v>1</v>
      </c>
      <c r="DQ181">
        <v>0</v>
      </c>
      <c r="DR181">
        <v>0</v>
      </c>
      <c r="DS181">
        <v>0</v>
      </c>
      <c r="DT181">
        <v>0</v>
      </c>
      <c r="DU181" t="s">
        <v>245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D181" t="s">
        <v>85</v>
      </c>
      <c r="EE181" t="s">
        <v>88</v>
      </c>
      <c r="EF181" t="s">
        <v>263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N181" t="s">
        <v>280</v>
      </c>
    </row>
    <row r="182" spans="1:144" x14ac:dyDescent="0.3">
      <c r="A182">
        <v>15</v>
      </c>
      <c r="B182" t="s">
        <v>4</v>
      </c>
      <c r="C182" t="s">
        <v>7</v>
      </c>
      <c r="D182" t="s">
        <v>921</v>
      </c>
      <c r="E182" t="s">
        <v>664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s="1" t="str">
        <f>IF(Table2[[#This Row],[Disable]]=1,"Disable","Non-disabled")</f>
        <v>Non-disabled</v>
      </c>
      <c r="M182" t="s">
        <v>12</v>
      </c>
      <c r="N182" t="s">
        <v>21</v>
      </c>
      <c r="O182">
        <v>1</v>
      </c>
      <c r="P182">
        <v>0</v>
      </c>
      <c r="Q182">
        <v>1</v>
      </c>
      <c r="R182">
        <v>0</v>
      </c>
      <c r="S182" t="s">
        <v>39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AA182" t="s">
        <v>60</v>
      </c>
      <c r="AB182" t="s">
        <v>71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0</v>
      </c>
      <c r="AJ182" t="s">
        <v>85</v>
      </c>
      <c r="AK182" t="s">
        <v>86</v>
      </c>
      <c r="AM182" t="s">
        <v>85</v>
      </c>
      <c r="AN182" t="s">
        <v>88</v>
      </c>
      <c r="AY182" t="s">
        <v>85</v>
      </c>
      <c r="AZ182" t="s">
        <v>92</v>
      </c>
      <c r="BA182">
        <v>0</v>
      </c>
      <c r="BB182">
        <v>1</v>
      </c>
      <c r="BC182">
        <v>0</v>
      </c>
      <c r="BD182">
        <v>0</v>
      </c>
      <c r="BE182" t="s">
        <v>100</v>
      </c>
      <c r="BF182">
        <v>0</v>
      </c>
      <c r="BG182">
        <v>1</v>
      </c>
      <c r="BH182">
        <v>0</v>
      </c>
      <c r="BI182">
        <v>0</v>
      </c>
      <c r="DO182" t="s">
        <v>229</v>
      </c>
      <c r="DP182">
        <v>1</v>
      </c>
      <c r="DQ182">
        <v>0</v>
      </c>
      <c r="DR182">
        <v>0</v>
      </c>
      <c r="DS182">
        <v>0</v>
      </c>
      <c r="DT182">
        <v>0</v>
      </c>
      <c r="DU182" t="s">
        <v>248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D182" t="s">
        <v>85</v>
      </c>
      <c r="EE182" t="s">
        <v>88</v>
      </c>
      <c r="EF182" t="s">
        <v>270</v>
      </c>
      <c r="EG182">
        <v>0</v>
      </c>
      <c r="EH182">
        <v>1</v>
      </c>
      <c r="EI182">
        <v>1</v>
      </c>
      <c r="EJ182">
        <v>0</v>
      </c>
      <c r="EK182">
        <v>0</v>
      </c>
      <c r="EL182">
        <v>0</v>
      </c>
      <c r="EN182" t="s">
        <v>279</v>
      </c>
    </row>
    <row r="183" spans="1:144" x14ac:dyDescent="0.3">
      <c r="A183">
        <v>15</v>
      </c>
      <c r="B183" t="s">
        <v>4</v>
      </c>
      <c r="C183" t="s">
        <v>7</v>
      </c>
      <c r="D183" t="s">
        <v>921</v>
      </c>
      <c r="E183" t="s">
        <v>664</v>
      </c>
      <c r="F183" t="s">
        <v>8</v>
      </c>
      <c r="G183" t="s">
        <v>8</v>
      </c>
      <c r="H183" t="s">
        <v>8</v>
      </c>
      <c r="I183" t="s">
        <v>8</v>
      </c>
      <c r="J183" t="s">
        <v>8</v>
      </c>
      <c r="K183" t="s">
        <v>8</v>
      </c>
      <c r="L183" s="1" t="str">
        <f>IF(Table2[[#This Row],[Disable]]=1,"Disable","Non-disabled")</f>
        <v>Non-disabled</v>
      </c>
      <c r="M183" t="s">
        <v>12</v>
      </c>
      <c r="N183" t="s">
        <v>21</v>
      </c>
      <c r="O183">
        <v>1</v>
      </c>
      <c r="P183">
        <v>0</v>
      </c>
      <c r="Q183">
        <v>1</v>
      </c>
      <c r="R183">
        <v>0</v>
      </c>
      <c r="S183" t="s">
        <v>39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AA183" t="s">
        <v>348</v>
      </c>
      <c r="AB183" t="s">
        <v>64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J183" t="s">
        <v>85</v>
      </c>
      <c r="AK183" t="s">
        <v>88</v>
      </c>
      <c r="AM183" t="s">
        <v>85</v>
      </c>
      <c r="AN183" t="s">
        <v>88</v>
      </c>
      <c r="AY183" t="s">
        <v>88</v>
      </c>
      <c r="BE183" t="s">
        <v>100</v>
      </c>
      <c r="BF183">
        <v>0</v>
      </c>
      <c r="BG183">
        <v>1</v>
      </c>
      <c r="BH183">
        <v>0</v>
      </c>
      <c r="BI183">
        <v>0</v>
      </c>
      <c r="DO183" t="s">
        <v>227</v>
      </c>
      <c r="DP183">
        <v>0</v>
      </c>
      <c r="DQ183">
        <v>0</v>
      </c>
      <c r="DR183">
        <v>1</v>
      </c>
      <c r="DS183">
        <v>0</v>
      </c>
      <c r="DT183">
        <v>0</v>
      </c>
      <c r="DU183" t="s">
        <v>248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D183" t="s">
        <v>85</v>
      </c>
      <c r="EE183" t="s">
        <v>88</v>
      </c>
      <c r="EF183" t="s">
        <v>270</v>
      </c>
      <c r="EG183">
        <v>0</v>
      </c>
      <c r="EH183">
        <v>1</v>
      </c>
      <c r="EI183">
        <v>1</v>
      </c>
      <c r="EJ183">
        <v>0</v>
      </c>
      <c r="EK183">
        <v>0</v>
      </c>
      <c r="EL183">
        <v>0</v>
      </c>
      <c r="EN183" t="s">
        <v>279</v>
      </c>
    </row>
    <row r="184" spans="1:144" x14ac:dyDescent="0.3">
      <c r="A184">
        <v>15</v>
      </c>
      <c r="B184" t="s">
        <v>4</v>
      </c>
      <c r="C184" t="s">
        <v>7</v>
      </c>
      <c r="D184" t="s">
        <v>921</v>
      </c>
      <c r="E184" t="s">
        <v>664</v>
      </c>
      <c r="F184" t="s">
        <v>8</v>
      </c>
      <c r="G184" t="s">
        <v>8</v>
      </c>
      <c r="H184" t="s">
        <v>8</v>
      </c>
      <c r="I184" t="s">
        <v>8</v>
      </c>
      <c r="J184" t="s">
        <v>8</v>
      </c>
      <c r="K184" t="s">
        <v>8</v>
      </c>
      <c r="L184" s="1" t="str">
        <f>IF(Table2[[#This Row],[Disable]]=1,"Disable","Non-disabled")</f>
        <v>Non-disabled</v>
      </c>
      <c r="M184" t="s">
        <v>12</v>
      </c>
      <c r="N184" t="s">
        <v>21</v>
      </c>
      <c r="O184">
        <v>1</v>
      </c>
      <c r="P184">
        <v>0</v>
      </c>
      <c r="Q184">
        <v>1</v>
      </c>
      <c r="R184">
        <v>0</v>
      </c>
      <c r="S184" t="s">
        <v>39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AA184" t="s">
        <v>60</v>
      </c>
      <c r="AB184" t="s">
        <v>64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J184" t="s">
        <v>85</v>
      </c>
      <c r="AK184" t="s">
        <v>88</v>
      </c>
      <c r="AM184" t="s">
        <v>85</v>
      </c>
      <c r="AN184" t="s">
        <v>88</v>
      </c>
      <c r="AY184" t="s">
        <v>88</v>
      </c>
      <c r="BE184" t="s">
        <v>100</v>
      </c>
      <c r="BF184">
        <v>0</v>
      </c>
      <c r="BG184">
        <v>1</v>
      </c>
      <c r="BH184">
        <v>0</v>
      </c>
      <c r="BI184">
        <v>0</v>
      </c>
      <c r="DO184" t="s">
        <v>229</v>
      </c>
      <c r="DP184">
        <v>1</v>
      </c>
      <c r="DQ184">
        <v>0</v>
      </c>
      <c r="DR184">
        <v>0</v>
      </c>
      <c r="DS184">
        <v>0</v>
      </c>
      <c r="DT184">
        <v>0</v>
      </c>
      <c r="DU184" t="s">
        <v>248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D184" t="s">
        <v>85</v>
      </c>
      <c r="EE184" t="s">
        <v>85</v>
      </c>
      <c r="EF184" t="s">
        <v>270</v>
      </c>
      <c r="EG184">
        <v>0</v>
      </c>
      <c r="EH184">
        <v>1</v>
      </c>
      <c r="EI184">
        <v>1</v>
      </c>
      <c r="EJ184">
        <v>0</v>
      </c>
      <c r="EK184">
        <v>0</v>
      </c>
      <c r="EL184">
        <v>0</v>
      </c>
      <c r="EN184" t="s">
        <v>279</v>
      </c>
    </row>
    <row r="185" spans="1:144" x14ac:dyDescent="0.3">
      <c r="A185">
        <v>15</v>
      </c>
      <c r="B185" t="s">
        <v>4</v>
      </c>
      <c r="C185" t="s">
        <v>7</v>
      </c>
      <c r="D185" t="s">
        <v>921</v>
      </c>
      <c r="E185" t="s">
        <v>664</v>
      </c>
      <c r="F185" t="s">
        <v>8</v>
      </c>
      <c r="G185" t="s">
        <v>8</v>
      </c>
      <c r="H185" t="s">
        <v>8</v>
      </c>
      <c r="I185" t="s">
        <v>8</v>
      </c>
      <c r="J185" t="s">
        <v>8</v>
      </c>
      <c r="K185" t="s">
        <v>8</v>
      </c>
      <c r="L185" s="1" t="str">
        <f>IF(Table2[[#This Row],[Disable]]=1,"Disable","Non-disabled")</f>
        <v>Non-disabled</v>
      </c>
      <c r="M185" t="s">
        <v>12</v>
      </c>
      <c r="N185" t="s">
        <v>21</v>
      </c>
      <c r="O185">
        <v>1</v>
      </c>
      <c r="P185">
        <v>0</v>
      </c>
      <c r="Q185">
        <v>1</v>
      </c>
      <c r="R185">
        <v>0</v>
      </c>
      <c r="S185" t="s">
        <v>39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AA185" t="s">
        <v>348</v>
      </c>
      <c r="AB185" t="s">
        <v>64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J185" t="s">
        <v>85</v>
      </c>
      <c r="AK185" t="s">
        <v>86</v>
      </c>
      <c r="DO185" t="s">
        <v>229</v>
      </c>
      <c r="DP185">
        <v>1</v>
      </c>
      <c r="DQ185">
        <v>0</v>
      </c>
      <c r="DR185">
        <v>0</v>
      </c>
      <c r="DS185">
        <v>0</v>
      </c>
      <c r="DT185">
        <v>0</v>
      </c>
      <c r="DU185" t="s">
        <v>248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D185" t="s">
        <v>85</v>
      </c>
      <c r="EE185" t="s">
        <v>88</v>
      </c>
      <c r="EF185" t="s">
        <v>275</v>
      </c>
      <c r="EG185">
        <v>0</v>
      </c>
      <c r="EH185">
        <v>1</v>
      </c>
      <c r="EI185">
        <v>1</v>
      </c>
      <c r="EJ185">
        <v>0</v>
      </c>
      <c r="EK185">
        <v>0</v>
      </c>
      <c r="EL185">
        <v>0</v>
      </c>
      <c r="EN185" t="s">
        <v>280</v>
      </c>
    </row>
    <row r="186" spans="1:144" x14ac:dyDescent="0.3">
      <c r="A186">
        <v>15</v>
      </c>
      <c r="B186" t="s">
        <v>5</v>
      </c>
      <c r="C186" t="s">
        <v>7</v>
      </c>
      <c r="D186" t="s">
        <v>924</v>
      </c>
      <c r="E186" t="s">
        <v>926</v>
      </c>
      <c r="F186" t="s">
        <v>8</v>
      </c>
      <c r="G186" t="s">
        <v>8</v>
      </c>
      <c r="H186" t="s">
        <v>8</v>
      </c>
      <c r="I186" t="s">
        <v>8</v>
      </c>
      <c r="J186" t="s">
        <v>8</v>
      </c>
      <c r="K186" t="s">
        <v>8</v>
      </c>
      <c r="L186" s="1" t="str">
        <f>IF(Table2[[#This Row],[Disable]]=1,"Disable","Non-disabled")</f>
        <v>Non-disabled</v>
      </c>
      <c r="M186" t="s">
        <v>13</v>
      </c>
      <c r="N186" t="s">
        <v>21</v>
      </c>
      <c r="O186">
        <v>1</v>
      </c>
      <c r="P186">
        <v>0</v>
      </c>
      <c r="Q186">
        <v>1</v>
      </c>
      <c r="R186">
        <v>0</v>
      </c>
      <c r="S186" t="s">
        <v>39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AA186" t="s">
        <v>348</v>
      </c>
      <c r="AB186" t="s">
        <v>64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J186" t="s">
        <v>85</v>
      </c>
      <c r="AK186" t="s">
        <v>88</v>
      </c>
      <c r="AM186" t="s">
        <v>85</v>
      </c>
      <c r="AN186" t="s">
        <v>88</v>
      </c>
      <c r="AY186" t="s">
        <v>88</v>
      </c>
      <c r="BE186" t="s">
        <v>100</v>
      </c>
      <c r="BF186">
        <v>0</v>
      </c>
      <c r="BG186">
        <v>1</v>
      </c>
      <c r="BH186">
        <v>0</v>
      </c>
      <c r="BI186">
        <v>0</v>
      </c>
      <c r="DO186" t="s">
        <v>229</v>
      </c>
      <c r="DP186">
        <v>1</v>
      </c>
      <c r="DQ186">
        <v>0</v>
      </c>
      <c r="DR186">
        <v>0</v>
      </c>
      <c r="DS186">
        <v>0</v>
      </c>
      <c r="DT186">
        <v>0</v>
      </c>
      <c r="DU186" t="s">
        <v>248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D186" t="s">
        <v>85</v>
      </c>
      <c r="EE186" t="s">
        <v>88</v>
      </c>
      <c r="EF186" t="s">
        <v>275</v>
      </c>
      <c r="EG186">
        <v>0</v>
      </c>
      <c r="EH186">
        <v>1</v>
      </c>
      <c r="EI186">
        <v>1</v>
      </c>
      <c r="EJ186">
        <v>0</v>
      </c>
      <c r="EK186">
        <v>0</v>
      </c>
      <c r="EL186">
        <v>0</v>
      </c>
      <c r="EN186" t="s">
        <v>280</v>
      </c>
    </row>
    <row r="187" spans="1:144" x14ac:dyDescent="0.3">
      <c r="A187">
        <v>15</v>
      </c>
      <c r="B187" t="s">
        <v>5</v>
      </c>
      <c r="C187" t="s">
        <v>7</v>
      </c>
      <c r="D187" t="s">
        <v>924</v>
      </c>
      <c r="E187" t="s">
        <v>926</v>
      </c>
      <c r="F187" t="s">
        <v>8</v>
      </c>
      <c r="G187" t="s">
        <v>8</v>
      </c>
      <c r="H187" t="s">
        <v>8</v>
      </c>
      <c r="I187" t="s">
        <v>8</v>
      </c>
      <c r="J187" t="s">
        <v>8</v>
      </c>
      <c r="K187" t="s">
        <v>8</v>
      </c>
      <c r="L187" s="1" t="str">
        <f>IF(Table2[[#This Row],[Disable]]=1,"Disable","Non-disabled")</f>
        <v>Non-disabled</v>
      </c>
      <c r="M187" t="s">
        <v>13</v>
      </c>
      <c r="N187" t="s">
        <v>21</v>
      </c>
      <c r="O187">
        <v>1</v>
      </c>
      <c r="P187">
        <v>0</v>
      </c>
      <c r="Q187">
        <v>1</v>
      </c>
      <c r="R187">
        <v>0</v>
      </c>
      <c r="S187" t="s">
        <v>39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AA187" t="s">
        <v>347</v>
      </c>
      <c r="AB187" t="s">
        <v>64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J187" t="s">
        <v>85</v>
      </c>
      <c r="AK187" t="s">
        <v>86</v>
      </c>
      <c r="AM187" t="s">
        <v>85</v>
      </c>
      <c r="AN187" t="s">
        <v>88</v>
      </c>
      <c r="AY187" t="s">
        <v>88</v>
      </c>
      <c r="BE187" t="s">
        <v>100</v>
      </c>
      <c r="BF187">
        <v>0</v>
      </c>
      <c r="BG187">
        <v>1</v>
      </c>
      <c r="BH187">
        <v>0</v>
      </c>
      <c r="BI187">
        <v>0</v>
      </c>
      <c r="DO187" t="s">
        <v>229</v>
      </c>
      <c r="DP187">
        <v>1</v>
      </c>
      <c r="DQ187">
        <v>0</v>
      </c>
      <c r="DR187">
        <v>0</v>
      </c>
      <c r="DS187">
        <v>0</v>
      </c>
      <c r="DT187">
        <v>0</v>
      </c>
      <c r="DU187" t="s">
        <v>248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D187" t="s">
        <v>85</v>
      </c>
      <c r="EE187" t="s">
        <v>88</v>
      </c>
      <c r="EF187" t="s">
        <v>270</v>
      </c>
      <c r="EG187">
        <v>0</v>
      </c>
      <c r="EH187">
        <v>1</v>
      </c>
      <c r="EI187">
        <v>1</v>
      </c>
      <c r="EJ187">
        <v>0</v>
      </c>
      <c r="EK187">
        <v>0</v>
      </c>
      <c r="EL187">
        <v>0</v>
      </c>
      <c r="EN187" t="s">
        <v>280</v>
      </c>
    </row>
    <row r="188" spans="1:144" x14ac:dyDescent="0.3">
      <c r="A188">
        <v>15</v>
      </c>
      <c r="B188" t="s">
        <v>5</v>
      </c>
      <c r="C188" t="s">
        <v>7</v>
      </c>
      <c r="D188" t="s">
        <v>924</v>
      </c>
      <c r="E188" t="s">
        <v>926</v>
      </c>
      <c r="F188" t="s">
        <v>8</v>
      </c>
      <c r="G188" t="s">
        <v>8</v>
      </c>
      <c r="H188" t="s">
        <v>8</v>
      </c>
      <c r="I188" t="s">
        <v>8</v>
      </c>
      <c r="J188" t="s">
        <v>8</v>
      </c>
      <c r="K188" t="s">
        <v>8</v>
      </c>
      <c r="L188" s="1" t="str">
        <f>IF(Table2[[#This Row],[Disable]]=1,"Disable","Non-disabled")</f>
        <v>Non-disabled</v>
      </c>
      <c r="M188" t="s">
        <v>13</v>
      </c>
      <c r="N188" t="s">
        <v>21</v>
      </c>
      <c r="O188">
        <v>1</v>
      </c>
      <c r="P188">
        <v>0</v>
      </c>
      <c r="Q188">
        <v>1</v>
      </c>
      <c r="R188">
        <v>0</v>
      </c>
      <c r="S188" t="s">
        <v>39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AA188" t="s">
        <v>348</v>
      </c>
      <c r="AB188" t="s">
        <v>64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J188" t="s">
        <v>85</v>
      </c>
      <c r="AK188" t="s">
        <v>88</v>
      </c>
      <c r="AM188" t="s">
        <v>85</v>
      </c>
      <c r="AN188" t="s">
        <v>88</v>
      </c>
      <c r="AY188" t="s">
        <v>88</v>
      </c>
      <c r="BE188" t="s">
        <v>100</v>
      </c>
      <c r="BF188">
        <v>0</v>
      </c>
      <c r="BG188">
        <v>1</v>
      </c>
      <c r="BH188">
        <v>0</v>
      </c>
      <c r="BI188">
        <v>0</v>
      </c>
      <c r="DO188" t="s">
        <v>229</v>
      </c>
      <c r="DP188">
        <v>1</v>
      </c>
      <c r="DQ188">
        <v>0</v>
      </c>
      <c r="DR188">
        <v>0</v>
      </c>
      <c r="DS188">
        <v>0</v>
      </c>
      <c r="DT188">
        <v>0</v>
      </c>
      <c r="DU188" t="s">
        <v>248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D188" t="s">
        <v>85</v>
      </c>
      <c r="EE188" t="s">
        <v>88</v>
      </c>
      <c r="EF188" t="s">
        <v>270</v>
      </c>
      <c r="EG188">
        <v>0</v>
      </c>
      <c r="EH188">
        <v>1</v>
      </c>
      <c r="EI188">
        <v>1</v>
      </c>
      <c r="EJ188">
        <v>0</v>
      </c>
      <c r="EK188">
        <v>0</v>
      </c>
      <c r="EL188">
        <v>0</v>
      </c>
      <c r="EN188" t="s">
        <v>280</v>
      </c>
    </row>
    <row r="189" spans="1:144" x14ac:dyDescent="0.3">
      <c r="A189">
        <v>15</v>
      </c>
      <c r="B189" t="s">
        <v>4</v>
      </c>
      <c r="C189" t="s">
        <v>7</v>
      </c>
      <c r="D189" t="s">
        <v>921</v>
      </c>
      <c r="E189" t="s">
        <v>664</v>
      </c>
      <c r="F189" t="s">
        <v>8</v>
      </c>
      <c r="G189" t="s">
        <v>8</v>
      </c>
      <c r="H189" t="s">
        <v>8</v>
      </c>
      <c r="I189" t="s">
        <v>8</v>
      </c>
      <c r="J189" t="s">
        <v>8</v>
      </c>
      <c r="K189" t="s">
        <v>8</v>
      </c>
      <c r="L189" s="1" t="str">
        <f>IF(Table2[[#This Row],[Disable]]=1,"Disable","Non-disabled")</f>
        <v>Non-disabled</v>
      </c>
      <c r="M189" t="s">
        <v>12</v>
      </c>
      <c r="N189" t="s">
        <v>21</v>
      </c>
      <c r="O189">
        <v>1</v>
      </c>
      <c r="P189">
        <v>0</v>
      </c>
      <c r="Q189">
        <v>1</v>
      </c>
      <c r="R189">
        <v>0</v>
      </c>
      <c r="S189" t="s">
        <v>39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AA189" t="s">
        <v>60</v>
      </c>
      <c r="AB189" t="s">
        <v>71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0</v>
      </c>
      <c r="AJ189" t="s">
        <v>85</v>
      </c>
      <c r="AK189" t="s">
        <v>88</v>
      </c>
      <c r="AM189" t="s">
        <v>85</v>
      </c>
      <c r="AN189" t="s">
        <v>88</v>
      </c>
      <c r="AY189" t="s">
        <v>88</v>
      </c>
      <c r="BE189" t="s">
        <v>100</v>
      </c>
      <c r="BF189">
        <v>0</v>
      </c>
      <c r="BG189">
        <v>1</v>
      </c>
      <c r="BH189">
        <v>0</v>
      </c>
      <c r="BI189">
        <v>0</v>
      </c>
      <c r="DO189" t="s">
        <v>229</v>
      </c>
      <c r="DP189">
        <v>1</v>
      </c>
      <c r="DQ189">
        <v>0</v>
      </c>
      <c r="DR189">
        <v>0</v>
      </c>
      <c r="DS189">
        <v>0</v>
      </c>
      <c r="DT189">
        <v>0</v>
      </c>
      <c r="DU189" t="s">
        <v>248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D189" t="s">
        <v>85</v>
      </c>
      <c r="EE189" t="s">
        <v>88</v>
      </c>
      <c r="EF189" t="s">
        <v>270</v>
      </c>
      <c r="EG189">
        <v>0</v>
      </c>
      <c r="EH189">
        <v>1</v>
      </c>
      <c r="EI189">
        <v>1</v>
      </c>
      <c r="EJ189">
        <v>0</v>
      </c>
      <c r="EK189">
        <v>0</v>
      </c>
      <c r="EL189">
        <v>0</v>
      </c>
      <c r="EN189" t="s">
        <v>280</v>
      </c>
    </row>
    <row r="190" spans="1:144" x14ac:dyDescent="0.3">
      <c r="A190">
        <v>15</v>
      </c>
      <c r="B190" t="s">
        <v>5</v>
      </c>
      <c r="C190" t="s">
        <v>7</v>
      </c>
      <c r="D190" t="s">
        <v>924</v>
      </c>
      <c r="E190" t="s">
        <v>926</v>
      </c>
      <c r="F190" t="s">
        <v>8</v>
      </c>
      <c r="G190" t="s">
        <v>8</v>
      </c>
      <c r="H190" t="s">
        <v>8</v>
      </c>
      <c r="I190" t="s">
        <v>11</v>
      </c>
      <c r="J190" t="s">
        <v>11</v>
      </c>
      <c r="K190" t="s">
        <v>11</v>
      </c>
      <c r="L190" s="1" t="str">
        <f>IF(Table2[[#This Row],[Disable]]=1,"Disable","Non-disabled")</f>
        <v>Disable</v>
      </c>
      <c r="M190" t="s">
        <v>13</v>
      </c>
      <c r="N190" t="s">
        <v>18</v>
      </c>
      <c r="O190">
        <v>0</v>
      </c>
      <c r="P190">
        <v>0</v>
      </c>
      <c r="Q190">
        <v>1</v>
      </c>
      <c r="R190">
        <v>0</v>
      </c>
      <c r="S190" t="s">
        <v>39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DO190" t="s">
        <v>229</v>
      </c>
      <c r="DP190">
        <v>1</v>
      </c>
      <c r="DQ190">
        <v>0</v>
      </c>
      <c r="DR190">
        <v>0</v>
      </c>
      <c r="DS190">
        <v>0</v>
      </c>
      <c r="DT190">
        <v>0</v>
      </c>
      <c r="DU190" t="s">
        <v>248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D190" t="s">
        <v>85</v>
      </c>
      <c r="EE190" t="s">
        <v>88</v>
      </c>
      <c r="EF190" t="s">
        <v>266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N190" t="s">
        <v>280</v>
      </c>
    </row>
    <row r="191" spans="1:144" x14ac:dyDescent="0.3">
      <c r="A191">
        <v>15</v>
      </c>
      <c r="B191" t="s">
        <v>4</v>
      </c>
      <c r="C191" t="s">
        <v>7</v>
      </c>
      <c r="D191" t="s">
        <v>921</v>
      </c>
      <c r="E191" t="s">
        <v>664</v>
      </c>
      <c r="F191" t="s">
        <v>9</v>
      </c>
      <c r="G191" t="s">
        <v>10</v>
      </c>
      <c r="H191" t="s">
        <v>8</v>
      </c>
      <c r="I191" t="s">
        <v>10</v>
      </c>
      <c r="J191" t="s">
        <v>9</v>
      </c>
      <c r="K191" t="s">
        <v>8</v>
      </c>
      <c r="L191" s="1" t="str">
        <f>IF(Table2[[#This Row],[Disable]]=1,"Disable","Non-disabled")</f>
        <v>Disable</v>
      </c>
      <c r="M191" t="s">
        <v>12</v>
      </c>
      <c r="N191" t="s">
        <v>21</v>
      </c>
      <c r="O191">
        <v>1</v>
      </c>
      <c r="P191">
        <v>0</v>
      </c>
      <c r="Q191">
        <v>1</v>
      </c>
      <c r="R191">
        <v>0</v>
      </c>
      <c r="S191" t="s">
        <v>39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AA191" t="s">
        <v>60</v>
      </c>
      <c r="AB191" t="s">
        <v>64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J191" t="s">
        <v>85</v>
      </c>
      <c r="AK191" t="s">
        <v>88</v>
      </c>
      <c r="AM191" t="s">
        <v>85</v>
      </c>
      <c r="AN191" t="s">
        <v>88</v>
      </c>
      <c r="AY191" t="s">
        <v>88</v>
      </c>
      <c r="BE191" t="s">
        <v>100</v>
      </c>
      <c r="BF191">
        <v>0</v>
      </c>
      <c r="BG191">
        <v>1</v>
      </c>
      <c r="BH191">
        <v>0</v>
      </c>
      <c r="BI191">
        <v>0</v>
      </c>
      <c r="DO191" t="s">
        <v>229</v>
      </c>
      <c r="DP191">
        <v>1</v>
      </c>
      <c r="DQ191">
        <v>0</v>
      </c>
      <c r="DR191">
        <v>0</v>
      </c>
      <c r="DS191">
        <v>0</v>
      </c>
      <c r="DT191">
        <v>0</v>
      </c>
      <c r="DU191" t="s">
        <v>248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D191" t="s">
        <v>85</v>
      </c>
      <c r="EE191" t="s">
        <v>88</v>
      </c>
      <c r="EF191" t="s">
        <v>270</v>
      </c>
      <c r="EG191">
        <v>0</v>
      </c>
      <c r="EH191">
        <v>1</v>
      </c>
      <c r="EI191">
        <v>1</v>
      </c>
      <c r="EJ191">
        <v>0</v>
      </c>
      <c r="EK191">
        <v>0</v>
      </c>
      <c r="EL191">
        <v>0</v>
      </c>
      <c r="EN191" t="s">
        <v>280</v>
      </c>
    </row>
    <row r="192" spans="1:144" x14ac:dyDescent="0.3">
      <c r="A192">
        <v>15</v>
      </c>
      <c r="B192" t="s">
        <v>4</v>
      </c>
      <c r="C192" t="s">
        <v>7</v>
      </c>
      <c r="D192" t="s">
        <v>921</v>
      </c>
      <c r="E192" t="s">
        <v>664</v>
      </c>
      <c r="F192" t="s">
        <v>8</v>
      </c>
      <c r="G192" t="s">
        <v>8</v>
      </c>
      <c r="H192" t="s">
        <v>8</v>
      </c>
      <c r="I192" t="s">
        <v>8</v>
      </c>
      <c r="J192" t="s">
        <v>8</v>
      </c>
      <c r="K192" t="s">
        <v>8</v>
      </c>
      <c r="L192" s="1" t="str">
        <f>IF(Table2[[#This Row],[Disable]]=1,"Disable","Non-disabled")</f>
        <v>Non-disabled</v>
      </c>
      <c r="M192" t="s">
        <v>12</v>
      </c>
      <c r="N192" t="s">
        <v>21</v>
      </c>
      <c r="O192">
        <v>1</v>
      </c>
      <c r="P192">
        <v>0</v>
      </c>
      <c r="Q192">
        <v>1</v>
      </c>
      <c r="R192">
        <v>0</v>
      </c>
      <c r="S192" t="s">
        <v>39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AA192" t="s">
        <v>60</v>
      </c>
      <c r="AB192" t="s">
        <v>64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J192" t="s">
        <v>85</v>
      </c>
      <c r="AK192" t="s">
        <v>88</v>
      </c>
      <c r="AM192" t="s">
        <v>85</v>
      </c>
      <c r="AN192" t="s">
        <v>88</v>
      </c>
      <c r="AY192" t="s">
        <v>88</v>
      </c>
      <c r="BE192" t="s">
        <v>100</v>
      </c>
      <c r="BF192">
        <v>0</v>
      </c>
      <c r="BG192">
        <v>1</v>
      </c>
      <c r="BH192">
        <v>0</v>
      </c>
      <c r="BI192">
        <v>0</v>
      </c>
      <c r="DO192" t="s">
        <v>229</v>
      </c>
      <c r="DP192">
        <v>1</v>
      </c>
      <c r="DQ192">
        <v>0</v>
      </c>
      <c r="DR192">
        <v>0</v>
      </c>
      <c r="DS192">
        <v>0</v>
      </c>
      <c r="DT192">
        <v>0</v>
      </c>
      <c r="DU192" t="s">
        <v>248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D192" t="s">
        <v>85</v>
      </c>
      <c r="EE192" t="s">
        <v>85</v>
      </c>
      <c r="EF192" t="s">
        <v>270</v>
      </c>
      <c r="EG192">
        <v>0</v>
      </c>
      <c r="EH192">
        <v>1</v>
      </c>
      <c r="EI192">
        <v>1</v>
      </c>
      <c r="EJ192">
        <v>0</v>
      </c>
      <c r="EK192">
        <v>0</v>
      </c>
      <c r="EL192">
        <v>0</v>
      </c>
      <c r="EN192" t="s">
        <v>279</v>
      </c>
    </row>
    <row r="193" spans="1:144" x14ac:dyDescent="0.3">
      <c r="A193">
        <v>15</v>
      </c>
      <c r="B193" t="s">
        <v>4</v>
      </c>
      <c r="C193" t="s">
        <v>7</v>
      </c>
      <c r="D193" t="s">
        <v>921</v>
      </c>
      <c r="E193" t="s">
        <v>664</v>
      </c>
      <c r="F193" t="s">
        <v>8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 s="1" t="str">
        <f>IF(Table2[[#This Row],[Disable]]=1,"Disable","Non-disabled")</f>
        <v>Non-disabled</v>
      </c>
      <c r="M193" t="s">
        <v>12</v>
      </c>
      <c r="N193" t="s">
        <v>21</v>
      </c>
      <c r="O193">
        <v>1</v>
      </c>
      <c r="P193">
        <v>0</v>
      </c>
      <c r="Q193">
        <v>1</v>
      </c>
      <c r="R193">
        <v>0</v>
      </c>
      <c r="S193" t="s">
        <v>39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AA193" t="s">
        <v>60</v>
      </c>
      <c r="AB193" t="s">
        <v>71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0</v>
      </c>
      <c r="AJ193" t="s">
        <v>85</v>
      </c>
      <c r="AK193" t="s">
        <v>88</v>
      </c>
      <c r="AM193" t="s">
        <v>85</v>
      </c>
      <c r="AN193" t="s">
        <v>88</v>
      </c>
      <c r="AY193" t="s">
        <v>88</v>
      </c>
      <c r="BE193" t="s">
        <v>100</v>
      </c>
      <c r="BF193">
        <v>0</v>
      </c>
      <c r="BG193">
        <v>1</v>
      </c>
      <c r="BH193">
        <v>0</v>
      </c>
      <c r="BI193">
        <v>0</v>
      </c>
      <c r="DO193" t="s">
        <v>229</v>
      </c>
      <c r="DP193">
        <v>1</v>
      </c>
      <c r="DQ193">
        <v>0</v>
      </c>
      <c r="DR193">
        <v>0</v>
      </c>
      <c r="DS193">
        <v>0</v>
      </c>
      <c r="DT193">
        <v>0</v>
      </c>
      <c r="DU193" t="s">
        <v>248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D193" t="s">
        <v>85</v>
      </c>
      <c r="EE193" t="s">
        <v>85</v>
      </c>
      <c r="EF193" t="s">
        <v>275</v>
      </c>
      <c r="EG193">
        <v>0</v>
      </c>
      <c r="EH193">
        <v>1</v>
      </c>
      <c r="EI193">
        <v>1</v>
      </c>
      <c r="EJ193">
        <v>0</v>
      </c>
      <c r="EK193">
        <v>0</v>
      </c>
      <c r="EL193">
        <v>0</v>
      </c>
      <c r="EN193" t="s">
        <v>279</v>
      </c>
    </row>
    <row r="194" spans="1:144" x14ac:dyDescent="0.3">
      <c r="A194">
        <v>15</v>
      </c>
      <c r="B194" t="s">
        <v>3</v>
      </c>
      <c r="C194" t="s">
        <v>7</v>
      </c>
      <c r="D194" t="s">
        <v>921</v>
      </c>
      <c r="E194" t="s">
        <v>664</v>
      </c>
      <c r="F194" t="s">
        <v>8</v>
      </c>
      <c r="G194" t="s">
        <v>8</v>
      </c>
      <c r="H194" t="s">
        <v>8</v>
      </c>
      <c r="I194" t="s">
        <v>8</v>
      </c>
      <c r="J194" t="s">
        <v>8</v>
      </c>
      <c r="K194" t="s">
        <v>8</v>
      </c>
      <c r="L194" s="1" t="str">
        <f>IF(Table2[[#This Row],[Disable]]=1,"Disable","Non-disabled")</f>
        <v>Non-disabled</v>
      </c>
      <c r="M194" t="s">
        <v>12</v>
      </c>
      <c r="N194" t="s">
        <v>21</v>
      </c>
      <c r="O194">
        <v>1</v>
      </c>
      <c r="P194">
        <v>0</v>
      </c>
      <c r="Q194">
        <v>1</v>
      </c>
      <c r="R194">
        <v>0</v>
      </c>
      <c r="S194" t="s">
        <v>39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AA194" t="s">
        <v>60</v>
      </c>
      <c r="AB194" t="s">
        <v>64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J194" t="s">
        <v>85</v>
      </c>
      <c r="AK194" t="s">
        <v>88</v>
      </c>
      <c r="AM194" t="s">
        <v>85</v>
      </c>
      <c r="AN194" t="s">
        <v>88</v>
      </c>
      <c r="AY194" t="s">
        <v>88</v>
      </c>
      <c r="BE194" t="s">
        <v>100</v>
      </c>
      <c r="BF194">
        <v>0</v>
      </c>
      <c r="BG194">
        <v>1</v>
      </c>
      <c r="BH194">
        <v>0</v>
      </c>
      <c r="BI194">
        <v>0</v>
      </c>
      <c r="DO194" t="s">
        <v>229</v>
      </c>
      <c r="DP194">
        <v>1</v>
      </c>
      <c r="DQ194">
        <v>0</v>
      </c>
      <c r="DR194">
        <v>0</v>
      </c>
      <c r="DS194">
        <v>0</v>
      </c>
      <c r="DT194">
        <v>0</v>
      </c>
      <c r="DU194" t="s">
        <v>248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D194" t="s">
        <v>85</v>
      </c>
      <c r="EE194" t="s">
        <v>85</v>
      </c>
      <c r="EF194" t="s">
        <v>270</v>
      </c>
      <c r="EG194">
        <v>0</v>
      </c>
      <c r="EH194">
        <v>1</v>
      </c>
      <c r="EI194">
        <v>1</v>
      </c>
      <c r="EJ194">
        <v>0</v>
      </c>
      <c r="EK194">
        <v>0</v>
      </c>
      <c r="EL194">
        <v>0</v>
      </c>
      <c r="EN194" t="s">
        <v>279</v>
      </c>
    </row>
    <row r="195" spans="1:144" x14ac:dyDescent="0.3">
      <c r="A195">
        <v>15</v>
      </c>
      <c r="B195" t="s">
        <v>5</v>
      </c>
      <c r="C195" t="s">
        <v>7</v>
      </c>
      <c r="D195" t="s">
        <v>924</v>
      </c>
      <c r="E195" t="s">
        <v>926</v>
      </c>
      <c r="F195" t="s">
        <v>8</v>
      </c>
      <c r="G195" t="s">
        <v>8</v>
      </c>
      <c r="H195" t="s">
        <v>8</v>
      </c>
      <c r="I195" t="s">
        <v>8</v>
      </c>
      <c r="J195" t="s">
        <v>8</v>
      </c>
      <c r="K195" t="s">
        <v>8</v>
      </c>
      <c r="L195" s="1" t="str">
        <f>IF(Table2[[#This Row],[Disable]]=1,"Disable","Non-disabled")</f>
        <v>Non-disabled</v>
      </c>
      <c r="M195" t="s">
        <v>13</v>
      </c>
      <c r="N195" t="s">
        <v>21</v>
      </c>
      <c r="O195">
        <v>1</v>
      </c>
      <c r="P195">
        <v>0</v>
      </c>
      <c r="Q195">
        <v>1</v>
      </c>
      <c r="R195">
        <v>0</v>
      </c>
      <c r="S195" t="s">
        <v>39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AA195" t="s">
        <v>348</v>
      </c>
      <c r="AB195" t="s">
        <v>64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J195" t="s">
        <v>85</v>
      </c>
      <c r="AK195" t="s">
        <v>88</v>
      </c>
      <c r="AM195" t="s">
        <v>85</v>
      </c>
      <c r="AN195" t="s">
        <v>88</v>
      </c>
      <c r="AY195" t="s">
        <v>88</v>
      </c>
      <c r="BE195" t="s">
        <v>100</v>
      </c>
      <c r="BF195">
        <v>0</v>
      </c>
      <c r="BG195">
        <v>1</v>
      </c>
      <c r="BH195">
        <v>0</v>
      </c>
      <c r="BI195">
        <v>0</v>
      </c>
      <c r="DO195" t="s">
        <v>229</v>
      </c>
      <c r="DP195">
        <v>1</v>
      </c>
      <c r="DQ195">
        <v>0</v>
      </c>
      <c r="DR195">
        <v>0</v>
      </c>
      <c r="DS195">
        <v>0</v>
      </c>
      <c r="DT195">
        <v>0</v>
      </c>
      <c r="DU195" t="s">
        <v>248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D195" t="s">
        <v>85</v>
      </c>
      <c r="EE195" t="s">
        <v>85</v>
      </c>
      <c r="EF195" t="s">
        <v>270</v>
      </c>
      <c r="EG195">
        <v>0</v>
      </c>
      <c r="EH195">
        <v>1</v>
      </c>
      <c r="EI195">
        <v>1</v>
      </c>
      <c r="EJ195">
        <v>0</v>
      </c>
      <c r="EK195">
        <v>0</v>
      </c>
      <c r="EL195">
        <v>0</v>
      </c>
      <c r="EN195" t="s">
        <v>279</v>
      </c>
    </row>
    <row r="196" spans="1:144" x14ac:dyDescent="0.3">
      <c r="A196">
        <v>15</v>
      </c>
      <c r="B196" t="s">
        <v>5</v>
      </c>
      <c r="C196" t="s">
        <v>7</v>
      </c>
      <c r="D196" t="s">
        <v>924</v>
      </c>
      <c r="E196" t="s">
        <v>926</v>
      </c>
      <c r="F196" t="s">
        <v>8</v>
      </c>
      <c r="G196" t="s">
        <v>8</v>
      </c>
      <c r="H196" t="s">
        <v>8</v>
      </c>
      <c r="I196" t="s">
        <v>8</v>
      </c>
      <c r="J196" t="s">
        <v>8</v>
      </c>
      <c r="K196" t="s">
        <v>8</v>
      </c>
      <c r="L196" s="1" t="str">
        <f>IF(Table2[[#This Row],[Disable]]=1,"Disable","Non-disabled")</f>
        <v>Non-disabled</v>
      </c>
      <c r="M196" t="s">
        <v>13</v>
      </c>
      <c r="N196" t="s">
        <v>22</v>
      </c>
      <c r="O196">
        <v>1</v>
      </c>
      <c r="P196">
        <v>0</v>
      </c>
      <c r="Q196">
        <v>1</v>
      </c>
      <c r="R196">
        <v>0</v>
      </c>
      <c r="S196" t="s">
        <v>39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AA196" t="s">
        <v>348</v>
      </c>
      <c r="AB196" t="s">
        <v>64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J196" t="s">
        <v>85</v>
      </c>
      <c r="AK196" t="s">
        <v>88</v>
      </c>
      <c r="AM196" t="s">
        <v>85</v>
      </c>
      <c r="AN196" t="s">
        <v>88</v>
      </c>
      <c r="AY196" t="s">
        <v>88</v>
      </c>
      <c r="BE196" t="s">
        <v>100</v>
      </c>
      <c r="BF196">
        <v>0</v>
      </c>
      <c r="BG196">
        <v>1</v>
      </c>
      <c r="BH196">
        <v>0</v>
      </c>
      <c r="BI196">
        <v>0</v>
      </c>
      <c r="DO196" t="s">
        <v>229</v>
      </c>
      <c r="DP196">
        <v>1</v>
      </c>
      <c r="DQ196">
        <v>0</v>
      </c>
      <c r="DR196">
        <v>0</v>
      </c>
      <c r="DS196">
        <v>0</v>
      </c>
      <c r="DT196">
        <v>0</v>
      </c>
      <c r="DU196" t="s">
        <v>248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D196" t="s">
        <v>85</v>
      </c>
      <c r="EE196" t="s">
        <v>85</v>
      </c>
      <c r="EF196" t="s">
        <v>275</v>
      </c>
      <c r="EG196">
        <v>0</v>
      </c>
      <c r="EH196">
        <v>1</v>
      </c>
      <c r="EI196">
        <v>1</v>
      </c>
      <c r="EJ196">
        <v>0</v>
      </c>
      <c r="EK196">
        <v>0</v>
      </c>
      <c r="EL196">
        <v>0</v>
      </c>
      <c r="EN196" t="s">
        <v>279</v>
      </c>
    </row>
    <row r="197" spans="1:144" x14ac:dyDescent="0.3">
      <c r="A197">
        <v>15</v>
      </c>
      <c r="B197" t="s">
        <v>5</v>
      </c>
      <c r="C197" t="s">
        <v>7</v>
      </c>
      <c r="D197" t="s">
        <v>924</v>
      </c>
      <c r="E197" t="s">
        <v>926</v>
      </c>
      <c r="F197" t="s">
        <v>8</v>
      </c>
      <c r="G197" t="s">
        <v>8</v>
      </c>
      <c r="H197" t="s">
        <v>8</v>
      </c>
      <c r="I197" t="s">
        <v>8</v>
      </c>
      <c r="J197" t="s">
        <v>8</v>
      </c>
      <c r="K197" t="s">
        <v>8</v>
      </c>
      <c r="L197" s="1" t="str">
        <f>IF(Table2[[#This Row],[Disable]]=1,"Disable","Non-disabled")</f>
        <v>Non-disabled</v>
      </c>
      <c r="M197" t="s">
        <v>13</v>
      </c>
      <c r="N197" t="s">
        <v>21</v>
      </c>
      <c r="O197">
        <v>1</v>
      </c>
      <c r="P197">
        <v>0</v>
      </c>
      <c r="Q197">
        <v>1</v>
      </c>
      <c r="R197">
        <v>0</v>
      </c>
      <c r="S197" t="s">
        <v>39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AA197" t="s">
        <v>348</v>
      </c>
      <c r="AB197" t="s">
        <v>64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J197" t="s">
        <v>85</v>
      </c>
      <c r="AK197" t="s">
        <v>86</v>
      </c>
      <c r="AM197" t="s">
        <v>85</v>
      </c>
      <c r="AN197" t="s">
        <v>88</v>
      </c>
      <c r="AY197" t="s">
        <v>88</v>
      </c>
      <c r="BE197" t="s">
        <v>100</v>
      </c>
      <c r="BF197">
        <v>0</v>
      </c>
      <c r="BG197">
        <v>1</v>
      </c>
      <c r="BH197">
        <v>0</v>
      </c>
      <c r="BI197">
        <v>0</v>
      </c>
      <c r="DO197" t="s">
        <v>229</v>
      </c>
      <c r="DP197">
        <v>1</v>
      </c>
      <c r="DQ197">
        <v>0</v>
      </c>
      <c r="DR197">
        <v>0</v>
      </c>
      <c r="DS197">
        <v>0</v>
      </c>
      <c r="DT197">
        <v>0</v>
      </c>
      <c r="DU197" t="s">
        <v>248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D197" t="s">
        <v>85</v>
      </c>
      <c r="EE197" t="s">
        <v>85</v>
      </c>
      <c r="EF197" t="s">
        <v>269</v>
      </c>
      <c r="EG197">
        <v>1</v>
      </c>
      <c r="EH197">
        <v>1</v>
      </c>
      <c r="EI197">
        <v>1</v>
      </c>
      <c r="EJ197">
        <v>0</v>
      </c>
      <c r="EK197">
        <v>0</v>
      </c>
      <c r="EL197">
        <v>0</v>
      </c>
      <c r="EN197" t="s">
        <v>279</v>
      </c>
    </row>
    <row r="198" spans="1:144" x14ac:dyDescent="0.3">
      <c r="A198" t="s">
        <v>623</v>
      </c>
      <c r="B198" t="s">
        <v>4</v>
      </c>
      <c r="C198" t="s">
        <v>7</v>
      </c>
      <c r="D198" t="s">
        <v>921</v>
      </c>
      <c r="E198" t="s">
        <v>664</v>
      </c>
      <c r="F198" t="s">
        <v>8</v>
      </c>
      <c r="G198" t="s">
        <v>8</v>
      </c>
      <c r="H198" t="s">
        <v>8</v>
      </c>
      <c r="I198" t="s">
        <v>8</v>
      </c>
      <c r="J198" t="s">
        <v>8</v>
      </c>
      <c r="K198" t="s">
        <v>8</v>
      </c>
      <c r="L198" s="1" t="str">
        <f>IF(Table2[[#This Row],[Disable]]=1,"Disable","Non-disabled")</f>
        <v>Non-disabled</v>
      </c>
      <c r="M198" t="s">
        <v>12</v>
      </c>
      <c r="N198" t="s">
        <v>18</v>
      </c>
      <c r="O198">
        <v>0</v>
      </c>
      <c r="P198">
        <v>0</v>
      </c>
      <c r="Q198">
        <v>1</v>
      </c>
      <c r="R198">
        <v>0</v>
      </c>
      <c r="S198" t="s">
        <v>39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DO198" t="s">
        <v>234</v>
      </c>
      <c r="DP198">
        <v>0</v>
      </c>
      <c r="DQ198">
        <v>1</v>
      </c>
      <c r="DR198">
        <v>0</v>
      </c>
      <c r="DS198">
        <v>0</v>
      </c>
      <c r="DT198">
        <v>0</v>
      </c>
      <c r="DU198" t="s">
        <v>245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D198" t="s">
        <v>85</v>
      </c>
      <c r="EE198" t="s">
        <v>88</v>
      </c>
      <c r="EF198" t="s">
        <v>267</v>
      </c>
      <c r="EG198">
        <v>1</v>
      </c>
      <c r="EH198">
        <v>1</v>
      </c>
      <c r="EI198">
        <v>1</v>
      </c>
      <c r="EJ198">
        <v>0</v>
      </c>
      <c r="EK198">
        <v>0</v>
      </c>
      <c r="EL198">
        <v>0</v>
      </c>
      <c r="EN198" t="s">
        <v>279</v>
      </c>
    </row>
    <row r="199" spans="1:144" x14ac:dyDescent="0.3">
      <c r="A199" t="s">
        <v>623</v>
      </c>
      <c r="B199" t="s">
        <v>4</v>
      </c>
      <c r="C199" t="s">
        <v>7</v>
      </c>
      <c r="D199" t="s">
        <v>921</v>
      </c>
      <c r="E199" t="s">
        <v>664</v>
      </c>
      <c r="F199" t="s">
        <v>8</v>
      </c>
      <c r="G199" t="s">
        <v>8</v>
      </c>
      <c r="H199" t="s">
        <v>8</v>
      </c>
      <c r="I199" t="s">
        <v>8</v>
      </c>
      <c r="J199" t="s">
        <v>8</v>
      </c>
      <c r="K199" t="s">
        <v>8</v>
      </c>
      <c r="L199" s="1" t="str">
        <f>IF(Table2[[#This Row],[Disable]]=1,"Disable","Non-disabled")</f>
        <v>Non-disabled</v>
      </c>
      <c r="M199" t="s">
        <v>12</v>
      </c>
      <c r="N199" t="s">
        <v>18</v>
      </c>
      <c r="O199">
        <v>0</v>
      </c>
      <c r="P199">
        <v>0</v>
      </c>
      <c r="Q199">
        <v>1</v>
      </c>
      <c r="R199">
        <v>0</v>
      </c>
      <c r="S199" t="s">
        <v>39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DO199" t="s">
        <v>234</v>
      </c>
      <c r="DP199">
        <v>0</v>
      </c>
      <c r="DQ199">
        <v>1</v>
      </c>
      <c r="DR199">
        <v>0</v>
      </c>
      <c r="DS199">
        <v>0</v>
      </c>
      <c r="DT199">
        <v>0</v>
      </c>
      <c r="DU199" t="s">
        <v>245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D199" t="s">
        <v>85</v>
      </c>
      <c r="EE199" t="s">
        <v>88</v>
      </c>
      <c r="EF199" t="s">
        <v>274</v>
      </c>
      <c r="EG199">
        <v>1</v>
      </c>
      <c r="EH199">
        <v>1</v>
      </c>
      <c r="EI199">
        <v>1</v>
      </c>
      <c r="EJ199">
        <v>0</v>
      </c>
      <c r="EK199">
        <v>0</v>
      </c>
      <c r="EL199">
        <v>0</v>
      </c>
      <c r="EN199" t="s">
        <v>280</v>
      </c>
    </row>
    <row r="200" spans="1:144" x14ac:dyDescent="0.3">
      <c r="A200">
        <v>15</v>
      </c>
      <c r="B200" t="s">
        <v>4</v>
      </c>
      <c r="C200" t="s">
        <v>6</v>
      </c>
      <c r="D200" t="s">
        <v>921</v>
      </c>
      <c r="E200" t="s">
        <v>922</v>
      </c>
      <c r="F200" t="s">
        <v>8</v>
      </c>
      <c r="G200" t="s">
        <v>10</v>
      </c>
      <c r="H200" t="s">
        <v>10</v>
      </c>
      <c r="I200" t="s">
        <v>8</v>
      </c>
      <c r="J200" t="s">
        <v>10</v>
      </c>
      <c r="K200" t="s">
        <v>8</v>
      </c>
      <c r="L200" s="1" t="str">
        <f>IF(Table2[[#This Row],[Disable]]=1,"Disable","Non-disabled")</f>
        <v>Non-disabled</v>
      </c>
      <c r="M200" t="s">
        <v>12</v>
      </c>
      <c r="N200" t="s">
        <v>23</v>
      </c>
      <c r="O200">
        <v>1</v>
      </c>
      <c r="P200">
        <v>0</v>
      </c>
      <c r="Q200">
        <v>1</v>
      </c>
      <c r="R200">
        <v>1</v>
      </c>
      <c r="S200" t="s">
        <v>39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AA200" t="s">
        <v>60</v>
      </c>
      <c r="AB200" t="s">
        <v>71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0</v>
      </c>
      <c r="AL200" t="s">
        <v>86</v>
      </c>
      <c r="AM200" t="s">
        <v>85</v>
      </c>
      <c r="AY200" t="s">
        <v>85</v>
      </c>
      <c r="AZ200" t="s">
        <v>92</v>
      </c>
      <c r="BA200">
        <v>0</v>
      </c>
      <c r="BB200">
        <v>1</v>
      </c>
      <c r="BC200">
        <v>0</v>
      </c>
      <c r="BD200">
        <v>0</v>
      </c>
      <c r="BE200" t="s">
        <v>100</v>
      </c>
      <c r="BF200">
        <v>0</v>
      </c>
      <c r="BG200">
        <v>1</v>
      </c>
      <c r="BH200">
        <v>0</v>
      </c>
      <c r="BI200">
        <v>0</v>
      </c>
      <c r="DC200" t="s">
        <v>85</v>
      </c>
      <c r="DD200" t="s">
        <v>88</v>
      </c>
      <c r="DL200" t="s">
        <v>85</v>
      </c>
      <c r="DM200" t="s">
        <v>88</v>
      </c>
      <c r="DN200" t="s">
        <v>85</v>
      </c>
      <c r="DO200" t="s">
        <v>230</v>
      </c>
      <c r="DP200">
        <v>1</v>
      </c>
      <c r="DQ200">
        <v>1</v>
      </c>
      <c r="DR200">
        <v>0</v>
      </c>
      <c r="DS200">
        <v>0</v>
      </c>
      <c r="DT200">
        <v>0</v>
      </c>
      <c r="DU200" t="s">
        <v>252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D200" t="s">
        <v>85</v>
      </c>
      <c r="EE200" t="s">
        <v>85</v>
      </c>
      <c r="EF200" t="s">
        <v>268</v>
      </c>
      <c r="EG200">
        <v>1</v>
      </c>
      <c r="EH200">
        <v>1</v>
      </c>
      <c r="EI200">
        <v>1</v>
      </c>
      <c r="EJ200">
        <v>0</v>
      </c>
      <c r="EK200">
        <v>0</v>
      </c>
      <c r="EL200">
        <v>0</v>
      </c>
      <c r="EN200" t="s">
        <v>279</v>
      </c>
    </row>
    <row r="201" spans="1:144" x14ac:dyDescent="0.3">
      <c r="A201">
        <v>15</v>
      </c>
      <c r="B201" t="s">
        <v>5</v>
      </c>
      <c r="C201" t="s">
        <v>6</v>
      </c>
      <c r="D201" t="s">
        <v>924</v>
      </c>
      <c r="E201" t="s">
        <v>925</v>
      </c>
      <c r="F201" t="s">
        <v>8</v>
      </c>
      <c r="G201" t="s">
        <v>8</v>
      </c>
      <c r="H201" t="s">
        <v>8</v>
      </c>
      <c r="I201" t="s">
        <v>8</v>
      </c>
      <c r="J201" t="s">
        <v>8</v>
      </c>
      <c r="K201" t="s">
        <v>8</v>
      </c>
      <c r="L201" s="1" t="str">
        <f>IF(Table2[[#This Row],[Disable]]=1,"Disable","Non-disabled")</f>
        <v>Non-disabled</v>
      </c>
      <c r="M201" t="s">
        <v>12</v>
      </c>
      <c r="N201" t="s">
        <v>19</v>
      </c>
      <c r="O201">
        <v>0</v>
      </c>
      <c r="P201">
        <v>0</v>
      </c>
      <c r="Q201">
        <v>1</v>
      </c>
      <c r="R201">
        <v>1</v>
      </c>
      <c r="S201" t="s">
        <v>39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DC201" t="s">
        <v>85</v>
      </c>
      <c r="DD201" t="s">
        <v>88</v>
      </c>
      <c r="DL201" t="s">
        <v>88</v>
      </c>
      <c r="DM201" t="s">
        <v>85</v>
      </c>
      <c r="DN201" t="s">
        <v>85</v>
      </c>
      <c r="DO201" t="s">
        <v>230</v>
      </c>
      <c r="DP201">
        <v>1</v>
      </c>
      <c r="DQ201">
        <v>1</v>
      </c>
      <c r="DR201">
        <v>0</v>
      </c>
      <c r="DS201">
        <v>0</v>
      </c>
      <c r="DT201">
        <v>0</v>
      </c>
      <c r="DU201" t="s">
        <v>252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D201" t="s">
        <v>85</v>
      </c>
      <c r="EE201" t="s">
        <v>85</v>
      </c>
      <c r="EF201" t="s">
        <v>267</v>
      </c>
      <c r="EG201">
        <v>1</v>
      </c>
      <c r="EH201">
        <v>1</v>
      </c>
      <c r="EI201">
        <v>1</v>
      </c>
      <c r="EJ201">
        <v>0</v>
      </c>
      <c r="EK201">
        <v>0</v>
      </c>
      <c r="EL201">
        <v>0</v>
      </c>
      <c r="EN201" t="s">
        <v>279</v>
      </c>
    </row>
    <row r="202" spans="1:144" x14ac:dyDescent="0.3">
      <c r="A202">
        <v>15</v>
      </c>
      <c r="B202" t="s">
        <v>5</v>
      </c>
      <c r="C202" t="s">
        <v>6</v>
      </c>
      <c r="D202" t="s">
        <v>924</v>
      </c>
      <c r="E202" t="s">
        <v>925</v>
      </c>
      <c r="F202" t="s">
        <v>8</v>
      </c>
      <c r="G202" t="s">
        <v>8</v>
      </c>
      <c r="H202" t="s">
        <v>8</v>
      </c>
      <c r="I202" t="s">
        <v>8</v>
      </c>
      <c r="J202" t="s">
        <v>8</v>
      </c>
      <c r="K202" t="s">
        <v>8</v>
      </c>
      <c r="L202" s="1" t="str">
        <f>IF(Table2[[#This Row],[Disable]]=1,"Disable","Non-disabled")</f>
        <v>Non-disabled</v>
      </c>
      <c r="M202" t="s">
        <v>13</v>
      </c>
      <c r="N202" t="s">
        <v>19</v>
      </c>
      <c r="O202">
        <v>0</v>
      </c>
      <c r="P202">
        <v>0</v>
      </c>
      <c r="Q202">
        <v>1</v>
      </c>
      <c r="R202">
        <v>1</v>
      </c>
      <c r="S202" t="s">
        <v>39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DC202" t="s">
        <v>85</v>
      </c>
      <c r="DD202" t="s">
        <v>88</v>
      </c>
      <c r="DL202" t="s">
        <v>85</v>
      </c>
      <c r="DM202" t="s">
        <v>85</v>
      </c>
      <c r="DN202" t="s">
        <v>85</v>
      </c>
      <c r="DO202" t="s">
        <v>230</v>
      </c>
      <c r="DP202">
        <v>1</v>
      </c>
      <c r="DQ202">
        <v>1</v>
      </c>
      <c r="DR202">
        <v>0</v>
      </c>
      <c r="DS202">
        <v>0</v>
      </c>
      <c r="DT202">
        <v>0</v>
      </c>
      <c r="DU202" t="s">
        <v>252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D202" t="s">
        <v>85</v>
      </c>
      <c r="EE202" t="s">
        <v>85</v>
      </c>
      <c r="EF202" t="s">
        <v>268</v>
      </c>
      <c r="EG202">
        <v>1</v>
      </c>
      <c r="EH202">
        <v>1</v>
      </c>
      <c r="EI202">
        <v>1</v>
      </c>
      <c r="EJ202">
        <v>0</v>
      </c>
      <c r="EK202">
        <v>0</v>
      </c>
      <c r="EL202">
        <v>0</v>
      </c>
      <c r="EN202" t="s">
        <v>279</v>
      </c>
    </row>
    <row r="203" spans="1:144" x14ac:dyDescent="0.3">
      <c r="A203">
        <v>15</v>
      </c>
      <c r="B203" t="s">
        <v>5</v>
      </c>
      <c r="C203" t="s">
        <v>6</v>
      </c>
      <c r="D203" t="s">
        <v>924</v>
      </c>
      <c r="E203" t="s">
        <v>925</v>
      </c>
      <c r="F203" t="s">
        <v>8</v>
      </c>
      <c r="G203" t="s">
        <v>8</v>
      </c>
      <c r="H203" t="s">
        <v>8</v>
      </c>
      <c r="I203" t="s">
        <v>8</v>
      </c>
      <c r="J203" t="s">
        <v>8</v>
      </c>
      <c r="K203" t="s">
        <v>8</v>
      </c>
      <c r="L203" s="1" t="str">
        <f>IF(Table2[[#This Row],[Disable]]=1,"Disable","Non-disabled")</f>
        <v>Non-disabled</v>
      </c>
      <c r="M203" t="s">
        <v>12</v>
      </c>
      <c r="N203" t="s">
        <v>19</v>
      </c>
      <c r="O203">
        <v>0</v>
      </c>
      <c r="P203">
        <v>0</v>
      </c>
      <c r="Q203">
        <v>1</v>
      </c>
      <c r="R203">
        <v>1</v>
      </c>
      <c r="S203" t="s">
        <v>39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DC203" t="s">
        <v>85</v>
      </c>
      <c r="DD203" t="s">
        <v>88</v>
      </c>
      <c r="DL203" t="s">
        <v>85</v>
      </c>
      <c r="DM203" t="s">
        <v>88</v>
      </c>
      <c r="DN203" t="s">
        <v>85</v>
      </c>
      <c r="DO203" t="s">
        <v>230</v>
      </c>
      <c r="DP203">
        <v>1</v>
      </c>
      <c r="DQ203">
        <v>1</v>
      </c>
      <c r="DR203">
        <v>0</v>
      </c>
      <c r="DS203">
        <v>0</v>
      </c>
      <c r="DT203">
        <v>0</v>
      </c>
      <c r="DU203" t="s">
        <v>252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D203" t="s">
        <v>85</v>
      </c>
      <c r="EE203" t="s">
        <v>85</v>
      </c>
      <c r="EF203" t="s">
        <v>267</v>
      </c>
      <c r="EG203">
        <v>1</v>
      </c>
      <c r="EH203">
        <v>1</v>
      </c>
      <c r="EI203">
        <v>1</v>
      </c>
      <c r="EJ203">
        <v>0</v>
      </c>
      <c r="EK203">
        <v>0</v>
      </c>
      <c r="EL203">
        <v>0</v>
      </c>
      <c r="EN203" t="s">
        <v>279</v>
      </c>
    </row>
    <row r="204" spans="1:144" x14ac:dyDescent="0.3">
      <c r="A204">
        <v>15</v>
      </c>
      <c r="B204" t="s">
        <v>4</v>
      </c>
      <c r="C204" t="s">
        <v>6</v>
      </c>
      <c r="D204" t="s">
        <v>921</v>
      </c>
      <c r="E204" t="s">
        <v>922</v>
      </c>
      <c r="F204" t="s">
        <v>8</v>
      </c>
      <c r="G204" t="s">
        <v>8</v>
      </c>
      <c r="H204" t="s">
        <v>8</v>
      </c>
      <c r="I204" t="s">
        <v>8</v>
      </c>
      <c r="J204" t="s">
        <v>8</v>
      </c>
      <c r="K204" t="s">
        <v>8</v>
      </c>
      <c r="L204" s="1" t="str">
        <f>IF(Table2[[#This Row],[Disable]]=1,"Disable","Non-disabled")</f>
        <v>Non-disabled</v>
      </c>
      <c r="M204" t="s">
        <v>12</v>
      </c>
      <c r="N204" t="s">
        <v>17</v>
      </c>
      <c r="O204">
        <v>1</v>
      </c>
      <c r="P204">
        <v>0</v>
      </c>
      <c r="Q204">
        <v>0</v>
      </c>
      <c r="R204">
        <v>0</v>
      </c>
      <c r="S204" t="s">
        <v>39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AA204" t="s">
        <v>348</v>
      </c>
      <c r="AB204" t="s">
        <v>71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0</v>
      </c>
      <c r="AL204" t="s">
        <v>86</v>
      </c>
      <c r="AM204" t="s">
        <v>85</v>
      </c>
      <c r="AY204" t="s">
        <v>85</v>
      </c>
      <c r="AZ204" t="s">
        <v>97</v>
      </c>
      <c r="BA204">
        <v>0</v>
      </c>
      <c r="BB204">
        <v>0</v>
      </c>
      <c r="BC204">
        <v>1</v>
      </c>
      <c r="BD204">
        <v>0</v>
      </c>
      <c r="BE204" t="s">
        <v>102</v>
      </c>
      <c r="BF204">
        <v>0</v>
      </c>
      <c r="BG204">
        <v>0</v>
      </c>
      <c r="BH204">
        <v>1</v>
      </c>
      <c r="BI204">
        <v>0</v>
      </c>
      <c r="EN204" t="s">
        <v>279</v>
      </c>
    </row>
    <row r="205" spans="1:144" x14ac:dyDescent="0.3">
      <c r="A205">
        <v>15</v>
      </c>
      <c r="B205" t="s">
        <v>4</v>
      </c>
      <c r="C205" t="s">
        <v>6</v>
      </c>
      <c r="D205" t="s">
        <v>921</v>
      </c>
      <c r="E205" t="s">
        <v>922</v>
      </c>
      <c r="F205" t="s">
        <v>8</v>
      </c>
      <c r="G205" t="s">
        <v>8</v>
      </c>
      <c r="H205" t="s">
        <v>8</v>
      </c>
      <c r="I205" t="s">
        <v>8</v>
      </c>
      <c r="J205" t="s">
        <v>8</v>
      </c>
      <c r="K205" t="s">
        <v>8</v>
      </c>
      <c r="L205" s="1" t="str">
        <f>IF(Table2[[#This Row],[Disable]]=1,"Disable","Non-disabled")</f>
        <v>Non-disabled</v>
      </c>
      <c r="M205" t="s">
        <v>12</v>
      </c>
      <c r="N205" t="s">
        <v>24</v>
      </c>
      <c r="O205">
        <v>1</v>
      </c>
      <c r="P205">
        <v>0</v>
      </c>
      <c r="Q205">
        <v>1</v>
      </c>
      <c r="R205">
        <v>1</v>
      </c>
      <c r="S205" t="s">
        <v>39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AA205" t="s">
        <v>60</v>
      </c>
      <c r="AB205" t="s">
        <v>72</v>
      </c>
      <c r="AC205">
        <v>1</v>
      </c>
      <c r="AD205">
        <v>0</v>
      </c>
      <c r="AE205">
        <v>0</v>
      </c>
      <c r="AF205">
        <v>1</v>
      </c>
      <c r="AG205">
        <v>1</v>
      </c>
      <c r="AH205">
        <v>0</v>
      </c>
      <c r="AL205" t="s">
        <v>86</v>
      </c>
      <c r="AM205" t="s">
        <v>85</v>
      </c>
      <c r="AY205" t="s">
        <v>85</v>
      </c>
      <c r="AZ205" t="s">
        <v>97</v>
      </c>
      <c r="BA205">
        <v>0</v>
      </c>
      <c r="BB205">
        <v>0</v>
      </c>
      <c r="BC205">
        <v>1</v>
      </c>
      <c r="BD205">
        <v>0</v>
      </c>
      <c r="BE205" t="s">
        <v>102</v>
      </c>
      <c r="BF205">
        <v>0</v>
      </c>
      <c r="BG205">
        <v>0</v>
      </c>
      <c r="BH205">
        <v>1</v>
      </c>
      <c r="BI205">
        <v>0</v>
      </c>
      <c r="DC205" t="s">
        <v>85</v>
      </c>
      <c r="DD205" t="s">
        <v>85</v>
      </c>
      <c r="DE205" t="s">
        <v>216</v>
      </c>
      <c r="DF205">
        <v>1</v>
      </c>
      <c r="DG205">
        <v>1</v>
      </c>
      <c r="DH205">
        <v>1</v>
      </c>
      <c r="DI205">
        <v>0</v>
      </c>
      <c r="DJ205">
        <v>0</v>
      </c>
      <c r="DK205">
        <v>0</v>
      </c>
      <c r="DL205" t="s">
        <v>85</v>
      </c>
      <c r="DM205" t="s">
        <v>85</v>
      </c>
      <c r="DN205" t="s">
        <v>85</v>
      </c>
      <c r="DO205" t="s">
        <v>230</v>
      </c>
      <c r="DP205">
        <v>1</v>
      </c>
      <c r="DQ205">
        <v>1</v>
      </c>
      <c r="DR205">
        <v>0</v>
      </c>
      <c r="DS205">
        <v>0</v>
      </c>
      <c r="DT205">
        <v>0</v>
      </c>
      <c r="DU205" t="s">
        <v>252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D205" t="s">
        <v>85</v>
      </c>
      <c r="EE205" t="s">
        <v>85</v>
      </c>
      <c r="EF205" t="s">
        <v>264</v>
      </c>
      <c r="EG205">
        <v>1</v>
      </c>
      <c r="EH205">
        <v>1</v>
      </c>
      <c r="EI205">
        <v>0</v>
      </c>
      <c r="EJ205">
        <v>0</v>
      </c>
      <c r="EK205">
        <v>0</v>
      </c>
      <c r="EL205">
        <v>0</v>
      </c>
      <c r="EN205" t="s">
        <v>279</v>
      </c>
    </row>
    <row r="206" spans="1:144" x14ac:dyDescent="0.3">
      <c r="A206">
        <v>15</v>
      </c>
      <c r="B206" t="s">
        <v>5</v>
      </c>
      <c r="C206" t="s">
        <v>6</v>
      </c>
      <c r="D206" t="s">
        <v>924</v>
      </c>
      <c r="E206" t="s">
        <v>925</v>
      </c>
      <c r="F206" t="s">
        <v>8</v>
      </c>
      <c r="G206" t="s">
        <v>8</v>
      </c>
      <c r="H206" t="s">
        <v>8</v>
      </c>
      <c r="I206" t="s">
        <v>8</v>
      </c>
      <c r="J206" t="s">
        <v>8</v>
      </c>
      <c r="K206" t="s">
        <v>8</v>
      </c>
      <c r="L206" s="1" t="str">
        <f>IF(Table2[[#This Row],[Disable]]=1,"Disable","Non-disabled")</f>
        <v>Non-disabled</v>
      </c>
      <c r="M206" t="s">
        <v>13</v>
      </c>
      <c r="N206" t="s">
        <v>19</v>
      </c>
      <c r="O206">
        <v>0</v>
      </c>
      <c r="P206">
        <v>0</v>
      </c>
      <c r="Q206">
        <v>1</v>
      </c>
      <c r="R206">
        <v>1</v>
      </c>
      <c r="S206" t="s">
        <v>39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DC206" t="s">
        <v>85</v>
      </c>
      <c r="DD206" t="s">
        <v>88</v>
      </c>
      <c r="DL206" t="s">
        <v>85</v>
      </c>
      <c r="DM206" t="s">
        <v>85</v>
      </c>
      <c r="DN206" t="s">
        <v>85</v>
      </c>
      <c r="DO206" t="s">
        <v>230</v>
      </c>
      <c r="DP206">
        <v>1</v>
      </c>
      <c r="DQ206">
        <v>1</v>
      </c>
      <c r="DR206">
        <v>0</v>
      </c>
      <c r="DS206">
        <v>0</v>
      </c>
      <c r="DT206">
        <v>0</v>
      </c>
      <c r="DU206" t="s">
        <v>252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D206" t="s">
        <v>85</v>
      </c>
      <c r="EE206" t="s">
        <v>88</v>
      </c>
      <c r="EF206" t="s">
        <v>267</v>
      </c>
      <c r="EG206">
        <v>1</v>
      </c>
      <c r="EH206">
        <v>1</v>
      </c>
      <c r="EI206">
        <v>1</v>
      </c>
      <c r="EJ206">
        <v>0</v>
      </c>
      <c r="EK206">
        <v>0</v>
      </c>
      <c r="EL206">
        <v>0</v>
      </c>
      <c r="EN206" t="s">
        <v>279</v>
      </c>
    </row>
    <row r="207" spans="1:144" x14ac:dyDescent="0.3">
      <c r="A207">
        <v>15</v>
      </c>
      <c r="B207" t="s">
        <v>5</v>
      </c>
      <c r="C207" t="s">
        <v>6</v>
      </c>
      <c r="D207" t="s">
        <v>924</v>
      </c>
      <c r="E207" t="s">
        <v>925</v>
      </c>
      <c r="F207" t="s">
        <v>8</v>
      </c>
      <c r="G207" t="s">
        <v>8</v>
      </c>
      <c r="H207" t="s">
        <v>8</v>
      </c>
      <c r="I207" t="s">
        <v>8</v>
      </c>
      <c r="J207" t="s">
        <v>8</v>
      </c>
      <c r="K207" t="s">
        <v>8</v>
      </c>
      <c r="L207" s="1" t="str">
        <f>IF(Table2[[#This Row],[Disable]]=1,"Disable","Non-disabled")</f>
        <v>Non-disabled</v>
      </c>
      <c r="M207" t="s">
        <v>13</v>
      </c>
      <c r="N207" t="s">
        <v>19</v>
      </c>
      <c r="O207">
        <v>0</v>
      </c>
      <c r="P207">
        <v>0</v>
      </c>
      <c r="Q207">
        <v>1</v>
      </c>
      <c r="R207">
        <v>1</v>
      </c>
      <c r="S207" t="s">
        <v>39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DC207" t="s">
        <v>85</v>
      </c>
      <c r="DD207" t="s">
        <v>88</v>
      </c>
      <c r="DL207" t="s">
        <v>85</v>
      </c>
      <c r="DM207" t="s">
        <v>85</v>
      </c>
      <c r="DN207" t="s">
        <v>85</v>
      </c>
      <c r="DO207" t="s">
        <v>230</v>
      </c>
      <c r="DP207">
        <v>1</v>
      </c>
      <c r="DQ207">
        <v>1</v>
      </c>
      <c r="DR207">
        <v>0</v>
      </c>
      <c r="DS207">
        <v>0</v>
      </c>
      <c r="DT207">
        <v>0</v>
      </c>
      <c r="DU207" t="s">
        <v>252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D207" t="s">
        <v>85</v>
      </c>
      <c r="EE207" t="s">
        <v>88</v>
      </c>
      <c r="EF207" t="s">
        <v>267</v>
      </c>
      <c r="EG207">
        <v>1</v>
      </c>
      <c r="EH207">
        <v>1</v>
      </c>
      <c r="EI207">
        <v>1</v>
      </c>
      <c r="EJ207">
        <v>0</v>
      </c>
      <c r="EK207">
        <v>0</v>
      </c>
      <c r="EL207">
        <v>0</v>
      </c>
      <c r="EN207" t="s">
        <v>280</v>
      </c>
    </row>
    <row r="208" spans="1:144" x14ac:dyDescent="0.3">
      <c r="A208">
        <v>15</v>
      </c>
      <c r="B208" t="s">
        <v>5</v>
      </c>
      <c r="C208" t="s">
        <v>6</v>
      </c>
      <c r="D208" t="s">
        <v>924</v>
      </c>
      <c r="E208" t="s">
        <v>925</v>
      </c>
      <c r="F208" t="s">
        <v>8</v>
      </c>
      <c r="G208" t="s">
        <v>8</v>
      </c>
      <c r="H208" t="s">
        <v>8</v>
      </c>
      <c r="I208" t="s">
        <v>8</v>
      </c>
      <c r="J208" t="s">
        <v>8</v>
      </c>
      <c r="K208" t="s">
        <v>8</v>
      </c>
      <c r="L208" s="1" t="str">
        <f>IF(Table2[[#This Row],[Disable]]=1,"Disable","Non-disabled")</f>
        <v>Non-disabled</v>
      </c>
      <c r="M208" t="s">
        <v>13</v>
      </c>
      <c r="N208" t="s">
        <v>18</v>
      </c>
      <c r="O208">
        <v>0</v>
      </c>
      <c r="P208">
        <v>0</v>
      </c>
      <c r="Q208">
        <v>1</v>
      </c>
      <c r="R208">
        <v>0</v>
      </c>
      <c r="S208" t="s">
        <v>39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DO208" t="s">
        <v>230</v>
      </c>
      <c r="DP208">
        <v>1</v>
      </c>
      <c r="DQ208">
        <v>1</v>
      </c>
      <c r="DR208">
        <v>0</v>
      </c>
      <c r="DS208">
        <v>0</v>
      </c>
      <c r="DT208">
        <v>0</v>
      </c>
      <c r="DU208" t="s">
        <v>252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D208" t="s">
        <v>85</v>
      </c>
      <c r="EE208" t="s">
        <v>88</v>
      </c>
      <c r="EF208" t="s">
        <v>267</v>
      </c>
      <c r="EG208">
        <v>1</v>
      </c>
      <c r="EH208">
        <v>1</v>
      </c>
      <c r="EI208">
        <v>1</v>
      </c>
      <c r="EJ208">
        <v>0</v>
      </c>
      <c r="EK208">
        <v>0</v>
      </c>
      <c r="EL208">
        <v>0</v>
      </c>
      <c r="EN208" t="s">
        <v>280</v>
      </c>
    </row>
    <row r="209" spans="1:144" x14ac:dyDescent="0.3">
      <c r="A209">
        <v>15</v>
      </c>
      <c r="B209" t="s">
        <v>4</v>
      </c>
      <c r="C209" t="s">
        <v>6</v>
      </c>
      <c r="D209" t="s">
        <v>921</v>
      </c>
      <c r="E209" t="s">
        <v>922</v>
      </c>
      <c r="F209" t="s">
        <v>8</v>
      </c>
      <c r="G209" t="s">
        <v>8</v>
      </c>
      <c r="H209" t="s">
        <v>8</v>
      </c>
      <c r="I209" t="s">
        <v>8</v>
      </c>
      <c r="J209" t="s">
        <v>8</v>
      </c>
      <c r="K209" t="s">
        <v>8</v>
      </c>
      <c r="L209" s="1" t="str">
        <f>IF(Table2[[#This Row],[Disable]]=1,"Disable","Non-disabled")</f>
        <v>Non-disabled</v>
      </c>
      <c r="M209" t="s">
        <v>12</v>
      </c>
      <c r="N209" t="s">
        <v>17</v>
      </c>
      <c r="O209">
        <v>1</v>
      </c>
      <c r="P209">
        <v>0</v>
      </c>
      <c r="Q209">
        <v>0</v>
      </c>
      <c r="R209">
        <v>0</v>
      </c>
      <c r="S209" t="s">
        <v>39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AA209" t="s">
        <v>60</v>
      </c>
      <c r="AB209" t="s">
        <v>71</v>
      </c>
      <c r="AC209">
        <v>0</v>
      </c>
      <c r="AD209">
        <v>0</v>
      </c>
      <c r="AE209">
        <v>0</v>
      </c>
      <c r="AF209">
        <v>1</v>
      </c>
      <c r="AG209">
        <v>1</v>
      </c>
      <c r="AH209">
        <v>0</v>
      </c>
      <c r="AL209" t="s">
        <v>86</v>
      </c>
      <c r="AM209" t="s">
        <v>85</v>
      </c>
      <c r="AY209" t="s">
        <v>85</v>
      </c>
      <c r="AZ209" t="s">
        <v>97</v>
      </c>
      <c r="BA209">
        <v>0</v>
      </c>
      <c r="BB209">
        <v>0</v>
      </c>
      <c r="BC209">
        <v>1</v>
      </c>
      <c r="BD209">
        <v>0</v>
      </c>
      <c r="BE209" t="s">
        <v>102</v>
      </c>
      <c r="BF209">
        <v>0</v>
      </c>
      <c r="BG209">
        <v>0</v>
      </c>
      <c r="BH209">
        <v>1</v>
      </c>
      <c r="BI209">
        <v>0</v>
      </c>
      <c r="EN209" t="s">
        <v>280</v>
      </c>
    </row>
    <row r="210" spans="1:144" x14ac:dyDescent="0.3">
      <c r="A210">
        <v>15</v>
      </c>
      <c r="B210" t="s">
        <v>4</v>
      </c>
      <c r="C210" t="s">
        <v>6</v>
      </c>
      <c r="D210" t="s">
        <v>921</v>
      </c>
      <c r="E210" t="s">
        <v>922</v>
      </c>
      <c r="F210" t="s">
        <v>8</v>
      </c>
      <c r="G210" t="s">
        <v>8</v>
      </c>
      <c r="H210" t="s">
        <v>8</v>
      </c>
      <c r="I210" t="s">
        <v>8</v>
      </c>
      <c r="J210" t="s">
        <v>8</v>
      </c>
      <c r="K210" t="s">
        <v>8</v>
      </c>
      <c r="L210" s="1" t="str">
        <f>IF(Table2[[#This Row],[Disable]]=1,"Disable","Non-disabled")</f>
        <v>Non-disabled</v>
      </c>
      <c r="M210" t="s">
        <v>12</v>
      </c>
      <c r="N210" t="s">
        <v>16</v>
      </c>
      <c r="O210">
        <v>0</v>
      </c>
      <c r="P210">
        <v>0</v>
      </c>
      <c r="Q210">
        <v>0</v>
      </c>
      <c r="R210">
        <v>1</v>
      </c>
      <c r="S210" t="s">
        <v>39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DC210" t="s">
        <v>85</v>
      </c>
      <c r="DD210" t="s">
        <v>85</v>
      </c>
      <c r="DE210" t="s">
        <v>217</v>
      </c>
      <c r="DF210">
        <v>0</v>
      </c>
      <c r="DG210">
        <v>1</v>
      </c>
      <c r="DH210">
        <v>1</v>
      </c>
      <c r="DI210">
        <v>0</v>
      </c>
      <c r="DJ210">
        <v>0</v>
      </c>
      <c r="DK210">
        <v>0</v>
      </c>
      <c r="DL210" t="s">
        <v>85</v>
      </c>
      <c r="DM210" t="s">
        <v>85</v>
      </c>
      <c r="DN210" t="s">
        <v>85</v>
      </c>
      <c r="EN210" t="s">
        <v>280</v>
      </c>
    </row>
    <row r="211" spans="1:144" x14ac:dyDescent="0.3">
      <c r="A211">
        <v>15</v>
      </c>
      <c r="B211" t="s">
        <v>4</v>
      </c>
      <c r="C211" t="s">
        <v>6</v>
      </c>
      <c r="D211" t="s">
        <v>921</v>
      </c>
      <c r="E211" t="s">
        <v>922</v>
      </c>
      <c r="F211" t="s">
        <v>8</v>
      </c>
      <c r="G211" t="s">
        <v>8</v>
      </c>
      <c r="H211" t="s">
        <v>8</v>
      </c>
      <c r="I211" t="s">
        <v>8</v>
      </c>
      <c r="J211" t="s">
        <v>8</v>
      </c>
      <c r="K211" t="s">
        <v>8</v>
      </c>
      <c r="L211" s="1" t="str">
        <f>IF(Table2[[#This Row],[Disable]]=1,"Disable","Non-disabled")</f>
        <v>Non-disabled</v>
      </c>
      <c r="M211" t="s">
        <v>12</v>
      </c>
      <c r="N211" t="s">
        <v>17</v>
      </c>
      <c r="O211">
        <v>1</v>
      </c>
      <c r="P211">
        <v>0</v>
      </c>
      <c r="Q211">
        <v>0</v>
      </c>
      <c r="R211">
        <v>0</v>
      </c>
      <c r="S211" t="s">
        <v>39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AA211" t="s">
        <v>60</v>
      </c>
      <c r="AB211" t="s">
        <v>71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0</v>
      </c>
      <c r="AL211" t="s">
        <v>86</v>
      </c>
      <c r="AM211" t="s">
        <v>85</v>
      </c>
      <c r="AY211" t="s">
        <v>85</v>
      </c>
      <c r="AZ211" t="s">
        <v>97</v>
      </c>
      <c r="BA211">
        <v>0</v>
      </c>
      <c r="BB211">
        <v>0</v>
      </c>
      <c r="BC211">
        <v>1</v>
      </c>
      <c r="BD211">
        <v>0</v>
      </c>
      <c r="BE211" t="s">
        <v>102</v>
      </c>
      <c r="BF211">
        <v>0</v>
      </c>
      <c r="BG211">
        <v>0</v>
      </c>
      <c r="BH211">
        <v>1</v>
      </c>
      <c r="BI211">
        <v>0</v>
      </c>
      <c r="EN211" t="s">
        <v>280</v>
      </c>
    </row>
    <row r="212" spans="1:144" x14ac:dyDescent="0.3">
      <c r="A212">
        <v>15</v>
      </c>
      <c r="B212" t="s">
        <v>3</v>
      </c>
      <c r="C212" t="s">
        <v>6</v>
      </c>
      <c r="D212" t="s">
        <v>921</v>
      </c>
      <c r="E212" t="s">
        <v>922</v>
      </c>
      <c r="F212" t="s">
        <v>8</v>
      </c>
      <c r="G212" t="s">
        <v>8</v>
      </c>
      <c r="H212" t="s">
        <v>8</v>
      </c>
      <c r="I212" t="s">
        <v>8</v>
      </c>
      <c r="J212" t="s">
        <v>8</v>
      </c>
      <c r="K212" t="s">
        <v>8</v>
      </c>
      <c r="L212" s="1" t="str">
        <f>IF(Table2[[#This Row],[Disable]]=1,"Disable","Non-disabled")</f>
        <v>Non-disabled</v>
      </c>
      <c r="M212" t="s">
        <v>12</v>
      </c>
      <c r="N212" t="s">
        <v>17</v>
      </c>
      <c r="O212">
        <v>1</v>
      </c>
      <c r="P212">
        <v>0</v>
      </c>
      <c r="Q212">
        <v>0</v>
      </c>
      <c r="R212">
        <v>0</v>
      </c>
      <c r="S212" t="s">
        <v>39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AA212" t="s">
        <v>60</v>
      </c>
      <c r="AB212" t="s">
        <v>80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L212" t="s">
        <v>86</v>
      </c>
      <c r="AM212" t="s">
        <v>85</v>
      </c>
      <c r="AY212" t="s">
        <v>85</v>
      </c>
      <c r="AZ212" t="s">
        <v>97</v>
      </c>
      <c r="BA212">
        <v>0</v>
      </c>
      <c r="BB212">
        <v>0</v>
      </c>
      <c r="BC212">
        <v>1</v>
      </c>
      <c r="BD212">
        <v>0</v>
      </c>
      <c r="BE212" t="s">
        <v>102</v>
      </c>
      <c r="BF212">
        <v>0</v>
      </c>
      <c r="BG212">
        <v>0</v>
      </c>
      <c r="BH212">
        <v>1</v>
      </c>
      <c r="BI212">
        <v>0</v>
      </c>
      <c r="EN212" t="s">
        <v>279</v>
      </c>
    </row>
    <row r="213" spans="1:144" x14ac:dyDescent="0.3">
      <c r="A213">
        <v>15</v>
      </c>
      <c r="B213" t="s">
        <v>5</v>
      </c>
      <c r="C213" t="s">
        <v>6</v>
      </c>
      <c r="D213" t="s">
        <v>924</v>
      </c>
      <c r="E213" t="s">
        <v>925</v>
      </c>
      <c r="F213" t="s">
        <v>8</v>
      </c>
      <c r="G213" t="s">
        <v>8</v>
      </c>
      <c r="H213" t="s">
        <v>8</v>
      </c>
      <c r="I213" t="s">
        <v>8</v>
      </c>
      <c r="J213" t="s">
        <v>8</v>
      </c>
      <c r="K213" t="s">
        <v>8</v>
      </c>
      <c r="L213" s="1" t="str">
        <f>IF(Table2[[#This Row],[Disable]]=1,"Disable","Non-disabled")</f>
        <v>Non-disabled</v>
      </c>
      <c r="M213" t="s">
        <v>13</v>
      </c>
      <c r="N213" t="s">
        <v>18</v>
      </c>
      <c r="O213">
        <v>0</v>
      </c>
      <c r="P213">
        <v>0</v>
      </c>
      <c r="Q213">
        <v>1</v>
      </c>
      <c r="R213">
        <v>0</v>
      </c>
      <c r="S213" t="s">
        <v>39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DO213" t="s">
        <v>230</v>
      </c>
      <c r="DP213">
        <v>1</v>
      </c>
      <c r="DQ213">
        <v>1</v>
      </c>
      <c r="DR213">
        <v>0</v>
      </c>
      <c r="DS213">
        <v>0</v>
      </c>
      <c r="DT213">
        <v>0</v>
      </c>
      <c r="DU213" t="s">
        <v>252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0</v>
      </c>
      <c r="ED213" t="s">
        <v>85</v>
      </c>
      <c r="EE213" t="s">
        <v>88</v>
      </c>
      <c r="EF213" t="s">
        <v>267</v>
      </c>
      <c r="EG213">
        <v>1</v>
      </c>
      <c r="EH213">
        <v>1</v>
      </c>
      <c r="EI213">
        <v>1</v>
      </c>
      <c r="EJ213">
        <v>0</v>
      </c>
      <c r="EK213">
        <v>0</v>
      </c>
      <c r="EL213">
        <v>0</v>
      </c>
      <c r="EN213" t="s">
        <v>279</v>
      </c>
    </row>
    <row r="214" spans="1:144" x14ac:dyDescent="0.3">
      <c r="A214">
        <v>15</v>
      </c>
      <c r="B214" t="s">
        <v>4</v>
      </c>
      <c r="C214" t="s">
        <v>6</v>
      </c>
      <c r="D214" t="s">
        <v>921</v>
      </c>
      <c r="E214" t="s">
        <v>922</v>
      </c>
      <c r="F214" t="s">
        <v>8</v>
      </c>
      <c r="G214" t="s">
        <v>8</v>
      </c>
      <c r="H214" t="s">
        <v>8</v>
      </c>
      <c r="I214" t="s">
        <v>8</v>
      </c>
      <c r="J214" t="s">
        <v>8</v>
      </c>
      <c r="K214" t="s">
        <v>8</v>
      </c>
      <c r="L214" s="1" t="str">
        <f>IF(Table2[[#This Row],[Disable]]=1,"Disable","Non-disabled")</f>
        <v>Non-disabled</v>
      </c>
      <c r="M214" t="s">
        <v>12</v>
      </c>
      <c r="N214" t="s">
        <v>16</v>
      </c>
      <c r="O214">
        <v>0</v>
      </c>
      <c r="P214">
        <v>0</v>
      </c>
      <c r="Q214">
        <v>0</v>
      </c>
      <c r="R214">
        <v>1</v>
      </c>
      <c r="S214" t="s">
        <v>40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DC214" t="s">
        <v>85</v>
      </c>
      <c r="DD214" t="s">
        <v>85</v>
      </c>
      <c r="DE214" t="s">
        <v>218</v>
      </c>
      <c r="DF214">
        <v>0</v>
      </c>
      <c r="DG214">
        <v>1</v>
      </c>
      <c r="DH214">
        <v>1</v>
      </c>
      <c r="DI214">
        <v>1</v>
      </c>
      <c r="DJ214">
        <v>0</v>
      </c>
      <c r="DK214">
        <v>0</v>
      </c>
      <c r="DL214" t="s">
        <v>85</v>
      </c>
      <c r="DM214" t="s">
        <v>85</v>
      </c>
      <c r="DN214" t="s">
        <v>85</v>
      </c>
      <c r="EN214" t="s">
        <v>279</v>
      </c>
    </row>
    <row r="215" spans="1:144" x14ac:dyDescent="0.3">
      <c r="A215" t="s">
        <v>623</v>
      </c>
      <c r="B215" t="s">
        <v>4</v>
      </c>
      <c r="C215" t="s">
        <v>6</v>
      </c>
      <c r="D215" t="s">
        <v>921</v>
      </c>
      <c r="E215" t="s">
        <v>922</v>
      </c>
      <c r="F215" t="s">
        <v>8</v>
      </c>
      <c r="G215" t="s">
        <v>8</v>
      </c>
      <c r="H215" t="s">
        <v>8</v>
      </c>
      <c r="I215" t="s">
        <v>8</v>
      </c>
      <c r="J215" t="s">
        <v>8</v>
      </c>
      <c r="K215" t="s">
        <v>8</v>
      </c>
      <c r="L215" s="1" t="str">
        <f>IF(Table2[[#This Row],[Disable]]=1,"Disable","Non-disabled")</f>
        <v>Non-disabled</v>
      </c>
      <c r="M215" t="s">
        <v>12</v>
      </c>
      <c r="N215" t="s">
        <v>18</v>
      </c>
      <c r="O215">
        <v>0</v>
      </c>
      <c r="P215">
        <v>0</v>
      </c>
      <c r="Q215">
        <v>1</v>
      </c>
      <c r="R215">
        <v>0</v>
      </c>
      <c r="S215" t="s">
        <v>40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DO215" t="s">
        <v>234</v>
      </c>
      <c r="DP215">
        <v>0</v>
      </c>
      <c r="DQ215">
        <v>1</v>
      </c>
      <c r="DR215">
        <v>0</v>
      </c>
      <c r="DS215">
        <v>0</v>
      </c>
      <c r="DT215">
        <v>0</v>
      </c>
      <c r="DU215" t="s">
        <v>245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0</v>
      </c>
      <c r="ED215" t="s">
        <v>85</v>
      </c>
      <c r="EE215" t="s">
        <v>88</v>
      </c>
      <c r="EF215" t="s">
        <v>264</v>
      </c>
      <c r="EG215">
        <v>1</v>
      </c>
      <c r="EH215">
        <v>1</v>
      </c>
      <c r="EI215">
        <v>0</v>
      </c>
      <c r="EJ215">
        <v>0</v>
      </c>
      <c r="EK215">
        <v>0</v>
      </c>
      <c r="EL215">
        <v>0</v>
      </c>
      <c r="EN215" t="s">
        <v>280</v>
      </c>
    </row>
    <row r="216" spans="1:144" x14ac:dyDescent="0.3">
      <c r="A216" t="s">
        <v>623</v>
      </c>
      <c r="B216" t="s">
        <v>5</v>
      </c>
      <c r="C216" t="s">
        <v>6</v>
      </c>
      <c r="D216" t="s">
        <v>924</v>
      </c>
      <c r="E216" t="s">
        <v>925</v>
      </c>
      <c r="F216" t="s">
        <v>8</v>
      </c>
      <c r="G216" t="s">
        <v>8</v>
      </c>
      <c r="H216" t="s">
        <v>8</v>
      </c>
      <c r="I216" t="s">
        <v>8</v>
      </c>
      <c r="J216" t="s">
        <v>8</v>
      </c>
      <c r="K216" t="s">
        <v>8</v>
      </c>
      <c r="L216" s="1" t="str">
        <f>IF(Table2[[#This Row],[Disable]]=1,"Disable","Non-disabled")</f>
        <v>Non-disabled</v>
      </c>
      <c r="M216" t="s">
        <v>13</v>
      </c>
      <c r="N216" t="s">
        <v>18</v>
      </c>
      <c r="O216">
        <v>0</v>
      </c>
      <c r="P216">
        <v>0</v>
      </c>
      <c r="Q216">
        <v>1</v>
      </c>
      <c r="R216">
        <v>0</v>
      </c>
      <c r="S216" t="s">
        <v>40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DO216" t="s">
        <v>234</v>
      </c>
      <c r="DP216">
        <v>0</v>
      </c>
      <c r="DQ216">
        <v>1</v>
      </c>
      <c r="DR216">
        <v>0</v>
      </c>
      <c r="DS216">
        <v>0</v>
      </c>
      <c r="DT216">
        <v>0</v>
      </c>
      <c r="DU216" t="s">
        <v>252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D216" t="s">
        <v>85</v>
      </c>
      <c r="EE216" t="s">
        <v>88</v>
      </c>
      <c r="EF216" t="s">
        <v>264</v>
      </c>
      <c r="EG216">
        <v>1</v>
      </c>
      <c r="EH216">
        <v>1</v>
      </c>
      <c r="EI216">
        <v>0</v>
      </c>
      <c r="EJ216">
        <v>0</v>
      </c>
      <c r="EK216">
        <v>0</v>
      </c>
      <c r="EL216">
        <v>0</v>
      </c>
      <c r="EN216" t="s">
        <v>281</v>
      </c>
    </row>
    <row r="217" spans="1:144" x14ac:dyDescent="0.3">
      <c r="A217">
        <v>15</v>
      </c>
      <c r="B217" t="s">
        <v>3</v>
      </c>
      <c r="C217" t="s">
        <v>6</v>
      </c>
      <c r="D217" t="s">
        <v>921</v>
      </c>
      <c r="E217" t="s">
        <v>922</v>
      </c>
      <c r="F217" t="s">
        <v>8</v>
      </c>
      <c r="G217" t="s">
        <v>8</v>
      </c>
      <c r="H217" t="s">
        <v>8</v>
      </c>
      <c r="I217" t="s">
        <v>8</v>
      </c>
      <c r="J217" t="s">
        <v>8</v>
      </c>
      <c r="K217" t="s">
        <v>8</v>
      </c>
      <c r="L217" s="1" t="str">
        <f>IF(Table2[[#This Row],[Disable]]=1,"Disable","Non-disabled")</f>
        <v>Non-disabled</v>
      </c>
      <c r="M217" t="s">
        <v>12</v>
      </c>
      <c r="N217" t="s">
        <v>17</v>
      </c>
      <c r="O217">
        <v>1</v>
      </c>
      <c r="P217">
        <v>0</v>
      </c>
      <c r="Q217">
        <v>0</v>
      </c>
      <c r="R217">
        <v>0</v>
      </c>
      <c r="S217" t="s">
        <v>39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AA217" t="s">
        <v>60</v>
      </c>
      <c r="AB217" t="s">
        <v>65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L217" t="s">
        <v>86</v>
      </c>
      <c r="AM217" t="s">
        <v>85</v>
      </c>
      <c r="AY217" t="s">
        <v>88</v>
      </c>
      <c r="BE217" t="s">
        <v>103</v>
      </c>
      <c r="BF217">
        <v>1</v>
      </c>
      <c r="BG217">
        <v>1</v>
      </c>
      <c r="BH217">
        <v>0</v>
      </c>
      <c r="BI217">
        <v>0</v>
      </c>
      <c r="EN217" t="s">
        <v>280</v>
      </c>
    </row>
    <row r="218" spans="1:144" x14ac:dyDescent="0.3">
      <c r="B218" t="s">
        <v>4</v>
      </c>
      <c r="C218" t="s">
        <v>6</v>
      </c>
      <c r="D218" t="s">
        <v>921</v>
      </c>
      <c r="E218" t="s">
        <v>922</v>
      </c>
      <c r="F218" t="s">
        <v>8</v>
      </c>
      <c r="G218" t="s">
        <v>8</v>
      </c>
      <c r="H218" t="s">
        <v>8</v>
      </c>
      <c r="I218" t="s">
        <v>8</v>
      </c>
      <c r="J218" t="s">
        <v>8</v>
      </c>
      <c r="K218" t="s">
        <v>8</v>
      </c>
      <c r="L218" s="1" t="str">
        <f>IF(Table2[[#This Row],[Disable]]=1,"Disable","Non-disabled")</f>
        <v>Non-disabled</v>
      </c>
      <c r="M218" t="s">
        <v>12</v>
      </c>
      <c r="N218" t="s">
        <v>17</v>
      </c>
      <c r="O218">
        <v>1</v>
      </c>
      <c r="P218">
        <v>0</v>
      </c>
      <c r="Q218">
        <v>0</v>
      </c>
      <c r="R218">
        <v>0</v>
      </c>
      <c r="S218" t="s">
        <v>40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AA218" t="s">
        <v>60</v>
      </c>
      <c r="AB218" t="s">
        <v>64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L218" t="s">
        <v>86</v>
      </c>
      <c r="AM218" t="s">
        <v>85</v>
      </c>
      <c r="AY218" t="s">
        <v>85</v>
      </c>
      <c r="AZ218" t="s">
        <v>94</v>
      </c>
      <c r="BA218">
        <v>1</v>
      </c>
      <c r="BB218">
        <v>1</v>
      </c>
      <c r="BC218">
        <v>0</v>
      </c>
      <c r="BD218">
        <v>0</v>
      </c>
      <c r="BE218" t="s">
        <v>103</v>
      </c>
      <c r="BF218">
        <v>1</v>
      </c>
      <c r="BG218">
        <v>1</v>
      </c>
      <c r="BH218">
        <v>0</v>
      </c>
      <c r="BI218">
        <v>0</v>
      </c>
      <c r="EN218" t="s">
        <v>279</v>
      </c>
    </row>
    <row r="219" spans="1:144" x14ac:dyDescent="0.3">
      <c r="A219">
        <v>15</v>
      </c>
      <c r="B219" t="s">
        <v>4</v>
      </c>
      <c r="C219" t="s">
        <v>6</v>
      </c>
      <c r="D219" t="s">
        <v>921</v>
      </c>
      <c r="E219" t="s">
        <v>922</v>
      </c>
      <c r="F219" t="s">
        <v>8</v>
      </c>
      <c r="G219" t="s">
        <v>8</v>
      </c>
      <c r="H219" t="s">
        <v>8</v>
      </c>
      <c r="I219" t="s">
        <v>8</v>
      </c>
      <c r="J219" t="s">
        <v>8</v>
      </c>
      <c r="K219" t="s">
        <v>8</v>
      </c>
      <c r="L219" s="1" t="str">
        <f>IF(Table2[[#This Row],[Disable]]=1,"Disable","Non-disabled")</f>
        <v>Non-disabled</v>
      </c>
      <c r="M219" t="s">
        <v>12</v>
      </c>
      <c r="N219" t="s">
        <v>17</v>
      </c>
      <c r="O219">
        <v>1</v>
      </c>
      <c r="P219">
        <v>0</v>
      </c>
      <c r="Q219">
        <v>0</v>
      </c>
      <c r="R219">
        <v>0</v>
      </c>
      <c r="S219" t="s">
        <v>40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AA219" t="s">
        <v>60</v>
      </c>
      <c r="AB219" t="s">
        <v>71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0</v>
      </c>
      <c r="AL219" t="s">
        <v>86</v>
      </c>
      <c r="AM219" t="s">
        <v>85</v>
      </c>
      <c r="AY219" t="s">
        <v>85</v>
      </c>
      <c r="AZ219" t="s">
        <v>92</v>
      </c>
      <c r="BA219">
        <v>0</v>
      </c>
      <c r="BB219">
        <v>1</v>
      </c>
      <c r="BC219">
        <v>0</v>
      </c>
      <c r="BD219">
        <v>0</v>
      </c>
      <c r="BE219" t="s">
        <v>100</v>
      </c>
      <c r="BF219">
        <v>0</v>
      </c>
      <c r="BG219">
        <v>1</v>
      </c>
      <c r="BH219">
        <v>0</v>
      </c>
      <c r="BI219">
        <v>0</v>
      </c>
      <c r="EN219" t="s">
        <v>279</v>
      </c>
    </row>
    <row r="220" spans="1:144" x14ac:dyDescent="0.3">
      <c r="A220">
        <v>15</v>
      </c>
      <c r="B220" t="s">
        <v>4</v>
      </c>
      <c r="C220" t="s">
        <v>6</v>
      </c>
      <c r="D220" t="s">
        <v>921</v>
      </c>
      <c r="E220" t="s">
        <v>922</v>
      </c>
      <c r="F220" t="s">
        <v>8</v>
      </c>
      <c r="G220" t="s">
        <v>8</v>
      </c>
      <c r="H220" t="s">
        <v>8</v>
      </c>
      <c r="I220" t="s">
        <v>8</v>
      </c>
      <c r="J220" t="s">
        <v>8</v>
      </c>
      <c r="K220" t="s">
        <v>8</v>
      </c>
      <c r="L220" s="1" t="str">
        <f>IF(Table2[[#This Row],[Disable]]=1,"Disable","Non-disabled")</f>
        <v>Non-disabled</v>
      </c>
      <c r="M220" t="s">
        <v>12</v>
      </c>
      <c r="N220" t="s">
        <v>17</v>
      </c>
      <c r="O220">
        <v>1</v>
      </c>
      <c r="P220">
        <v>0</v>
      </c>
      <c r="Q220">
        <v>0</v>
      </c>
      <c r="R220">
        <v>0</v>
      </c>
      <c r="S220" t="s">
        <v>39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AA220" t="s">
        <v>60</v>
      </c>
      <c r="AB220" t="s">
        <v>65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L220" t="s">
        <v>86</v>
      </c>
      <c r="AM220" t="s">
        <v>85</v>
      </c>
      <c r="AY220" t="s">
        <v>88</v>
      </c>
      <c r="BE220" t="s">
        <v>103</v>
      </c>
      <c r="BF220">
        <v>1</v>
      </c>
      <c r="BG220">
        <v>1</v>
      </c>
      <c r="BH220">
        <v>0</v>
      </c>
      <c r="BI220">
        <v>0</v>
      </c>
      <c r="EN220" t="s">
        <v>280</v>
      </c>
    </row>
    <row r="221" spans="1:144" x14ac:dyDescent="0.3">
      <c r="A221">
        <v>15</v>
      </c>
      <c r="B221" t="s">
        <v>4</v>
      </c>
      <c r="C221" t="s">
        <v>6</v>
      </c>
      <c r="D221" t="s">
        <v>921</v>
      </c>
      <c r="E221" t="s">
        <v>922</v>
      </c>
      <c r="F221" t="s">
        <v>8</v>
      </c>
      <c r="G221" t="s">
        <v>8</v>
      </c>
      <c r="H221" t="s">
        <v>8</v>
      </c>
      <c r="I221" t="s">
        <v>8</v>
      </c>
      <c r="J221" t="s">
        <v>8</v>
      </c>
      <c r="K221" t="s">
        <v>8</v>
      </c>
      <c r="L221" s="1" t="str">
        <f>IF(Table2[[#This Row],[Disable]]=1,"Disable","Non-disabled")</f>
        <v>Non-disabled</v>
      </c>
      <c r="M221" t="s">
        <v>12</v>
      </c>
      <c r="N221" t="s">
        <v>17</v>
      </c>
      <c r="O221">
        <v>1</v>
      </c>
      <c r="P221">
        <v>0</v>
      </c>
      <c r="Q221">
        <v>0</v>
      </c>
      <c r="R221">
        <v>0</v>
      </c>
      <c r="S221" t="s">
        <v>40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AA221" t="s">
        <v>60</v>
      </c>
      <c r="AB221" t="s">
        <v>64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L221" t="s">
        <v>86</v>
      </c>
      <c r="AM221" t="s">
        <v>85</v>
      </c>
      <c r="AY221" t="s">
        <v>85</v>
      </c>
      <c r="AZ221" t="s">
        <v>92</v>
      </c>
      <c r="BA221">
        <v>0</v>
      </c>
      <c r="BB221">
        <v>1</v>
      </c>
      <c r="BC221">
        <v>0</v>
      </c>
      <c r="BD221">
        <v>0</v>
      </c>
      <c r="BE221" t="s">
        <v>104</v>
      </c>
      <c r="BF221">
        <v>1</v>
      </c>
      <c r="BG221">
        <v>0</v>
      </c>
      <c r="BH221">
        <v>0</v>
      </c>
      <c r="BI221">
        <v>0</v>
      </c>
      <c r="EN221" t="s">
        <v>279</v>
      </c>
    </row>
    <row r="222" spans="1:144" x14ac:dyDescent="0.3">
      <c r="A222">
        <v>15</v>
      </c>
      <c r="B222" t="s">
        <v>5</v>
      </c>
      <c r="C222" t="s">
        <v>6</v>
      </c>
      <c r="D222" t="s">
        <v>924</v>
      </c>
      <c r="E222" t="s">
        <v>925</v>
      </c>
      <c r="F222" t="s">
        <v>8</v>
      </c>
      <c r="G222" t="s">
        <v>8</v>
      </c>
      <c r="H222" t="s">
        <v>8</v>
      </c>
      <c r="I222" t="s">
        <v>8</v>
      </c>
      <c r="J222" t="s">
        <v>8</v>
      </c>
      <c r="K222" t="s">
        <v>8</v>
      </c>
      <c r="L222" s="1" t="str">
        <f>IF(Table2[[#This Row],[Disable]]=1,"Disable","Non-disabled")</f>
        <v>Non-disabled</v>
      </c>
      <c r="M222" t="s">
        <v>13</v>
      </c>
      <c r="N222" t="s">
        <v>18</v>
      </c>
      <c r="O222">
        <v>0</v>
      </c>
      <c r="P222">
        <v>0</v>
      </c>
      <c r="Q222">
        <v>1</v>
      </c>
      <c r="R222">
        <v>0</v>
      </c>
      <c r="S222" t="s">
        <v>40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DO222" t="s">
        <v>230</v>
      </c>
      <c r="DP222">
        <v>1</v>
      </c>
      <c r="DQ222">
        <v>1</v>
      </c>
      <c r="DR222">
        <v>0</v>
      </c>
      <c r="DS222">
        <v>0</v>
      </c>
      <c r="DT222">
        <v>0</v>
      </c>
      <c r="DU222" t="s">
        <v>245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0</v>
      </c>
      <c r="EB222">
        <v>0</v>
      </c>
      <c r="ED222" t="s">
        <v>85</v>
      </c>
      <c r="EE222" t="s">
        <v>88</v>
      </c>
      <c r="EF222" t="s">
        <v>264</v>
      </c>
      <c r="EG222">
        <v>1</v>
      </c>
      <c r="EH222">
        <v>1</v>
      </c>
      <c r="EI222">
        <v>0</v>
      </c>
      <c r="EJ222">
        <v>0</v>
      </c>
      <c r="EK222">
        <v>0</v>
      </c>
      <c r="EL222">
        <v>0</v>
      </c>
      <c r="EN222" t="s">
        <v>279</v>
      </c>
    </row>
    <row r="223" spans="1:144" x14ac:dyDescent="0.3">
      <c r="A223">
        <v>15</v>
      </c>
      <c r="B223" t="s">
        <v>5</v>
      </c>
      <c r="C223" t="s">
        <v>6</v>
      </c>
      <c r="D223" t="s">
        <v>924</v>
      </c>
      <c r="E223" t="s">
        <v>925</v>
      </c>
      <c r="F223" t="s">
        <v>8</v>
      </c>
      <c r="G223" t="s">
        <v>8</v>
      </c>
      <c r="H223" t="s">
        <v>8</v>
      </c>
      <c r="I223" t="s">
        <v>8</v>
      </c>
      <c r="J223" t="s">
        <v>8</v>
      </c>
      <c r="K223" t="s">
        <v>8</v>
      </c>
      <c r="L223" s="1" t="str">
        <f>IF(Table2[[#This Row],[Disable]]=1,"Disable","Non-disabled")</f>
        <v>Non-disabled</v>
      </c>
      <c r="M223" t="s">
        <v>13</v>
      </c>
      <c r="N223" t="s">
        <v>18</v>
      </c>
      <c r="O223">
        <v>0</v>
      </c>
      <c r="P223">
        <v>0</v>
      </c>
      <c r="Q223">
        <v>1</v>
      </c>
      <c r="R223">
        <v>0</v>
      </c>
      <c r="S223" t="s">
        <v>40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DO223" t="s">
        <v>230</v>
      </c>
      <c r="DP223">
        <v>1</v>
      </c>
      <c r="DQ223">
        <v>1</v>
      </c>
      <c r="DR223">
        <v>0</v>
      </c>
      <c r="DS223">
        <v>0</v>
      </c>
      <c r="DT223">
        <v>0</v>
      </c>
      <c r="DU223" t="s">
        <v>245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0</v>
      </c>
      <c r="EB223">
        <v>0</v>
      </c>
      <c r="ED223" t="s">
        <v>85</v>
      </c>
      <c r="EE223" t="s">
        <v>88</v>
      </c>
      <c r="EF223" t="s">
        <v>264</v>
      </c>
      <c r="EG223">
        <v>1</v>
      </c>
      <c r="EH223">
        <v>1</v>
      </c>
      <c r="EI223">
        <v>0</v>
      </c>
      <c r="EJ223">
        <v>0</v>
      </c>
      <c r="EK223">
        <v>0</v>
      </c>
      <c r="EL223">
        <v>0</v>
      </c>
      <c r="EN223" t="s">
        <v>279</v>
      </c>
    </row>
    <row r="224" spans="1:144" x14ac:dyDescent="0.3">
      <c r="A224">
        <v>15</v>
      </c>
      <c r="B224" t="s">
        <v>5</v>
      </c>
      <c r="C224" t="s">
        <v>6</v>
      </c>
      <c r="D224" t="s">
        <v>924</v>
      </c>
      <c r="E224" t="s">
        <v>925</v>
      </c>
      <c r="F224" t="s">
        <v>8</v>
      </c>
      <c r="G224" t="s">
        <v>8</v>
      </c>
      <c r="H224" t="s">
        <v>8</v>
      </c>
      <c r="I224" t="s">
        <v>8</v>
      </c>
      <c r="J224" t="s">
        <v>8</v>
      </c>
      <c r="K224" t="s">
        <v>8</v>
      </c>
      <c r="L224" s="1" t="str">
        <f>IF(Table2[[#This Row],[Disable]]=1,"Disable","Non-disabled")</f>
        <v>Non-disabled</v>
      </c>
      <c r="M224" t="s">
        <v>13</v>
      </c>
      <c r="N224" t="s">
        <v>18</v>
      </c>
      <c r="O224">
        <v>0</v>
      </c>
      <c r="P224">
        <v>0</v>
      </c>
      <c r="Q224">
        <v>1</v>
      </c>
      <c r="R224">
        <v>0</v>
      </c>
      <c r="S224" t="s">
        <v>40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DO224" t="s">
        <v>230</v>
      </c>
      <c r="DP224">
        <v>1</v>
      </c>
      <c r="DQ224">
        <v>1</v>
      </c>
      <c r="DR224">
        <v>0</v>
      </c>
      <c r="DS224">
        <v>0</v>
      </c>
      <c r="DT224">
        <v>0</v>
      </c>
      <c r="DU224" t="s">
        <v>245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0</v>
      </c>
      <c r="ED224" t="s">
        <v>85</v>
      </c>
      <c r="EE224" t="s">
        <v>88</v>
      </c>
      <c r="EF224" t="s">
        <v>264</v>
      </c>
      <c r="EG224">
        <v>1</v>
      </c>
      <c r="EH224">
        <v>1</v>
      </c>
      <c r="EI224">
        <v>0</v>
      </c>
      <c r="EJ224">
        <v>0</v>
      </c>
      <c r="EK224">
        <v>0</v>
      </c>
      <c r="EL224">
        <v>0</v>
      </c>
      <c r="EN224" t="s">
        <v>279</v>
      </c>
    </row>
    <row r="225" spans="1:144" x14ac:dyDescent="0.3">
      <c r="A225">
        <v>15</v>
      </c>
      <c r="B225" t="s">
        <v>5</v>
      </c>
      <c r="C225" t="s">
        <v>6</v>
      </c>
      <c r="D225" t="s">
        <v>924</v>
      </c>
      <c r="E225" t="s">
        <v>925</v>
      </c>
      <c r="F225" t="s">
        <v>8</v>
      </c>
      <c r="G225" t="s">
        <v>8</v>
      </c>
      <c r="H225" t="s">
        <v>8</v>
      </c>
      <c r="I225" t="s">
        <v>8</v>
      </c>
      <c r="J225" t="s">
        <v>8</v>
      </c>
      <c r="K225" t="s">
        <v>8</v>
      </c>
      <c r="L225" s="1" t="str">
        <f>IF(Table2[[#This Row],[Disable]]=1,"Disable","Non-disabled")</f>
        <v>Non-disabled</v>
      </c>
      <c r="M225" t="s">
        <v>13</v>
      </c>
      <c r="N225" t="s">
        <v>18</v>
      </c>
      <c r="O225">
        <v>0</v>
      </c>
      <c r="P225">
        <v>0</v>
      </c>
      <c r="Q225">
        <v>1</v>
      </c>
      <c r="R225">
        <v>0</v>
      </c>
      <c r="S225" t="s">
        <v>40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DO225" t="s">
        <v>230</v>
      </c>
      <c r="DP225">
        <v>1</v>
      </c>
      <c r="DQ225">
        <v>1</v>
      </c>
      <c r="DR225">
        <v>0</v>
      </c>
      <c r="DS225">
        <v>0</v>
      </c>
      <c r="DT225">
        <v>0</v>
      </c>
      <c r="DU225" t="s">
        <v>245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D225" t="s">
        <v>85</v>
      </c>
      <c r="EE225" t="s">
        <v>88</v>
      </c>
      <c r="EF225" t="s">
        <v>264</v>
      </c>
      <c r="EG225">
        <v>1</v>
      </c>
      <c r="EH225">
        <v>1</v>
      </c>
      <c r="EI225">
        <v>0</v>
      </c>
      <c r="EJ225">
        <v>0</v>
      </c>
      <c r="EK225">
        <v>0</v>
      </c>
      <c r="EL225">
        <v>0</v>
      </c>
      <c r="EN225" t="s">
        <v>279</v>
      </c>
    </row>
    <row r="226" spans="1:144" x14ac:dyDescent="0.3">
      <c r="A226">
        <v>15</v>
      </c>
      <c r="B226" t="s">
        <v>5</v>
      </c>
      <c r="C226" t="s">
        <v>6</v>
      </c>
      <c r="D226" t="s">
        <v>924</v>
      </c>
      <c r="E226" t="s">
        <v>925</v>
      </c>
      <c r="F226" t="s">
        <v>8</v>
      </c>
      <c r="G226" t="s">
        <v>8</v>
      </c>
      <c r="H226" t="s">
        <v>8</v>
      </c>
      <c r="I226" t="s">
        <v>8</v>
      </c>
      <c r="J226" t="s">
        <v>8</v>
      </c>
      <c r="K226" t="s">
        <v>8</v>
      </c>
      <c r="L226" s="1" t="str">
        <f>IF(Table2[[#This Row],[Disable]]=1,"Disable","Non-disabled")</f>
        <v>Non-disabled</v>
      </c>
      <c r="M226" t="s">
        <v>13</v>
      </c>
      <c r="N226" t="s">
        <v>18</v>
      </c>
      <c r="O226">
        <v>0</v>
      </c>
      <c r="P226">
        <v>0</v>
      </c>
      <c r="Q226">
        <v>1</v>
      </c>
      <c r="R226">
        <v>0</v>
      </c>
      <c r="S226" t="s">
        <v>40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DO226" t="s">
        <v>230</v>
      </c>
      <c r="DP226">
        <v>1</v>
      </c>
      <c r="DQ226">
        <v>1</v>
      </c>
      <c r="DR226">
        <v>0</v>
      </c>
      <c r="DS226">
        <v>0</v>
      </c>
      <c r="DT226">
        <v>0</v>
      </c>
      <c r="DU226" t="s">
        <v>245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D226" t="s">
        <v>85</v>
      </c>
      <c r="EE226" t="s">
        <v>88</v>
      </c>
      <c r="EF226" t="s">
        <v>264</v>
      </c>
      <c r="EG226">
        <v>1</v>
      </c>
      <c r="EH226">
        <v>1</v>
      </c>
      <c r="EI226">
        <v>0</v>
      </c>
      <c r="EJ226">
        <v>0</v>
      </c>
      <c r="EK226">
        <v>0</v>
      </c>
      <c r="EL226">
        <v>0</v>
      </c>
      <c r="EN226" t="s">
        <v>279</v>
      </c>
    </row>
    <row r="227" spans="1:144" x14ac:dyDescent="0.3">
      <c r="A227">
        <v>15</v>
      </c>
      <c r="B227" t="s">
        <v>4</v>
      </c>
      <c r="C227" t="s">
        <v>6</v>
      </c>
      <c r="D227" t="s">
        <v>921</v>
      </c>
      <c r="E227" t="s">
        <v>922</v>
      </c>
      <c r="F227" t="s">
        <v>8</v>
      </c>
      <c r="G227" t="s">
        <v>8</v>
      </c>
      <c r="H227" t="s">
        <v>8</v>
      </c>
      <c r="I227" t="s">
        <v>8</v>
      </c>
      <c r="J227" t="s">
        <v>8</v>
      </c>
      <c r="K227" t="s">
        <v>8</v>
      </c>
      <c r="L227" s="1" t="str">
        <f>IF(Table2[[#This Row],[Disable]]=1,"Disable","Non-disabled")</f>
        <v>Non-disabled</v>
      </c>
      <c r="N227" t="s">
        <v>16</v>
      </c>
      <c r="O227">
        <v>0</v>
      </c>
      <c r="P227">
        <v>0</v>
      </c>
      <c r="Q227">
        <v>0</v>
      </c>
      <c r="R227">
        <v>1</v>
      </c>
      <c r="S227" t="s">
        <v>39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DC227" t="s">
        <v>85</v>
      </c>
      <c r="DD227" t="s">
        <v>88</v>
      </c>
      <c r="DL227" t="s">
        <v>88</v>
      </c>
      <c r="DM227" t="s">
        <v>85</v>
      </c>
      <c r="DN227" t="s">
        <v>85</v>
      </c>
      <c r="EN227" t="s">
        <v>281</v>
      </c>
    </row>
    <row r="228" spans="1:144" x14ac:dyDescent="0.3">
      <c r="A228">
        <v>15</v>
      </c>
      <c r="B228" t="s">
        <v>4</v>
      </c>
      <c r="C228" t="s">
        <v>6</v>
      </c>
      <c r="D228" t="s">
        <v>921</v>
      </c>
      <c r="E228" t="s">
        <v>922</v>
      </c>
      <c r="F228" t="s">
        <v>8</v>
      </c>
      <c r="G228" t="s">
        <v>8</v>
      </c>
      <c r="H228" t="s">
        <v>8</v>
      </c>
      <c r="I228" t="s">
        <v>8</v>
      </c>
      <c r="J228" t="s">
        <v>8</v>
      </c>
      <c r="K228" t="s">
        <v>8</v>
      </c>
      <c r="L228" s="1" t="str">
        <f>IF(Table2[[#This Row],[Disable]]=1,"Disable","Non-disabled")</f>
        <v>Non-disabled</v>
      </c>
      <c r="M228" t="s">
        <v>12</v>
      </c>
      <c r="N228" t="s">
        <v>16</v>
      </c>
      <c r="O228">
        <v>0</v>
      </c>
      <c r="P228">
        <v>0</v>
      </c>
      <c r="Q228">
        <v>0</v>
      </c>
      <c r="R228">
        <v>1</v>
      </c>
      <c r="S228" t="s">
        <v>40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DC228" t="s">
        <v>85</v>
      </c>
      <c r="DD228" t="s">
        <v>88</v>
      </c>
      <c r="DL228" t="s">
        <v>88</v>
      </c>
      <c r="DM228" t="s">
        <v>85</v>
      </c>
      <c r="DN228" t="s">
        <v>88</v>
      </c>
      <c r="EN228" t="s">
        <v>766</v>
      </c>
    </row>
    <row r="229" spans="1:144" x14ac:dyDescent="0.3">
      <c r="A229">
        <v>15</v>
      </c>
      <c r="B229" t="s">
        <v>4</v>
      </c>
      <c r="C229" t="s">
        <v>6</v>
      </c>
      <c r="D229" t="s">
        <v>921</v>
      </c>
      <c r="E229" t="s">
        <v>922</v>
      </c>
      <c r="F229" t="s">
        <v>8</v>
      </c>
      <c r="G229" t="s">
        <v>8</v>
      </c>
      <c r="H229" t="s">
        <v>8</v>
      </c>
      <c r="I229" t="s">
        <v>8</v>
      </c>
      <c r="J229" t="s">
        <v>8</v>
      </c>
      <c r="K229" t="s">
        <v>8</v>
      </c>
      <c r="L229" s="1" t="str">
        <f>IF(Table2[[#This Row],[Disable]]=1,"Disable","Non-disabled")</f>
        <v>Non-disabled</v>
      </c>
      <c r="M229" t="s">
        <v>13</v>
      </c>
      <c r="N229" t="s">
        <v>16</v>
      </c>
      <c r="O229">
        <v>0</v>
      </c>
      <c r="P229">
        <v>0</v>
      </c>
      <c r="Q229">
        <v>0</v>
      </c>
      <c r="R229">
        <v>1</v>
      </c>
      <c r="S229" t="s">
        <v>40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DC229" t="s">
        <v>88</v>
      </c>
      <c r="DD229" t="s">
        <v>88</v>
      </c>
      <c r="DL229" t="s">
        <v>88</v>
      </c>
      <c r="DM229" t="s">
        <v>88</v>
      </c>
      <c r="DN229" t="s">
        <v>88</v>
      </c>
      <c r="EN229" t="s">
        <v>765</v>
      </c>
    </row>
    <row r="230" spans="1:144" x14ac:dyDescent="0.3">
      <c r="A230">
        <v>15</v>
      </c>
      <c r="B230" t="s">
        <v>4</v>
      </c>
      <c r="C230" t="s">
        <v>6</v>
      </c>
      <c r="D230" t="s">
        <v>921</v>
      </c>
      <c r="E230" t="s">
        <v>922</v>
      </c>
      <c r="F230" t="s">
        <v>8</v>
      </c>
      <c r="G230" t="s">
        <v>8</v>
      </c>
      <c r="H230" t="s">
        <v>8</v>
      </c>
      <c r="I230" t="s">
        <v>8</v>
      </c>
      <c r="J230" t="s">
        <v>8</v>
      </c>
      <c r="K230" t="s">
        <v>8</v>
      </c>
      <c r="L230" s="1" t="str">
        <f>IF(Table2[[#This Row],[Disable]]=1,"Disable","Non-disabled")</f>
        <v>Non-disabled</v>
      </c>
      <c r="M230" t="s">
        <v>12</v>
      </c>
      <c r="N230" t="s">
        <v>16</v>
      </c>
      <c r="O230">
        <v>0</v>
      </c>
      <c r="P230">
        <v>0</v>
      </c>
      <c r="Q230">
        <v>0</v>
      </c>
      <c r="R230">
        <v>1</v>
      </c>
      <c r="S230" t="s">
        <v>40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DC230" t="s">
        <v>85</v>
      </c>
      <c r="DD230" t="s">
        <v>88</v>
      </c>
      <c r="DL230" t="s">
        <v>88</v>
      </c>
      <c r="DM230" t="s">
        <v>88</v>
      </c>
      <c r="DN230" t="s">
        <v>88</v>
      </c>
      <c r="EN230" t="s">
        <v>766</v>
      </c>
    </row>
    <row r="231" spans="1:144" x14ac:dyDescent="0.3">
      <c r="A231">
        <v>15</v>
      </c>
      <c r="B231" t="s">
        <v>4</v>
      </c>
      <c r="C231" t="s">
        <v>6</v>
      </c>
      <c r="D231" t="s">
        <v>921</v>
      </c>
      <c r="E231" t="s">
        <v>922</v>
      </c>
      <c r="F231" t="s">
        <v>8</v>
      </c>
      <c r="G231" t="s">
        <v>8</v>
      </c>
      <c r="H231" t="s">
        <v>8</v>
      </c>
      <c r="I231" t="s">
        <v>8</v>
      </c>
      <c r="J231" t="s">
        <v>8</v>
      </c>
      <c r="K231" t="s">
        <v>8</v>
      </c>
      <c r="L231" s="1" t="str">
        <f>IF(Table2[[#This Row],[Disable]]=1,"Disable","Non-disabled")</f>
        <v>Non-disabled</v>
      </c>
      <c r="M231" t="s">
        <v>12</v>
      </c>
      <c r="N231" t="s">
        <v>16</v>
      </c>
      <c r="O231">
        <v>0</v>
      </c>
      <c r="P231">
        <v>0</v>
      </c>
      <c r="Q231">
        <v>0</v>
      </c>
      <c r="R231">
        <v>1</v>
      </c>
      <c r="S231" t="s">
        <v>40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DC231" t="s">
        <v>85</v>
      </c>
      <c r="DD231" t="s">
        <v>88</v>
      </c>
      <c r="DL231" t="s">
        <v>88</v>
      </c>
      <c r="DM231" t="s">
        <v>85</v>
      </c>
      <c r="DN231" t="s">
        <v>88</v>
      </c>
      <c r="EN231" t="s">
        <v>281</v>
      </c>
    </row>
    <row r="232" spans="1:144" x14ac:dyDescent="0.3">
      <c r="A232" t="s">
        <v>623</v>
      </c>
      <c r="B232" t="s">
        <v>5</v>
      </c>
      <c r="C232" t="s">
        <v>6</v>
      </c>
      <c r="D232" t="s">
        <v>924</v>
      </c>
      <c r="E232" t="s">
        <v>925</v>
      </c>
      <c r="F232" t="s">
        <v>8</v>
      </c>
      <c r="G232" t="s">
        <v>8</v>
      </c>
      <c r="H232" t="s">
        <v>8</v>
      </c>
      <c r="I232" t="s">
        <v>8</v>
      </c>
      <c r="J232" t="s">
        <v>8</v>
      </c>
      <c r="K232" t="s">
        <v>8</v>
      </c>
      <c r="L232" s="1" t="str">
        <f>IF(Table2[[#This Row],[Disable]]=1,"Disable","Non-disabled")</f>
        <v>Non-disabled</v>
      </c>
      <c r="M232" t="s">
        <v>13</v>
      </c>
      <c r="N232" t="s">
        <v>18</v>
      </c>
      <c r="O232">
        <v>0</v>
      </c>
      <c r="P232">
        <v>0</v>
      </c>
      <c r="Q232">
        <v>1</v>
      </c>
      <c r="R232">
        <v>0</v>
      </c>
      <c r="S232" t="s">
        <v>40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DO232" t="s">
        <v>234</v>
      </c>
      <c r="DP232">
        <v>0</v>
      </c>
      <c r="DQ232">
        <v>1</v>
      </c>
      <c r="DR232">
        <v>0</v>
      </c>
      <c r="DS232">
        <v>0</v>
      </c>
      <c r="DT232">
        <v>0</v>
      </c>
      <c r="DU232" t="s">
        <v>245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0</v>
      </c>
      <c r="ED232" t="s">
        <v>85</v>
      </c>
      <c r="EE232" t="s">
        <v>88</v>
      </c>
      <c r="EF232" t="s">
        <v>263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N232" t="s">
        <v>279</v>
      </c>
    </row>
    <row r="233" spans="1:144" x14ac:dyDescent="0.3">
      <c r="A233" t="s">
        <v>623</v>
      </c>
      <c r="B233" t="s">
        <v>4</v>
      </c>
      <c r="C233" t="s">
        <v>6</v>
      </c>
      <c r="D233" t="s">
        <v>921</v>
      </c>
      <c r="E233" t="s">
        <v>922</v>
      </c>
      <c r="F233" t="s">
        <v>8</v>
      </c>
      <c r="G233" t="s">
        <v>8</v>
      </c>
      <c r="H233" t="s">
        <v>8</v>
      </c>
      <c r="I233" t="s">
        <v>8</v>
      </c>
      <c r="J233" t="s">
        <v>8</v>
      </c>
      <c r="K233" t="s">
        <v>8</v>
      </c>
      <c r="L233" s="1" t="str">
        <f>IF(Table2[[#This Row],[Disable]]=1,"Disable","Non-disabled")</f>
        <v>Non-disabled</v>
      </c>
      <c r="M233" t="s">
        <v>12</v>
      </c>
      <c r="N233" t="s">
        <v>18</v>
      </c>
      <c r="O233">
        <v>0</v>
      </c>
      <c r="P233">
        <v>0</v>
      </c>
      <c r="Q233">
        <v>1</v>
      </c>
      <c r="R233">
        <v>0</v>
      </c>
      <c r="S233" t="s">
        <v>40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DO233" t="s">
        <v>234</v>
      </c>
      <c r="DP233">
        <v>0</v>
      </c>
      <c r="DQ233">
        <v>1</v>
      </c>
      <c r="DR233">
        <v>0</v>
      </c>
      <c r="DS233">
        <v>0</v>
      </c>
      <c r="DT233">
        <v>0</v>
      </c>
      <c r="DU233" t="s">
        <v>245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D233" t="s">
        <v>85</v>
      </c>
      <c r="EE233" t="s">
        <v>88</v>
      </c>
      <c r="EF233" t="s">
        <v>263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N233" t="s">
        <v>280</v>
      </c>
    </row>
    <row r="234" spans="1:144" x14ac:dyDescent="0.3">
      <c r="A234">
        <v>13</v>
      </c>
      <c r="B234" t="s">
        <v>4</v>
      </c>
      <c r="C234" t="s">
        <v>6</v>
      </c>
      <c r="D234" t="s">
        <v>921</v>
      </c>
      <c r="E234" t="s">
        <v>922</v>
      </c>
      <c r="F234" t="s">
        <v>8</v>
      </c>
      <c r="G234" t="s">
        <v>8</v>
      </c>
      <c r="H234" t="s">
        <v>8</v>
      </c>
      <c r="I234" t="s">
        <v>8</v>
      </c>
      <c r="J234" t="s">
        <v>8</v>
      </c>
      <c r="K234" t="s">
        <v>8</v>
      </c>
      <c r="L234" s="1" t="str">
        <f>IF(Table2[[#This Row],[Disable]]=1,"Disable","Non-disabled")</f>
        <v>Non-disabled</v>
      </c>
      <c r="M234" t="s">
        <v>12</v>
      </c>
      <c r="N234" t="s">
        <v>38</v>
      </c>
      <c r="O234">
        <v>0</v>
      </c>
      <c r="P234">
        <v>1</v>
      </c>
      <c r="Q234">
        <v>0</v>
      </c>
      <c r="R234">
        <v>0</v>
      </c>
      <c r="S234" t="s">
        <v>39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BJ234" t="s">
        <v>131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 t="s">
        <v>110</v>
      </c>
      <c r="BU234">
        <v>1</v>
      </c>
      <c r="BV234">
        <v>0</v>
      </c>
      <c r="BW234">
        <v>0</v>
      </c>
      <c r="BX234">
        <v>0</v>
      </c>
      <c r="BY234">
        <v>0</v>
      </c>
      <c r="CO234" t="s">
        <v>190</v>
      </c>
      <c r="CQ234" t="s">
        <v>190</v>
      </c>
      <c r="CS234" t="s">
        <v>199</v>
      </c>
      <c r="DB234" t="s">
        <v>86</v>
      </c>
      <c r="EN234" t="s">
        <v>280</v>
      </c>
    </row>
    <row r="235" spans="1:144" x14ac:dyDescent="0.3">
      <c r="A235">
        <v>13</v>
      </c>
      <c r="B235" t="s">
        <v>5</v>
      </c>
      <c r="C235" t="s">
        <v>6</v>
      </c>
      <c r="D235" t="s">
        <v>924</v>
      </c>
      <c r="E235" t="s">
        <v>925</v>
      </c>
      <c r="F235" t="s">
        <v>8</v>
      </c>
      <c r="G235" t="s">
        <v>8</v>
      </c>
      <c r="H235" t="s">
        <v>8</v>
      </c>
      <c r="I235" t="s">
        <v>8</v>
      </c>
      <c r="J235" t="s">
        <v>8</v>
      </c>
      <c r="K235" t="s">
        <v>8</v>
      </c>
      <c r="L235" s="1" t="str">
        <f>IF(Table2[[#This Row],[Disable]]=1,"Disable","Non-disabled")</f>
        <v>Non-disabled</v>
      </c>
      <c r="M235" t="s">
        <v>13</v>
      </c>
      <c r="N235" t="s">
        <v>38</v>
      </c>
      <c r="O235">
        <v>0</v>
      </c>
      <c r="P235">
        <v>1</v>
      </c>
      <c r="Q235">
        <v>0</v>
      </c>
      <c r="R235">
        <v>0</v>
      </c>
      <c r="S235" t="s">
        <v>39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BJ235" t="s">
        <v>132</v>
      </c>
      <c r="BK235">
        <v>1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 t="s">
        <v>110</v>
      </c>
      <c r="BU235">
        <v>1</v>
      </c>
      <c r="BV235">
        <v>0</v>
      </c>
      <c r="BW235">
        <v>0</v>
      </c>
      <c r="BX235">
        <v>0</v>
      </c>
      <c r="BY235">
        <v>0</v>
      </c>
      <c r="DB235" t="s">
        <v>86</v>
      </c>
      <c r="EN235" t="s">
        <v>279</v>
      </c>
    </row>
    <row r="236" spans="1:144" x14ac:dyDescent="0.3">
      <c r="A236">
        <v>13</v>
      </c>
      <c r="B236" t="s">
        <v>5</v>
      </c>
      <c r="C236" t="s">
        <v>6</v>
      </c>
      <c r="D236" t="s">
        <v>924</v>
      </c>
      <c r="E236" t="s">
        <v>925</v>
      </c>
      <c r="F236" t="s">
        <v>8</v>
      </c>
      <c r="G236" t="s">
        <v>8</v>
      </c>
      <c r="H236" t="s">
        <v>8</v>
      </c>
      <c r="I236" t="s">
        <v>8</v>
      </c>
      <c r="J236" t="s">
        <v>8</v>
      </c>
      <c r="K236" t="s">
        <v>8</v>
      </c>
      <c r="L236" s="1" t="str">
        <f>IF(Table2[[#This Row],[Disable]]=1,"Disable","Non-disabled")</f>
        <v>Non-disabled</v>
      </c>
      <c r="M236" t="s">
        <v>13</v>
      </c>
      <c r="N236" t="s">
        <v>38</v>
      </c>
      <c r="O236">
        <v>0</v>
      </c>
      <c r="P236">
        <v>1</v>
      </c>
      <c r="Q236">
        <v>0</v>
      </c>
      <c r="R236">
        <v>0</v>
      </c>
      <c r="S236" t="s">
        <v>39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BJ236" t="s">
        <v>133</v>
      </c>
      <c r="BK236">
        <v>1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 t="s">
        <v>119</v>
      </c>
      <c r="BU236">
        <v>1</v>
      </c>
      <c r="BV236">
        <v>0</v>
      </c>
      <c r="BW236">
        <v>0</v>
      </c>
      <c r="BX236">
        <v>0</v>
      </c>
      <c r="BY236">
        <v>1</v>
      </c>
      <c r="DB236" t="s">
        <v>86</v>
      </c>
      <c r="EN236" t="s">
        <v>279</v>
      </c>
    </row>
    <row r="237" spans="1:144" x14ac:dyDescent="0.3">
      <c r="A237">
        <v>13</v>
      </c>
      <c r="B237" t="s">
        <v>4</v>
      </c>
      <c r="C237" t="s">
        <v>6</v>
      </c>
      <c r="D237" t="s">
        <v>921</v>
      </c>
      <c r="E237" t="s">
        <v>922</v>
      </c>
      <c r="F237" t="s">
        <v>8</v>
      </c>
      <c r="G237" t="s">
        <v>8</v>
      </c>
      <c r="H237" t="s">
        <v>8</v>
      </c>
      <c r="I237" t="s">
        <v>8</v>
      </c>
      <c r="J237" t="s">
        <v>8</v>
      </c>
      <c r="K237" t="s">
        <v>8</v>
      </c>
      <c r="L237" s="1" t="str">
        <f>IF(Table2[[#This Row],[Disable]]=1,"Disable","Non-disabled")</f>
        <v>Non-disabled</v>
      </c>
      <c r="M237" t="s">
        <v>12</v>
      </c>
      <c r="N237" t="s">
        <v>38</v>
      </c>
      <c r="O237">
        <v>0</v>
      </c>
      <c r="P237">
        <v>1</v>
      </c>
      <c r="Q237">
        <v>0</v>
      </c>
      <c r="R237">
        <v>0</v>
      </c>
      <c r="S237" t="s">
        <v>39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BJ237" t="s">
        <v>146</v>
      </c>
      <c r="BK237">
        <v>1</v>
      </c>
      <c r="BL237">
        <v>0</v>
      </c>
      <c r="BM237">
        <v>1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 t="s">
        <v>119</v>
      </c>
      <c r="BU237">
        <v>1</v>
      </c>
      <c r="BV237">
        <v>0</v>
      </c>
      <c r="BW237">
        <v>0</v>
      </c>
      <c r="BX237">
        <v>0</v>
      </c>
      <c r="BY237">
        <v>1</v>
      </c>
      <c r="CO237" t="s">
        <v>190</v>
      </c>
      <c r="CQ237" t="s">
        <v>190</v>
      </c>
      <c r="CS237" t="s">
        <v>199</v>
      </c>
      <c r="DB237" t="s">
        <v>86</v>
      </c>
      <c r="EN237" t="s">
        <v>279</v>
      </c>
    </row>
    <row r="238" spans="1:144" x14ac:dyDescent="0.3">
      <c r="A238">
        <v>13</v>
      </c>
      <c r="B238" t="s">
        <v>4</v>
      </c>
      <c r="C238" t="s">
        <v>6</v>
      </c>
      <c r="D238" t="s">
        <v>921</v>
      </c>
      <c r="E238" t="s">
        <v>922</v>
      </c>
      <c r="F238" t="s">
        <v>10</v>
      </c>
      <c r="G238" t="s">
        <v>8</v>
      </c>
      <c r="H238" t="s">
        <v>8</v>
      </c>
      <c r="I238" t="s">
        <v>8</v>
      </c>
      <c r="J238" t="s">
        <v>8</v>
      </c>
      <c r="K238" t="s">
        <v>8</v>
      </c>
      <c r="L238" s="1" t="str">
        <f>IF(Table2[[#This Row],[Disable]]=1,"Disable","Non-disabled")</f>
        <v>Non-disabled</v>
      </c>
      <c r="M238" t="s">
        <v>12</v>
      </c>
      <c r="N238" t="s">
        <v>38</v>
      </c>
      <c r="O238">
        <v>0</v>
      </c>
      <c r="P238">
        <v>1</v>
      </c>
      <c r="Q238">
        <v>0</v>
      </c>
      <c r="R238">
        <v>0</v>
      </c>
      <c r="S238" t="s">
        <v>39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BJ238" t="s">
        <v>147</v>
      </c>
      <c r="BK238">
        <v>1</v>
      </c>
      <c r="BL238">
        <v>0</v>
      </c>
      <c r="BM238">
        <v>1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 t="s">
        <v>119</v>
      </c>
      <c r="BU238">
        <v>1</v>
      </c>
      <c r="BV238">
        <v>0</v>
      </c>
      <c r="BW238">
        <v>0</v>
      </c>
      <c r="BX238">
        <v>0</v>
      </c>
      <c r="BY238">
        <v>1</v>
      </c>
      <c r="CO238" t="s">
        <v>190</v>
      </c>
      <c r="CQ238" t="s">
        <v>190</v>
      </c>
      <c r="CS238" t="s">
        <v>199</v>
      </c>
      <c r="DB238" t="s">
        <v>86</v>
      </c>
      <c r="EN238" t="s">
        <v>279</v>
      </c>
    </row>
    <row r="239" spans="1:144" x14ac:dyDescent="0.3">
      <c r="A239">
        <v>13</v>
      </c>
      <c r="B239" t="s">
        <v>4</v>
      </c>
      <c r="C239" t="s">
        <v>6</v>
      </c>
      <c r="D239" t="s">
        <v>921</v>
      </c>
      <c r="E239" t="s">
        <v>922</v>
      </c>
      <c r="F239" t="s">
        <v>8</v>
      </c>
      <c r="G239" t="s">
        <v>8</v>
      </c>
      <c r="H239" t="s">
        <v>8</v>
      </c>
      <c r="I239" t="s">
        <v>8</v>
      </c>
      <c r="J239" t="s">
        <v>8</v>
      </c>
      <c r="K239" t="s">
        <v>8</v>
      </c>
      <c r="L239" s="1" t="str">
        <f>IF(Table2[[#This Row],[Disable]]=1,"Disable","Non-disabled")</f>
        <v>Non-disabled</v>
      </c>
      <c r="M239" t="s">
        <v>12</v>
      </c>
      <c r="N239" t="s">
        <v>38</v>
      </c>
      <c r="O239">
        <v>0</v>
      </c>
      <c r="P239">
        <v>1</v>
      </c>
      <c r="Q239">
        <v>0</v>
      </c>
      <c r="R239">
        <v>0</v>
      </c>
      <c r="S239" t="s">
        <v>39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BJ239" t="s">
        <v>156</v>
      </c>
      <c r="BK239">
        <v>1</v>
      </c>
      <c r="BL239">
        <v>0</v>
      </c>
      <c r="BM239">
        <v>1</v>
      </c>
      <c r="BN239">
        <v>1</v>
      </c>
      <c r="BO239">
        <v>0</v>
      </c>
      <c r="BP239">
        <v>0</v>
      </c>
      <c r="BQ239">
        <v>1</v>
      </c>
      <c r="BR239">
        <v>0</v>
      </c>
      <c r="BS239">
        <v>0</v>
      </c>
      <c r="BT239" t="s">
        <v>119</v>
      </c>
      <c r="BU239">
        <v>1</v>
      </c>
      <c r="BV239">
        <v>0</v>
      </c>
      <c r="BW239">
        <v>0</v>
      </c>
      <c r="BX239">
        <v>0</v>
      </c>
      <c r="BY239">
        <v>1</v>
      </c>
      <c r="CO239" t="s">
        <v>190</v>
      </c>
      <c r="CQ239" t="s">
        <v>190</v>
      </c>
      <c r="CS239" t="s">
        <v>199</v>
      </c>
      <c r="DB239" t="s">
        <v>86</v>
      </c>
      <c r="EN239" t="s">
        <v>279</v>
      </c>
    </row>
    <row r="240" spans="1:144" x14ac:dyDescent="0.3">
      <c r="A240">
        <v>13</v>
      </c>
      <c r="B240" t="s">
        <v>4</v>
      </c>
      <c r="C240" t="s">
        <v>6</v>
      </c>
      <c r="D240" t="s">
        <v>921</v>
      </c>
      <c r="E240" t="s">
        <v>922</v>
      </c>
      <c r="F240" t="s">
        <v>8</v>
      </c>
      <c r="G240" t="s">
        <v>8</v>
      </c>
      <c r="H240" t="s">
        <v>8</v>
      </c>
      <c r="I240" t="s">
        <v>8</v>
      </c>
      <c r="J240" t="s">
        <v>8</v>
      </c>
      <c r="K240" t="s">
        <v>8</v>
      </c>
      <c r="L240" s="1" t="str">
        <f>IF(Table2[[#This Row],[Disable]]=1,"Disable","Non-disabled")</f>
        <v>Non-disabled</v>
      </c>
      <c r="M240" t="s">
        <v>12</v>
      </c>
      <c r="N240" t="s">
        <v>38</v>
      </c>
      <c r="O240">
        <v>0</v>
      </c>
      <c r="P240">
        <v>1</v>
      </c>
      <c r="Q240">
        <v>0</v>
      </c>
      <c r="R240">
        <v>0</v>
      </c>
      <c r="S240" t="s">
        <v>39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BJ240" t="s">
        <v>841</v>
      </c>
      <c r="BK240">
        <v>1</v>
      </c>
      <c r="BL240">
        <v>0</v>
      </c>
      <c r="BM240">
        <v>1</v>
      </c>
      <c r="BN240">
        <v>1</v>
      </c>
      <c r="BO240">
        <v>1</v>
      </c>
      <c r="BP240">
        <v>0</v>
      </c>
      <c r="BQ240">
        <v>0</v>
      </c>
      <c r="BR240">
        <v>1</v>
      </c>
      <c r="BS240">
        <v>0</v>
      </c>
      <c r="BT240" t="s">
        <v>120</v>
      </c>
      <c r="BU240">
        <v>1</v>
      </c>
      <c r="BV240">
        <v>0</v>
      </c>
      <c r="BW240">
        <v>0</v>
      </c>
      <c r="BX240">
        <v>1</v>
      </c>
      <c r="BY240">
        <v>1</v>
      </c>
      <c r="CO240" t="s">
        <v>190</v>
      </c>
      <c r="CQ240" t="s">
        <v>190</v>
      </c>
      <c r="CS240" t="s">
        <v>199</v>
      </c>
      <c r="DB240" t="s">
        <v>86</v>
      </c>
      <c r="EN240" t="s">
        <v>280</v>
      </c>
    </row>
    <row r="241" spans="1:144" x14ac:dyDescent="0.3">
      <c r="A241">
        <v>13</v>
      </c>
      <c r="B241" t="s">
        <v>4</v>
      </c>
      <c r="C241" t="s">
        <v>6</v>
      </c>
      <c r="D241" t="s">
        <v>921</v>
      </c>
      <c r="E241" t="s">
        <v>922</v>
      </c>
      <c r="F241" t="s">
        <v>8</v>
      </c>
      <c r="G241" t="s">
        <v>8</v>
      </c>
      <c r="H241" t="s">
        <v>8</v>
      </c>
      <c r="I241" t="s">
        <v>8</v>
      </c>
      <c r="J241" t="s">
        <v>8</v>
      </c>
      <c r="K241" t="s">
        <v>8</v>
      </c>
      <c r="L241" s="1" t="str">
        <f>IF(Table2[[#This Row],[Disable]]=1,"Disable","Non-disabled")</f>
        <v>Non-disabled</v>
      </c>
      <c r="M241" t="s">
        <v>12</v>
      </c>
      <c r="N241" t="s">
        <v>38</v>
      </c>
      <c r="O241">
        <v>0</v>
      </c>
      <c r="P241">
        <v>1</v>
      </c>
      <c r="Q241">
        <v>0</v>
      </c>
      <c r="R241">
        <v>0</v>
      </c>
      <c r="S241" t="s">
        <v>39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BJ241" t="s">
        <v>156</v>
      </c>
      <c r="BK241">
        <v>1</v>
      </c>
      <c r="BL241">
        <v>0</v>
      </c>
      <c r="BM241">
        <v>1</v>
      </c>
      <c r="BN241">
        <v>1</v>
      </c>
      <c r="BO241">
        <v>0</v>
      </c>
      <c r="BP241">
        <v>0</v>
      </c>
      <c r="BQ241">
        <v>1</v>
      </c>
      <c r="BR241">
        <v>0</v>
      </c>
      <c r="BS241">
        <v>0</v>
      </c>
      <c r="BT241" t="s">
        <v>120</v>
      </c>
      <c r="BU241">
        <v>1</v>
      </c>
      <c r="BV241">
        <v>0</v>
      </c>
      <c r="BW241">
        <v>0</v>
      </c>
      <c r="BX241">
        <v>1</v>
      </c>
      <c r="BY241">
        <v>1</v>
      </c>
      <c r="CO241" t="s">
        <v>190</v>
      </c>
      <c r="CQ241" t="s">
        <v>190</v>
      </c>
      <c r="CS241" t="s">
        <v>199</v>
      </c>
      <c r="DB241" t="s">
        <v>86</v>
      </c>
      <c r="EN241" t="s">
        <v>279</v>
      </c>
    </row>
    <row r="242" spans="1:144" x14ac:dyDescent="0.3">
      <c r="A242">
        <v>13</v>
      </c>
      <c r="B242" t="s">
        <v>4</v>
      </c>
      <c r="C242" t="s">
        <v>6</v>
      </c>
      <c r="D242" t="s">
        <v>921</v>
      </c>
      <c r="E242" t="s">
        <v>922</v>
      </c>
      <c r="F242" t="s">
        <v>8</v>
      </c>
      <c r="G242" t="s">
        <v>10</v>
      </c>
      <c r="H242" t="s">
        <v>8</v>
      </c>
      <c r="I242" t="s">
        <v>8</v>
      </c>
      <c r="J242" t="s">
        <v>8</v>
      </c>
      <c r="K242" t="s">
        <v>8</v>
      </c>
      <c r="L242" s="1" t="str">
        <f>IF(Table2[[#This Row],[Disable]]=1,"Disable","Non-disabled")</f>
        <v>Non-disabled</v>
      </c>
      <c r="M242" t="s">
        <v>12</v>
      </c>
      <c r="N242" t="s">
        <v>38</v>
      </c>
      <c r="O242">
        <v>0</v>
      </c>
      <c r="P242">
        <v>1</v>
      </c>
      <c r="Q242">
        <v>0</v>
      </c>
      <c r="R242">
        <v>0</v>
      </c>
      <c r="S242" t="s">
        <v>39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BJ242" t="s">
        <v>156</v>
      </c>
      <c r="BK242">
        <v>1</v>
      </c>
      <c r="BL242">
        <v>0</v>
      </c>
      <c r="BM242">
        <v>1</v>
      </c>
      <c r="BN242">
        <v>1</v>
      </c>
      <c r="BO242">
        <v>0</v>
      </c>
      <c r="BP242">
        <v>0</v>
      </c>
      <c r="BQ242">
        <v>1</v>
      </c>
      <c r="BR242">
        <v>0</v>
      </c>
      <c r="BS242">
        <v>0</v>
      </c>
      <c r="BT242" t="s">
        <v>110</v>
      </c>
      <c r="BU242">
        <v>1</v>
      </c>
      <c r="BV242">
        <v>0</v>
      </c>
      <c r="BW242">
        <v>0</v>
      </c>
      <c r="BX242">
        <v>0</v>
      </c>
      <c r="BY242">
        <v>0</v>
      </c>
      <c r="CO242" t="s">
        <v>190</v>
      </c>
      <c r="CQ242" t="s">
        <v>190</v>
      </c>
      <c r="CS242" t="s">
        <v>199</v>
      </c>
      <c r="DB242" t="s">
        <v>86</v>
      </c>
      <c r="EN242" t="s">
        <v>279</v>
      </c>
    </row>
    <row r="243" spans="1:144" x14ac:dyDescent="0.3">
      <c r="A243">
        <v>13</v>
      </c>
      <c r="B243" t="s">
        <v>4</v>
      </c>
      <c r="C243" t="s">
        <v>6</v>
      </c>
      <c r="D243" t="s">
        <v>921</v>
      </c>
      <c r="E243" t="s">
        <v>922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 t="s">
        <v>8</v>
      </c>
      <c r="L243" s="1" t="str">
        <f>IF(Table2[[#This Row],[Disable]]=1,"Disable","Non-disabled")</f>
        <v>Non-disabled</v>
      </c>
      <c r="M243" t="s">
        <v>12</v>
      </c>
      <c r="N243" t="s">
        <v>38</v>
      </c>
      <c r="O243">
        <v>0</v>
      </c>
      <c r="P243">
        <v>1</v>
      </c>
      <c r="Q243">
        <v>0</v>
      </c>
      <c r="R243">
        <v>0</v>
      </c>
      <c r="S243" t="s">
        <v>39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BJ243" t="s">
        <v>157</v>
      </c>
      <c r="BK243">
        <v>1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 t="s">
        <v>121</v>
      </c>
      <c r="BU243">
        <v>1</v>
      </c>
      <c r="BV243">
        <v>0</v>
      </c>
      <c r="BW243">
        <v>0</v>
      </c>
      <c r="BX243">
        <v>1</v>
      </c>
      <c r="BY243">
        <v>1</v>
      </c>
      <c r="CO243" t="s">
        <v>190</v>
      </c>
      <c r="CQ243" t="s">
        <v>190</v>
      </c>
      <c r="CS243" t="s">
        <v>199</v>
      </c>
      <c r="DB243" t="s">
        <v>86</v>
      </c>
      <c r="EN243" t="s">
        <v>280</v>
      </c>
    </row>
    <row r="244" spans="1:144" x14ac:dyDescent="0.3">
      <c r="A244">
        <v>13</v>
      </c>
      <c r="B244" t="s">
        <v>4</v>
      </c>
      <c r="C244" t="s">
        <v>6</v>
      </c>
      <c r="D244" t="s">
        <v>921</v>
      </c>
      <c r="E244" t="s">
        <v>922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 s="1" t="str">
        <f>IF(Table2[[#This Row],[Disable]]=1,"Disable","Non-disabled")</f>
        <v>Non-disabled</v>
      </c>
      <c r="M244" t="s">
        <v>12</v>
      </c>
      <c r="N244" t="s">
        <v>38</v>
      </c>
      <c r="O244">
        <v>0</v>
      </c>
      <c r="P244">
        <v>1</v>
      </c>
      <c r="Q244">
        <v>0</v>
      </c>
      <c r="R244">
        <v>0</v>
      </c>
      <c r="S244" t="s">
        <v>39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BJ244" t="s">
        <v>157</v>
      </c>
      <c r="BK244">
        <v>1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 t="s">
        <v>119</v>
      </c>
      <c r="BU244">
        <v>1</v>
      </c>
      <c r="BV244">
        <v>0</v>
      </c>
      <c r="BW244">
        <v>0</v>
      </c>
      <c r="BX244">
        <v>0</v>
      </c>
      <c r="BY244">
        <v>1</v>
      </c>
      <c r="CO244" t="s">
        <v>190</v>
      </c>
      <c r="CQ244" t="s">
        <v>190</v>
      </c>
      <c r="CS244" t="s">
        <v>199</v>
      </c>
      <c r="DB244" t="s">
        <v>86</v>
      </c>
      <c r="EN244" t="s">
        <v>279</v>
      </c>
    </row>
    <row r="245" spans="1:144" x14ac:dyDescent="0.3">
      <c r="A245">
        <v>13</v>
      </c>
      <c r="B245" t="s">
        <v>3</v>
      </c>
      <c r="C245" t="s">
        <v>6</v>
      </c>
      <c r="D245" t="s">
        <v>921</v>
      </c>
      <c r="E245" t="s">
        <v>922</v>
      </c>
      <c r="F245" t="s">
        <v>11</v>
      </c>
      <c r="G245" t="s">
        <v>10</v>
      </c>
      <c r="H245" t="s">
        <v>9</v>
      </c>
      <c r="I245" t="s">
        <v>10</v>
      </c>
      <c r="J245" t="s">
        <v>11</v>
      </c>
      <c r="K245" t="s">
        <v>10</v>
      </c>
      <c r="L245" s="1" t="str">
        <f>IF(Table2[[#This Row],[Disable]]=1,"Disable","Non-disabled")</f>
        <v>Disable</v>
      </c>
      <c r="M245" t="s">
        <v>12</v>
      </c>
      <c r="N245" t="s">
        <v>38</v>
      </c>
      <c r="O245">
        <v>0</v>
      </c>
      <c r="P245">
        <v>1</v>
      </c>
      <c r="Q245">
        <v>0</v>
      </c>
      <c r="R245">
        <v>0</v>
      </c>
      <c r="S245" t="s">
        <v>39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BJ245" t="s">
        <v>40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 t="s">
        <v>119</v>
      </c>
      <c r="BU245">
        <v>1</v>
      </c>
      <c r="BV245">
        <v>0</v>
      </c>
      <c r="BW245">
        <v>0</v>
      </c>
      <c r="BX245">
        <v>0</v>
      </c>
      <c r="BY245">
        <v>1</v>
      </c>
      <c r="CO245" t="s">
        <v>189</v>
      </c>
      <c r="CQ245" t="s">
        <v>195</v>
      </c>
      <c r="CS245" t="s">
        <v>200</v>
      </c>
      <c r="DB245" t="s">
        <v>86</v>
      </c>
      <c r="EN245" t="s">
        <v>281</v>
      </c>
    </row>
    <row r="246" spans="1:144" x14ac:dyDescent="0.3">
      <c r="A246">
        <v>13</v>
      </c>
      <c r="B246" t="s">
        <v>4</v>
      </c>
      <c r="C246" t="s">
        <v>6</v>
      </c>
      <c r="D246" t="s">
        <v>921</v>
      </c>
      <c r="E246" t="s">
        <v>922</v>
      </c>
      <c r="F246" t="s">
        <v>8</v>
      </c>
      <c r="G246" t="s">
        <v>8</v>
      </c>
      <c r="H246" t="s">
        <v>8</v>
      </c>
      <c r="I246" t="s">
        <v>8</v>
      </c>
      <c r="J246" t="s">
        <v>8</v>
      </c>
      <c r="K246" t="s">
        <v>8</v>
      </c>
      <c r="L246" s="1" t="str">
        <f>IF(Table2[[#This Row],[Disable]]=1,"Disable","Non-disabled")</f>
        <v>Non-disabled</v>
      </c>
      <c r="M246" t="s">
        <v>12</v>
      </c>
      <c r="N246" t="s">
        <v>38</v>
      </c>
      <c r="O246">
        <v>0</v>
      </c>
      <c r="P246">
        <v>1</v>
      </c>
      <c r="Q246">
        <v>0</v>
      </c>
      <c r="R246">
        <v>0</v>
      </c>
      <c r="S246" t="s">
        <v>39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BJ246" t="s">
        <v>146</v>
      </c>
      <c r="BK246">
        <v>1</v>
      </c>
      <c r="BL246">
        <v>0</v>
      </c>
      <c r="BM246">
        <v>1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 t="s">
        <v>119</v>
      </c>
      <c r="BU246">
        <v>1</v>
      </c>
      <c r="BV246">
        <v>0</v>
      </c>
      <c r="BW246">
        <v>0</v>
      </c>
      <c r="BX246">
        <v>0</v>
      </c>
      <c r="BY246">
        <v>1</v>
      </c>
      <c r="CO246" t="s">
        <v>190</v>
      </c>
      <c r="CQ246" t="s">
        <v>190</v>
      </c>
      <c r="CS246" t="s">
        <v>199</v>
      </c>
      <c r="DB246" t="s">
        <v>86</v>
      </c>
      <c r="EN246" t="s">
        <v>280</v>
      </c>
    </row>
    <row r="247" spans="1:144" x14ac:dyDescent="0.3">
      <c r="A247">
        <v>13</v>
      </c>
      <c r="B247" t="s">
        <v>4</v>
      </c>
      <c r="C247" t="s">
        <v>6</v>
      </c>
      <c r="D247" t="s">
        <v>921</v>
      </c>
      <c r="E247" t="s">
        <v>922</v>
      </c>
      <c r="F247" t="s">
        <v>10</v>
      </c>
      <c r="G247" t="s">
        <v>11</v>
      </c>
      <c r="H247" t="s">
        <v>10</v>
      </c>
      <c r="I247" t="s">
        <v>8</v>
      </c>
      <c r="J247" t="s">
        <v>10</v>
      </c>
      <c r="K247" t="s">
        <v>10</v>
      </c>
      <c r="L247" s="1" t="str">
        <f>IF(Table2[[#This Row],[Disable]]=1,"Disable","Non-disabled")</f>
        <v>Disable</v>
      </c>
      <c r="M247" t="s">
        <v>12</v>
      </c>
      <c r="N247" t="s">
        <v>38</v>
      </c>
      <c r="O247">
        <v>0</v>
      </c>
      <c r="P247">
        <v>1</v>
      </c>
      <c r="Q247">
        <v>0</v>
      </c>
      <c r="R247">
        <v>0</v>
      </c>
      <c r="S247" t="s">
        <v>39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BJ247" t="s">
        <v>40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 t="s">
        <v>122</v>
      </c>
      <c r="BU247">
        <v>0</v>
      </c>
      <c r="BV247">
        <v>0</v>
      </c>
      <c r="BW247">
        <v>0</v>
      </c>
      <c r="BX247">
        <v>0</v>
      </c>
      <c r="BY247">
        <v>1</v>
      </c>
      <c r="CO247" t="s">
        <v>189</v>
      </c>
      <c r="CQ247" t="s">
        <v>195</v>
      </c>
      <c r="CS247" t="s">
        <v>44</v>
      </c>
      <c r="DB247" t="s">
        <v>88</v>
      </c>
      <c r="EN247" t="s">
        <v>281</v>
      </c>
    </row>
    <row r="248" spans="1:144" x14ac:dyDescent="0.3">
      <c r="A248">
        <v>13</v>
      </c>
      <c r="B248" t="s">
        <v>5</v>
      </c>
      <c r="C248" t="s">
        <v>6</v>
      </c>
      <c r="D248" t="s">
        <v>924</v>
      </c>
      <c r="E248" t="s">
        <v>925</v>
      </c>
      <c r="F248" t="s">
        <v>8</v>
      </c>
      <c r="G248" t="s">
        <v>8</v>
      </c>
      <c r="H248" t="s">
        <v>8</v>
      </c>
      <c r="I248" t="s">
        <v>8</v>
      </c>
      <c r="J248" t="s">
        <v>8</v>
      </c>
      <c r="K248" t="s">
        <v>8</v>
      </c>
      <c r="L248" s="1" t="str">
        <f>IF(Table2[[#This Row],[Disable]]=1,"Disable","Non-disabled")</f>
        <v>Non-disabled</v>
      </c>
      <c r="M248" t="s">
        <v>12</v>
      </c>
      <c r="N248" t="s">
        <v>38</v>
      </c>
      <c r="O248">
        <v>0</v>
      </c>
      <c r="P248">
        <v>1</v>
      </c>
      <c r="Q248">
        <v>0</v>
      </c>
      <c r="R248">
        <v>0</v>
      </c>
      <c r="S248" t="s">
        <v>39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BJ248" t="s">
        <v>177</v>
      </c>
      <c r="BK248">
        <v>1</v>
      </c>
      <c r="BL248">
        <v>0</v>
      </c>
      <c r="BM248">
        <v>1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 t="s">
        <v>119</v>
      </c>
      <c r="BU248">
        <v>1</v>
      </c>
      <c r="BV248">
        <v>0</v>
      </c>
      <c r="BW248">
        <v>0</v>
      </c>
      <c r="BX248">
        <v>0</v>
      </c>
      <c r="BY248">
        <v>1</v>
      </c>
      <c r="CO248" t="s">
        <v>190</v>
      </c>
      <c r="CQ248" t="s">
        <v>190</v>
      </c>
      <c r="CS248" t="s">
        <v>199</v>
      </c>
      <c r="DB248" t="s">
        <v>86</v>
      </c>
      <c r="EN248" t="s">
        <v>280</v>
      </c>
    </row>
    <row r="249" spans="1:144" x14ac:dyDescent="0.3">
      <c r="A249">
        <v>13</v>
      </c>
      <c r="B249" t="s">
        <v>4</v>
      </c>
      <c r="C249" t="s">
        <v>6</v>
      </c>
      <c r="D249" t="s">
        <v>921</v>
      </c>
      <c r="E249" t="s">
        <v>922</v>
      </c>
      <c r="F249" t="s">
        <v>8</v>
      </c>
      <c r="G249" t="s">
        <v>8</v>
      </c>
      <c r="H249" t="s">
        <v>8</v>
      </c>
      <c r="I249" t="s">
        <v>8</v>
      </c>
      <c r="J249" t="s">
        <v>8</v>
      </c>
      <c r="K249" t="s">
        <v>8</v>
      </c>
      <c r="L249" s="1" t="str">
        <f>IF(Table2[[#This Row],[Disable]]=1,"Disable","Non-disabled")</f>
        <v>Non-disabled</v>
      </c>
      <c r="M249" t="s">
        <v>12</v>
      </c>
      <c r="N249" t="s">
        <v>38</v>
      </c>
      <c r="O249">
        <v>0</v>
      </c>
      <c r="P249">
        <v>1</v>
      </c>
      <c r="Q249">
        <v>0</v>
      </c>
      <c r="R249">
        <v>0</v>
      </c>
      <c r="S249" t="s">
        <v>39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BJ249" t="s">
        <v>133</v>
      </c>
      <c r="BK249">
        <v>1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 t="s">
        <v>119</v>
      </c>
      <c r="BU249">
        <v>1</v>
      </c>
      <c r="BV249">
        <v>0</v>
      </c>
      <c r="BW249">
        <v>0</v>
      </c>
      <c r="BX249">
        <v>0</v>
      </c>
      <c r="BY249">
        <v>1</v>
      </c>
      <c r="CO249" t="s">
        <v>190</v>
      </c>
      <c r="CQ249" t="s">
        <v>190</v>
      </c>
      <c r="CS249" t="s">
        <v>199</v>
      </c>
      <c r="DB249" t="s">
        <v>86</v>
      </c>
      <c r="EN249" t="s">
        <v>279</v>
      </c>
    </row>
    <row r="250" spans="1:144" x14ac:dyDescent="0.3">
      <c r="A250">
        <v>13</v>
      </c>
      <c r="B250" t="s">
        <v>4</v>
      </c>
      <c r="C250" t="s">
        <v>6</v>
      </c>
      <c r="D250" t="s">
        <v>921</v>
      </c>
      <c r="E250" t="s">
        <v>922</v>
      </c>
      <c r="F250" t="s">
        <v>8</v>
      </c>
      <c r="G250" t="s">
        <v>8</v>
      </c>
      <c r="H250" t="s">
        <v>8</v>
      </c>
      <c r="I250" t="s">
        <v>8</v>
      </c>
      <c r="J250" t="s">
        <v>8</v>
      </c>
      <c r="K250" t="s">
        <v>8</v>
      </c>
      <c r="L250" s="1" t="str">
        <f>IF(Table2[[#This Row],[Disable]]=1,"Disable","Non-disabled")</f>
        <v>Non-disabled</v>
      </c>
      <c r="M250" t="s">
        <v>12</v>
      </c>
      <c r="N250" t="s">
        <v>38</v>
      </c>
      <c r="O250">
        <v>0</v>
      </c>
      <c r="P250">
        <v>1</v>
      </c>
      <c r="Q250">
        <v>0</v>
      </c>
      <c r="R250">
        <v>0</v>
      </c>
      <c r="S250" t="s">
        <v>39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BJ250" t="s">
        <v>167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 t="s">
        <v>119</v>
      </c>
      <c r="BU250">
        <v>1</v>
      </c>
      <c r="BV250">
        <v>0</v>
      </c>
      <c r="BW250">
        <v>0</v>
      </c>
      <c r="BX250">
        <v>0</v>
      </c>
      <c r="BY250">
        <v>1</v>
      </c>
      <c r="CO250" t="s">
        <v>190</v>
      </c>
      <c r="CQ250" t="s">
        <v>190</v>
      </c>
      <c r="CS250" t="s">
        <v>199</v>
      </c>
      <c r="DB250" t="s">
        <v>86</v>
      </c>
      <c r="EN250" t="s">
        <v>279</v>
      </c>
    </row>
    <row r="251" spans="1:144" x14ac:dyDescent="0.3">
      <c r="A251">
        <v>13</v>
      </c>
      <c r="B251" t="s">
        <v>4</v>
      </c>
      <c r="C251" t="s">
        <v>6</v>
      </c>
      <c r="D251" t="s">
        <v>921</v>
      </c>
      <c r="E251" t="s">
        <v>922</v>
      </c>
      <c r="F251" t="s">
        <v>8</v>
      </c>
      <c r="G251" t="s">
        <v>8</v>
      </c>
      <c r="H251" t="s">
        <v>8</v>
      </c>
      <c r="I251" t="s">
        <v>8</v>
      </c>
      <c r="J251" t="s">
        <v>8</v>
      </c>
      <c r="K251" t="s">
        <v>8</v>
      </c>
      <c r="L251" s="1" t="str">
        <f>IF(Table2[[#This Row],[Disable]]=1,"Disable","Non-disabled")</f>
        <v>Non-disabled</v>
      </c>
      <c r="M251" t="s">
        <v>12</v>
      </c>
      <c r="N251" t="s">
        <v>38</v>
      </c>
      <c r="O251">
        <v>0</v>
      </c>
      <c r="P251">
        <v>1</v>
      </c>
      <c r="Q251">
        <v>0</v>
      </c>
      <c r="R251">
        <v>0</v>
      </c>
      <c r="S251" t="s">
        <v>39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BJ251" t="s">
        <v>177</v>
      </c>
      <c r="BK251">
        <v>1</v>
      </c>
      <c r="BL251">
        <v>0</v>
      </c>
      <c r="BM251">
        <v>1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 t="s">
        <v>119</v>
      </c>
      <c r="BU251">
        <v>1</v>
      </c>
      <c r="BV251">
        <v>0</v>
      </c>
      <c r="BW251">
        <v>0</v>
      </c>
      <c r="BX251">
        <v>0</v>
      </c>
      <c r="BY251">
        <v>1</v>
      </c>
      <c r="CO251" t="s">
        <v>190</v>
      </c>
      <c r="CQ251" t="s">
        <v>190</v>
      </c>
      <c r="CS251" t="s">
        <v>199</v>
      </c>
      <c r="DB251" t="s">
        <v>86</v>
      </c>
      <c r="EN251" t="s">
        <v>280</v>
      </c>
    </row>
    <row r="252" spans="1:144" x14ac:dyDescent="0.3">
      <c r="A252">
        <v>13</v>
      </c>
      <c r="B252" t="s">
        <v>3</v>
      </c>
      <c r="C252" t="s">
        <v>6</v>
      </c>
      <c r="D252" t="s">
        <v>921</v>
      </c>
      <c r="E252" t="s">
        <v>922</v>
      </c>
      <c r="F252" t="s">
        <v>10</v>
      </c>
      <c r="H252" t="s">
        <v>10</v>
      </c>
      <c r="I252" t="s">
        <v>10</v>
      </c>
      <c r="J252" t="s">
        <v>10</v>
      </c>
      <c r="K252" t="s">
        <v>8</v>
      </c>
      <c r="L252" s="1" t="str">
        <f>IF(Table2[[#This Row],[Disable]]=1,"Disable","Non-disabled")</f>
        <v>Non-disabled</v>
      </c>
      <c r="M252" t="s">
        <v>12</v>
      </c>
      <c r="N252" t="s">
        <v>38</v>
      </c>
      <c r="O252">
        <v>0</v>
      </c>
      <c r="P252">
        <v>1</v>
      </c>
      <c r="Q252">
        <v>0</v>
      </c>
      <c r="R252">
        <v>0</v>
      </c>
      <c r="S252" t="s">
        <v>39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BJ252" t="s">
        <v>133</v>
      </c>
      <c r="BK252">
        <v>1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 t="s">
        <v>121</v>
      </c>
      <c r="BU252">
        <v>1</v>
      </c>
      <c r="BV252">
        <v>0</v>
      </c>
      <c r="BW252">
        <v>0</v>
      </c>
      <c r="BX252">
        <v>1</v>
      </c>
      <c r="BY252">
        <v>1</v>
      </c>
      <c r="CO252" t="s">
        <v>190</v>
      </c>
      <c r="CQ252" t="s">
        <v>190</v>
      </c>
      <c r="CS252" t="s">
        <v>199</v>
      </c>
      <c r="DB252" t="s">
        <v>86</v>
      </c>
      <c r="EN252" t="s">
        <v>279</v>
      </c>
    </row>
    <row r="253" spans="1:144" x14ac:dyDescent="0.3">
      <c r="A253">
        <v>13</v>
      </c>
      <c r="B253" t="s">
        <v>4</v>
      </c>
      <c r="C253" t="s">
        <v>6</v>
      </c>
      <c r="D253" t="s">
        <v>921</v>
      </c>
      <c r="E253" t="s">
        <v>922</v>
      </c>
      <c r="F253" t="s">
        <v>8</v>
      </c>
      <c r="G253" t="s">
        <v>8</v>
      </c>
      <c r="H253" t="s">
        <v>8</v>
      </c>
      <c r="I253" t="s">
        <v>8</v>
      </c>
      <c r="J253" t="s">
        <v>8</v>
      </c>
      <c r="K253" t="s">
        <v>8</v>
      </c>
      <c r="L253" s="1" t="str">
        <f>IF(Table2[[#This Row],[Disable]]=1,"Disable","Non-disabled")</f>
        <v>Non-disabled</v>
      </c>
      <c r="M253" t="s">
        <v>12</v>
      </c>
      <c r="N253" t="s">
        <v>38</v>
      </c>
      <c r="O253">
        <v>0</v>
      </c>
      <c r="P253">
        <v>1</v>
      </c>
      <c r="Q253">
        <v>0</v>
      </c>
      <c r="R253">
        <v>0</v>
      </c>
      <c r="S253" t="s">
        <v>39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BJ253" t="s">
        <v>177</v>
      </c>
      <c r="BK253">
        <v>1</v>
      </c>
      <c r="BL253">
        <v>0</v>
      </c>
      <c r="BM253">
        <v>1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 t="s">
        <v>119</v>
      </c>
      <c r="BU253">
        <v>1</v>
      </c>
      <c r="BV253">
        <v>0</v>
      </c>
      <c r="BW253">
        <v>0</v>
      </c>
      <c r="BX253">
        <v>0</v>
      </c>
      <c r="BY253">
        <v>1</v>
      </c>
      <c r="CO253" t="s">
        <v>192</v>
      </c>
      <c r="CQ253" t="s">
        <v>192</v>
      </c>
      <c r="CS253" t="s">
        <v>199</v>
      </c>
      <c r="DB253" t="s">
        <v>86</v>
      </c>
      <c r="EN253" t="s">
        <v>279</v>
      </c>
    </row>
    <row r="254" spans="1:144" x14ac:dyDescent="0.3">
      <c r="A254">
        <v>13</v>
      </c>
      <c r="B254" t="s">
        <v>4</v>
      </c>
      <c r="C254" t="s">
        <v>6</v>
      </c>
      <c r="D254" t="s">
        <v>921</v>
      </c>
      <c r="E254" t="s">
        <v>922</v>
      </c>
      <c r="F254" t="s">
        <v>8</v>
      </c>
      <c r="G254" t="s">
        <v>8</v>
      </c>
      <c r="H254" t="s">
        <v>8</v>
      </c>
      <c r="I254" t="s">
        <v>8</v>
      </c>
      <c r="J254" t="s">
        <v>8</v>
      </c>
      <c r="K254" t="s">
        <v>8</v>
      </c>
      <c r="L254" s="1" t="str">
        <f>IF(Table2[[#This Row],[Disable]]=1,"Disable","Non-disabled")</f>
        <v>Non-disabled</v>
      </c>
      <c r="M254" t="s">
        <v>12</v>
      </c>
      <c r="N254" t="s">
        <v>38</v>
      </c>
      <c r="O254">
        <v>0</v>
      </c>
      <c r="P254">
        <v>1</v>
      </c>
      <c r="Q254">
        <v>0</v>
      </c>
      <c r="R254">
        <v>0</v>
      </c>
      <c r="S254" t="s">
        <v>39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BJ254" t="s">
        <v>147</v>
      </c>
      <c r="BK254">
        <v>1</v>
      </c>
      <c r="BL254">
        <v>0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 t="s">
        <v>121</v>
      </c>
      <c r="BU254">
        <v>1</v>
      </c>
      <c r="BV254">
        <v>0</v>
      </c>
      <c r="BW254">
        <v>0</v>
      </c>
      <c r="BX254">
        <v>1</v>
      </c>
      <c r="BY254">
        <v>1</v>
      </c>
      <c r="CO254" t="s">
        <v>190</v>
      </c>
      <c r="CQ254" t="s">
        <v>190</v>
      </c>
      <c r="CS254" t="s">
        <v>199</v>
      </c>
      <c r="DB254" t="s">
        <v>86</v>
      </c>
      <c r="EN254" t="s">
        <v>279</v>
      </c>
    </row>
    <row r="255" spans="1:144" x14ac:dyDescent="0.3">
      <c r="A255">
        <v>13</v>
      </c>
      <c r="B255" t="s">
        <v>4</v>
      </c>
      <c r="C255" t="s">
        <v>6</v>
      </c>
      <c r="D255" t="s">
        <v>921</v>
      </c>
      <c r="E255" t="s">
        <v>922</v>
      </c>
      <c r="F255" t="s">
        <v>8</v>
      </c>
      <c r="G255" t="s">
        <v>8</v>
      </c>
      <c r="H255" t="s">
        <v>8</v>
      </c>
      <c r="I255" t="s">
        <v>8</v>
      </c>
      <c r="J255" t="s">
        <v>8</v>
      </c>
      <c r="K255" t="s">
        <v>8</v>
      </c>
      <c r="L255" s="1" t="str">
        <f>IF(Table2[[#This Row],[Disable]]=1,"Disable","Non-disabled")</f>
        <v>Non-disabled</v>
      </c>
      <c r="M255" t="s">
        <v>12</v>
      </c>
      <c r="N255" t="s">
        <v>38</v>
      </c>
      <c r="O255">
        <v>0</v>
      </c>
      <c r="P255">
        <v>1</v>
      </c>
      <c r="Q255">
        <v>0</v>
      </c>
      <c r="R255">
        <v>0</v>
      </c>
      <c r="S255" t="s">
        <v>39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BJ255" t="s">
        <v>842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 t="s">
        <v>110</v>
      </c>
      <c r="BU255">
        <v>1</v>
      </c>
      <c r="BV255">
        <v>0</v>
      </c>
      <c r="BW255">
        <v>0</v>
      </c>
      <c r="BX255">
        <v>0</v>
      </c>
      <c r="BY255">
        <v>0</v>
      </c>
      <c r="CO255" t="s">
        <v>190</v>
      </c>
      <c r="CQ255" t="s">
        <v>190</v>
      </c>
      <c r="CS255" t="s">
        <v>199</v>
      </c>
      <c r="DB255" t="s">
        <v>86</v>
      </c>
      <c r="EN255" t="s">
        <v>280</v>
      </c>
    </row>
    <row r="256" spans="1:144" x14ac:dyDescent="0.3">
      <c r="A256">
        <v>13</v>
      </c>
      <c r="B256" t="s">
        <v>4</v>
      </c>
      <c r="C256" t="s">
        <v>6</v>
      </c>
      <c r="D256" t="s">
        <v>921</v>
      </c>
      <c r="E256" t="s">
        <v>922</v>
      </c>
      <c r="F256" t="s">
        <v>8</v>
      </c>
      <c r="G256" t="s">
        <v>8</v>
      </c>
      <c r="H256" t="s">
        <v>8</v>
      </c>
      <c r="I256" t="s">
        <v>8</v>
      </c>
      <c r="J256" t="s">
        <v>8</v>
      </c>
      <c r="K256" t="s">
        <v>8</v>
      </c>
      <c r="L256" s="1" t="str">
        <f>IF(Table2[[#This Row],[Disable]]=1,"Disable","Non-disabled")</f>
        <v>Non-disabled</v>
      </c>
      <c r="M256" t="s">
        <v>12</v>
      </c>
      <c r="N256" t="s">
        <v>38</v>
      </c>
      <c r="O256">
        <v>0</v>
      </c>
      <c r="P256">
        <v>1</v>
      </c>
      <c r="Q256">
        <v>0</v>
      </c>
      <c r="R256">
        <v>0</v>
      </c>
      <c r="S256" t="s">
        <v>39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BJ256" t="s">
        <v>177</v>
      </c>
      <c r="BK256">
        <v>1</v>
      </c>
      <c r="BL256">
        <v>0</v>
      </c>
      <c r="BM256">
        <v>1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 t="s">
        <v>119</v>
      </c>
      <c r="BU256">
        <v>1</v>
      </c>
      <c r="BV256">
        <v>0</v>
      </c>
      <c r="BW256">
        <v>0</v>
      </c>
      <c r="BX256">
        <v>0</v>
      </c>
      <c r="BY256">
        <v>1</v>
      </c>
      <c r="CO256" t="s">
        <v>192</v>
      </c>
      <c r="CQ256" t="s">
        <v>192</v>
      </c>
      <c r="CS256" t="s">
        <v>199</v>
      </c>
      <c r="DB256" t="s">
        <v>86</v>
      </c>
      <c r="EN256" t="s">
        <v>279</v>
      </c>
    </row>
    <row r="257" spans="1:144" x14ac:dyDescent="0.3">
      <c r="A257">
        <v>13</v>
      </c>
      <c r="B257" t="s">
        <v>4</v>
      </c>
      <c r="C257" t="s">
        <v>6</v>
      </c>
      <c r="D257" t="s">
        <v>921</v>
      </c>
      <c r="E257" t="s">
        <v>922</v>
      </c>
      <c r="F257" t="s">
        <v>8</v>
      </c>
      <c r="G257" t="s">
        <v>8</v>
      </c>
      <c r="H257" t="s">
        <v>8</v>
      </c>
      <c r="I257" t="s">
        <v>8</v>
      </c>
      <c r="J257" t="s">
        <v>8</v>
      </c>
      <c r="K257" t="s">
        <v>8</v>
      </c>
      <c r="L257" s="1" t="str">
        <f>IF(Table2[[#This Row],[Disable]]=1,"Disable","Non-disabled")</f>
        <v>Non-disabled</v>
      </c>
      <c r="M257" t="s">
        <v>12</v>
      </c>
      <c r="N257" t="s">
        <v>38</v>
      </c>
      <c r="O257">
        <v>0</v>
      </c>
      <c r="P257">
        <v>1</v>
      </c>
      <c r="Q257">
        <v>0</v>
      </c>
      <c r="R257">
        <v>0</v>
      </c>
      <c r="S257" t="s">
        <v>39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BJ257" t="s">
        <v>146</v>
      </c>
      <c r="BK257">
        <v>1</v>
      </c>
      <c r="BL257">
        <v>0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 t="s">
        <v>119</v>
      </c>
      <c r="BU257">
        <v>1</v>
      </c>
      <c r="BV257">
        <v>0</v>
      </c>
      <c r="BW257">
        <v>0</v>
      </c>
      <c r="BX257">
        <v>0</v>
      </c>
      <c r="BY257">
        <v>1</v>
      </c>
      <c r="CO257" t="s">
        <v>190</v>
      </c>
      <c r="CQ257" t="s">
        <v>190</v>
      </c>
      <c r="CS257" t="s">
        <v>199</v>
      </c>
      <c r="DB257" t="s">
        <v>86</v>
      </c>
      <c r="EN257" t="s">
        <v>279</v>
      </c>
    </row>
    <row r="258" spans="1:144" x14ac:dyDescent="0.3">
      <c r="A258">
        <v>13</v>
      </c>
      <c r="B258" t="s">
        <v>4</v>
      </c>
      <c r="C258" t="s">
        <v>6</v>
      </c>
      <c r="D258" t="s">
        <v>921</v>
      </c>
      <c r="E258" t="s">
        <v>922</v>
      </c>
      <c r="F258" t="s">
        <v>8</v>
      </c>
      <c r="G258" t="s">
        <v>8</v>
      </c>
      <c r="H258" t="s">
        <v>8</v>
      </c>
      <c r="I258" t="s">
        <v>8</v>
      </c>
      <c r="J258" t="s">
        <v>8</v>
      </c>
      <c r="K258" t="s">
        <v>8</v>
      </c>
      <c r="L258" s="1" t="str">
        <f>IF(Table2[[#This Row],[Disable]]=1,"Disable","Non-disabled")</f>
        <v>Non-disabled</v>
      </c>
      <c r="M258" t="s">
        <v>12</v>
      </c>
      <c r="N258" t="s">
        <v>38</v>
      </c>
      <c r="O258">
        <v>0</v>
      </c>
      <c r="P258">
        <v>1</v>
      </c>
      <c r="Q258">
        <v>0</v>
      </c>
      <c r="R258">
        <v>0</v>
      </c>
      <c r="S258" t="s">
        <v>39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BJ258" t="s">
        <v>157</v>
      </c>
      <c r="BK258">
        <v>1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 t="s">
        <v>119</v>
      </c>
      <c r="BU258">
        <v>1</v>
      </c>
      <c r="BV258">
        <v>0</v>
      </c>
      <c r="BW258">
        <v>0</v>
      </c>
      <c r="BX258">
        <v>0</v>
      </c>
      <c r="BY258">
        <v>1</v>
      </c>
      <c r="CO258" t="s">
        <v>190</v>
      </c>
      <c r="CQ258" t="s">
        <v>190</v>
      </c>
      <c r="CS258" t="s">
        <v>199</v>
      </c>
      <c r="DB258" t="s">
        <v>86</v>
      </c>
      <c r="EN258" t="s">
        <v>279</v>
      </c>
    </row>
    <row r="259" spans="1:144" x14ac:dyDescent="0.3">
      <c r="A259">
        <v>13</v>
      </c>
      <c r="B259" t="s">
        <v>4</v>
      </c>
      <c r="C259" t="s">
        <v>6</v>
      </c>
      <c r="D259" t="s">
        <v>921</v>
      </c>
      <c r="E259" t="s">
        <v>922</v>
      </c>
      <c r="F259" t="s">
        <v>8</v>
      </c>
      <c r="G259" t="s">
        <v>8</v>
      </c>
      <c r="H259" t="s">
        <v>8</v>
      </c>
      <c r="I259" t="s">
        <v>8</v>
      </c>
      <c r="J259" t="s">
        <v>8</v>
      </c>
      <c r="K259" t="s">
        <v>8</v>
      </c>
      <c r="L259" s="1" t="str">
        <f>IF(Table2[[#This Row],[Disable]]=1,"Disable","Non-disabled")</f>
        <v>Non-disabled</v>
      </c>
      <c r="M259" t="s">
        <v>12</v>
      </c>
      <c r="N259" t="s">
        <v>38</v>
      </c>
      <c r="O259">
        <v>0</v>
      </c>
      <c r="P259">
        <v>1</v>
      </c>
      <c r="Q259">
        <v>0</v>
      </c>
      <c r="R259">
        <v>0</v>
      </c>
      <c r="S259" t="s">
        <v>39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BJ259" t="s">
        <v>157</v>
      </c>
      <c r="BK259">
        <v>1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 t="s">
        <v>119</v>
      </c>
      <c r="BU259">
        <v>1</v>
      </c>
      <c r="BV259">
        <v>0</v>
      </c>
      <c r="BW259">
        <v>0</v>
      </c>
      <c r="BX259">
        <v>0</v>
      </c>
      <c r="BY259">
        <v>1</v>
      </c>
      <c r="CO259" t="s">
        <v>190</v>
      </c>
      <c r="CQ259" t="s">
        <v>190</v>
      </c>
      <c r="CS259" t="s">
        <v>199</v>
      </c>
      <c r="DB259" t="s">
        <v>86</v>
      </c>
      <c r="EN259" t="s">
        <v>280</v>
      </c>
    </row>
    <row r="260" spans="1:144" x14ac:dyDescent="0.3">
      <c r="A260">
        <v>13</v>
      </c>
      <c r="B260" t="s">
        <v>4</v>
      </c>
      <c r="C260" t="s">
        <v>6</v>
      </c>
      <c r="D260" t="s">
        <v>921</v>
      </c>
      <c r="E260" t="s">
        <v>922</v>
      </c>
      <c r="F260" t="s">
        <v>8</v>
      </c>
      <c r="G260" t="s">
        <v>8</v>
      </c>
      <c r="H260" t="s">
        <v>8</v>
      </c>
      <c r="I260" t="s">
        <v>8</v>
      </c>
      <c r="J260" t="s">
        <v>8</v>
      </c>
      <c r="K260" t="s">
        <v>8</v>
      </c>
      <c r="L260" s="1" t="str">
        <f>IF(Table2[[#This Row],[Disable]]=1,"Disable","Non-disabled")</f>
        <v>Non-disabled</v>
      </c>
      <c r="M260" t="s">
        <v>12</v>
      </c>
      <c r="N260" t="s">
        <v>38</v>
      </c>
      <c r="O260">
        <v>0</v>
      </c>
      <c r="P260">
        <v>1</v>
      </c>
      <c r="Q260">
        <v>0</v>
      </c>
      <c r="R260">
        <v>0</v>
      </c>
      <c r="S260" t="s">
        <v>39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BJ260" t="s">
        <v>147</v>
      </c>
      <c r="BK260">
        <v>1</v>
      </c>
      <c r="BL260">
        <v>0</v>
      </c>
      <c r="BM260">
        <v>1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 t="s">
        <v>119</v>
      </c>
      <c r="BU260">
        <v>1</v>
      </c>
      <c r="BV260">
        <v>0</v>
      </c>
      <c r="BW260">
        <v>0</v>
      </c>
      <c r="BX260">
        <v>0</v>
      </c>
      <c r="BY260">
        <v>1</v>
      </c>
      <c r="CO260" t="s">
        <v>190</v>
      </c>
      <c r="CQ260" t="s">
        <v>190</v>
      </c>
      <c r="CS260" t="s">
        <v>199</v>
      </c>
      <c r="DB260" t="s">
        <v>86</v>
      </c>
      <c r="EN260" t="s">
        <v>280</v>
      </c>
    </row>
    <row r="261" spans="1:144" x14ac:dyDescent="0.3">
      <c r="A261">
        <v>13</v>
      </c>
      <c r="B261" t="s">
        <v>4</v>
      </c>
      <c r="D261" t="s">
        <v>921</v>
      </c>
      <c r="E261" t="s">
        <v>923</v>
      </c>
      <c r="F261" t="s">
        <v>8</v>
      </c>
      <c r="G261" t="s">
        <v>8</v>
      </c>
      <c r="H261" t="s">
        <v>8</v>
      </c>
      <c r="I261" t="s">
        <v>8</v>
      </c>
      <c r="J261" t="s">
        <v>8</v>
      </c>
      <c r="K261" t="s">
        <v>8</v>
      </c>
      <c r="L261" s="1" t="str">
        <f>IF(Table2[[#This Row],[Disable]]=1,"Disable","Non-disabled")</f>
        <v>Non-disabled</v>
      </c>
      <c r="M261" t="s">
        <v>12</v>
      </c>
      <c r="N261" t="s">
        <v>38</v>
      </c>
      <c r="O261">
        <v>0</v>
      </c>
      <c r="P261">
        <v>1</v>
      </c>
      <c r="Q261">
        <v>0</v>
      </c>
      <c r="R261">
        <v>0</v>
      </c>
      <c r="S261" t="s">
        <v>39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BJ261" t="s">
        <v>147</v>
      </c>
      <c r="BK261">
        <v>1</v>
      </c>
      <c r="BL261">
        <v>0</v>
      </c>
      <c r="BM261">
        <v>1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 t="s">
        <v>119</v>
      </c>
      <c r="BU261">
        <v>1</v>
      </c>
      <c r="BV261">
        <v>0</v>
      </c>
      <c r="BW261">
        <v>0</v>
      </c>
      <c r="BX261">
        <v>0</v>
      </c>
      <c r="BY261">
        <v>1</v>
      </c>
      <c r="CO261" t="s">
        <v>192</v>
      </c>
      <c r="CQ261" t="s">
        <v>192</v>
      </c>
      <c r="CS261" t="s">
        <v>199</v>
      </c>
      <c r="DB261" t="s">
        <v>86</v>
      </c>
      <c r="EN261" t="s">
        <v>279</v>
      </c>
    </row>
    <row r="262" spans="1:144" x14ac:dyDescent="0.3">
      <c r="A262">
        <v>13</v>
      </c>
      <c r="B262" t="s">
        <v>4</v>
      </c>
      <c r="C262" t="s">
        <v>6</v>
      </c>
      <c r="D262" t="s">
        <v>921</v>
      </c>
      <c r="E262" t="s">
        <v>922</v>
      </c>
      <c r="F262" t="s">
        <v>8</v>
      </c>
      <c r="G262" t="s">
        <v>8</v>
      </c>
      <c r="H262" t="s">
        <v>8</v>
      </c>
      <c r="I262" t="s">
        <v>8</v>
      </c>
      <c r="J262" t="s">
        <v>8</v>
      </c>
      <c r="K262" t="s">
        <v>8</v>
      </c>
      <c r="L262" s="1" t="str">
        <f>IF(Table2[[#This Row],[Disable]]=1,"Disable","Non-disabled")</f>
        <v>Non-disabled</v>
      </c>
      <c r="M262" t="s">
        <v>12</v>
      </c>
      <c r="N262" t="s">
        <v>38</v>
      </c>
      <c r="O262">
        <v>0</v>
      </c>
      <c r="P262">
        <v>1</v>
      </c>
      <c r="Q262">
        <v>0</v>
      </c>
      <c r="R262">
        <v>0</v>
      </c>
      <c r="S262" t="s">
        <v>39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BJ262" t="s">
        <v>152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 t="s">
        <v>119</v>
      </c>
      <c r="BU262">
        <v>1</v>
      </c>
      <c r="BV262">
        <v>0</v>
      </c>
      <c r="BW262">
        <v>0</v>
      </c>
      <c r="BX262">
        <v>0</v>
      </c>
      <c r="BY262">
        <v>1</v>
      </c>
      <c r="CO262" t="s">
        <v>192</v>
      </c>
      <c r="CQ262" t="s">
        <v>192</v>
      </c>
      <c r="CS262" t="s">
        <v>199</v>
      </c>
      <c r="DB262" t="s">
        <v>86</v>
      </c>
      <c r="EN262" t="s">
        <v>279</v>
      </c>
    </row>
    <row r="263" spans="1:144" x14ac:dyDescent="0.3">
      <c r="A263">
        <v>13</v>
      </c>
      <c r="B263" t="s">
        <v>4</v>
      </c>
      <c r="C263" t="s">
        <v>7</v>
      </c>
      <c r="D263" t="s">
        <v>921</v>
      </c>
      <c r="E263" t="s">
        <v>664</v>
      </c>
      <c r="F263" t="s">
        <v>8</v>
      </c>
      <c r="G263" t="s">
        <v>8</v>
      </c>
      <c r="H263" t="s">
        <v>8</v>
      </c>
      <c r="I263" t="s">
        <v>8</v>
      </c>
      <c r="J263" t="s">
        <v>8</v>
      </c>
      <c r="K263" t="s">
        <v>8</v>
      </c>
      <c r="L263" s="1" t="str">
        <f>IF(Table2[[#This Row],[Disable]]=1,"Disable","Non-disabled")</f>
        <v>Non-disabled</v>
      </c>
      <c r="M263" t="s">
        <v>12</v>
      </c>
      <c r="N263" t="s">
        <v>16</v>
      </c>
      <c r="O263">
        <v>0</v>
      </c>
      <c r="P263">
        <v>0</v>
      </c>
      <c r="Q263">
        <v>0</v>
      </c>
      <c r="R263">
        <v>1</v>
      </c>
      <c r="S263" t="s">
        <v>40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DC263" t="s">
        <v>85</v>
      </c>
      <c r="DD263" t="s">
        <v>88</v>
      </c>
      <c r="DL263" t="s">
        <v>85</v>
      </c>
      <c r="DM263" t="s">
        <v>85</v>
      </c>
      <c r="DN263" t="s">
        <v>85</v>
      </c>
      <c r="EN263" t="s">
        <v>280</v>
      </c>
    </row>
    <row r="264" spans="1:144" x14ac:dyDescent="0.3">
      <c r="A264">
        <v>13</v>
      </c>
      <c r="B264" t="s">
        <v>4</v>
      </c>
      <c r="C264" t="s">
        <v>7</v>
      </c>
      <c r="D264" t="s">
        <v>921</v>
      </c>
      <c r="E264" t="s">
        <v>664</v>
      </c>
      <c r="F264" t="s">
        <v>10</v>
      </c>
      <c r="G264" t="s">
        <v>8</v>
      </c>
      <c r="H264" t="s">
        <v>8</v>
      </c>
      <c r="I264" t="s">
        <v>8</v>
      </c>
      <c r="J264" t="s">
        <v>8</v>
      </c>
      <c r="K264" t="s">
        <v>8</v>
      </c>
      <c r="L264" s="1" t="str">
        <f>IF(Table2[[#This Row],[Disable]]=1,"Disable","Non-disabled")</f>
        <v>Non-disabled</v>
      </c>
      <c r="M264" t="s">
        <v>12</v>
      </c>
      <c r="N264" t="s">
        <v>16</v>
      </c>
      <c r="O264">
        <v>0</v>
      </c>
      <c r="P264">
        <v>0</v>
      </c>
      <c r="Q264">
        <v>0</v>
      </c>
      <c r="R264">
        <v>1</v>
      </c>
      <c r="S264" t="s">
        <v>40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DC264" t="s">
        <v>85</v>
      </c>
      <c r="DD264" t="s">
        <v>88</v>
      </c>
      <c r="DL264" t="s">
        <v>85</v>
      </c>
      <c r="DM264" t="s">
        <v>85</v>
      </c>
      <c r="DN264" t="s">
        <v>85</v>
      </c>
      <c r="EN264" t="s">
        <v>280</v>
      </c>
    </row>
    <row r="265" spans="1:144" x14ac:dyDescent="0.3">
      <c r="A265">
        <v>13</v>
      </c>
      <c r="B265" t="s">
        <v>5</v>
      </c>
      <c r="C265" t="s">
        <v>7</v>
      </c>
      <c r="D265" t="s">
        <v>924</v>
      </c>
      <c r="E265" t="s">
        <v>926</v>
      </c>
      <c r="F265" t="s">
        <v>8</v>
      </c>
      <c r="G265" t="s">
        <v>8</v>
      </c>
      <c r="H265" t="s">
        <v>8</v>
      </c>
      <c r="I265" t="s">
        <v>8</v>
      </c>
      <c r="J265" t="s">
        <v>8</v>
      </c>
      <c r="K265" t="s">
        <v>8</v>
      </c>
      <c r="L265" s="1" t="str">
        <f>IF(Table2[[#This Row],[Disable]]=1,"Disable","Non-disabled")</f>
        <v>Non-disabled</v>
      </c>
      <c r="M265" t="s">
        <v>13</v>
      </c>
      <c r="N265" t="s">
        <v>16</v>
      </c>
      <c r="O265">
        <v>0</v>
      </c>
      <c r="P265">
        <v>0</v>
      </c>
      <c r="Q265">
        <v>0</v>
      </c>
      <c r="R265">
        <v>1</v>
      </c>
      <c r="S265" t="s">
        <v>40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DC265" t="s">
        <v>85</v>
      </c>
      <c r="DD265" t="s">
        <v>88</v>
      </c>
      <c r="DL265" t="s">
        <v>85</v>
      </c>
      <c r="DM265" t="s">
        <v>88</v>
      </c>
      <c r="DN265" t="s">
        <v>85</v>
      </c>
      <c r="EN265" t="s">
        <v>280</v>
      </c>
    </row>
    <row r="266" spans="1:144" x14ac:dyDescent="0.3">
      <c r="A266">
        <v>13</v>
      </c>
      <c r="B266" t="s">
        <v>5</v>
      </c>
      <c r="C266" t="s">
        <v>7</v>
      </c>
      <c r="D266" t="s">
        <v>924</v>
      </c>
      <c r="E266" t="s">
        <v>926</v>
      </c>
      <c r="F266" t="s">
        <v>8</v>
      </c>
      <c r="G266" t="s">
        <v>8</v>
      </c>
      <c r="H266" t="s">
        <v>8</v>
      </c>
      <c r="I266" t="s">
        <v>8</v>
      </c>
      <c r="J266" t="s">
        <v>8</v>
      </c>
      <c r="K266" t="s">
        <v>8</v>
      </c>
      <c r="L266" s="1" t="str">
        <f>IF(Table2[[#This Row],[Disable]]=1,"Disable","Non-disabled")</f>
        <v>Non-disabled</v>
      </c>
      <c r="M266" t="s">
        <v>13</v>
      </c>
      <c r="N266" t="s">
        <v>16</v>
      </c>
      <c r="O266">
        <v>0</v>
      </c>
      <c r="P266">
        <v>0</v>
      </c>
      <c r="Q266">
        <v>0</v>
      </c>
      <c r="R266">
        <v>1</v>
      </c>
      <c r="S266" t="s">
        <v>40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DC266" t="s">
        <v>85</v>
      </c>
      <c r="DD266" t="s">
        <v>88</v>
      </c>
      <c r="DL266" t="s">
        <v>85</v>
      </c>
      <c r="DM266" t="s">
        <v>88</v>
      </c>
      <c r="DN266" t="s">
        <v>85</v>
      </c>
      <c r="EN266" t="s">
        <v>279</v>
      </c>
    </row>
    <row r="267" spans="1:144" x14ac:dyDescent="0.3">
      <c r="A267">
        <v>13</v>
      </c>
      <c r="B267" t="s">
        <v>5</v>
      </c>
      <c r="C267" t="s">
        <v>7</v>
      </c>
      <c r="D267" t="s">
        <v>924</v>
      </c>
      <c r="E267" t="s">
        <v>926</v>
      </c>
      <c r="F267" t="s">
        <v>8</v>
      </c>
      <c r="G267" t="s">
        <v>8</v>
      </c>
      <c r="H267" t="s">
        <v>8</v>
      </c>
      <c r="I267" t="s">
        <v>8</v>
      </c>
      <c r="J267" t="s">
        <v>8</v>
      </c>
      <c r="K267" t="s">
        <v>8</v>
      </c>
      <c r="L267" s="1" t="str">
        <f>IF(Table2[[#This Row],[Disable]]=1,"Disable","Non-disabled")</f>
        <v>Non-disabled</v>
      </c>
      <c r="M267" t="s">
        <v>13</v>
      </c>
      <c r="N267" t="s">
        <v>16</v>
      </c>
      <c r="O267">
        <v>0</v>
      </c>
      <c r="P267">
        <v>0</v>
      </c>
      <c r="Q267">
        <v>0</v>
      </c>
      <c r="R267">
        <v>1</v>
      </c>
      <c r="S267" t="s">
        <v>40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DC267" t="s">
        <v>85</v>
      </c>
      <c r="DD267" t="s">
        <v>88</v>
      </c>
      <c r="DL267" t="s">
        <v>85</v>
      </c>
      <c r="DM267" t="s">
        <v>88</v>
      </c>
      <c r="DN267" t="s">
        <v>85</v>
      </c>
      <c r="EN267" t="s">
        <v>280</v>
      </c>
    </row>
    <row r="268" spans="1:144" x14ac:dyDescent="0.3">
      <c r="A268">
        <v>13</v>
      </c>
      <c r="B268" t="s">
        <v>4</v>
      </c>
      <c r="C268" t="s">
        <v>7</v>
      </c>
      <c r="D268" t="s">
        <v>921</v>
      </c>
      <c r="E268" t="s">
        <v>664</v>
      </c>
      <c r="F268" t="s">
        <v>8</v>
      </c>
      <c r="G268" t="s">
        <v>8</v>
      </c>
      <c r="H268" t="s">
        <v>8</v>
      </c>
      <c r="I268" t="s">
        <v>8</v>
      </c>
      <c r="J268" t="s">
        <v>8</v>
      </c>
      <c r="K268" t="s">
        <v>8</v>
      </c>
      <c r="L268" s="1" t="str">
        <f>IF(Table2[[#This Row],[Disable]]=1,"Disable","Non-disabled")</f>
        <v>Non-disabled</v>
      </c>
      <c r="M268" t="s">
        <v>12</v>
      </c>
      <c r="N268" t="s">
        <v>16</v>
      </c>
      <c r="O268">
        <v>0</v>
      </c>
      <c r="P268">
        <v>0</v>
      </c>
      <c r="Q268">
        <v>0</v>
      </c>
      <c r="R268">
        <v>1</v>
      </c>
      <c r="S268" t="s">
        <v>40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DC268" t="s">
        <v>85</v>
      </c>
      <c r="DD268" t="s">
        <v>85</v>
      </c>
      <c r="DE268" t="s">
        <v>219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 t="s">
        <v>85</v>
      </c>
      <c r="DM268" t="s">
        <v>85</v>
      </c>
      <c r="DN268" t="s">
        <v>85</v>
      </c>
      <c r="EN268" t="s">
        <v>280</v>
      </c>
    </row>
    <row r="269" spans="1:144" x14ac:dyDescent="0.3">
      <c r="A269">
        <v>13</v>
      </c>
      <c r="B269" t="s">
        <v>4</v>
      </c>
      <c r="C269" t="s">
        <v>7</v>
      </c>
      <c r="D269" t="s">
        <v>921</v>
      </c>
      <c r="E269" t="s">
        <v>664</v>
      </c>
      <c r="F269" t="s">
        <v>8</v>
      </c>
      <c r="G269" t="s">
        <v>8</v>
      </c>
      <c r="H269" t="s">
        <v>8</v>
      </c>
      <c r="I269" t="s">
        <v>8</v>
      </c>
      <c r="J269" t="s">
        <v>8</v>
      </c>
      <c r="K269" t="s">
        <v>8</v>
      </c>
      <c r="L269" s="1" t="str">
        <f>IF(Table2[[#This Row],[Disable]]=1,"Disable","Non-disabled")</f>
        <v>Non-disabled</v>
      </c>
      <c r="M269" t="s">
        <v>12</v>
      </c>
      <c r="N269" t="s">
        <v>16</v>
      </c>
      <c r="O269">
        <v>0</v>
      </c>
      <c r="P269">
        <v>0</v>
      </c>
      <c r="Q269">
        <v>0</v>
      </c>
      <c r="R269">
        <v>1</v>
      </c>
      <c r="S269" t="s">
        <v>46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DC269" t="s">
        <v>85</v>
      </c>
      <c r="DD269" t="s">
        <v>88</v>
      </c>
      <c r="DL269" t="s">
        <v>85</v>
      </c>
      <c r="DM269" t="s">
        <v>85</v>
      </c>
      <c r="DN269" t="s">
        <v>85</v>
      </c>
      <c r="EN269" t="s">
        <v>279</v>
      </c>
    </row>
    <row r="270" spans="1:144" x14ac:dyDescent="0.3">
      <c r="A270">
        <v>13</v>
      </c>
      <c r="B270" t="s">
        <v>4</v>
      </c>
      <c r="C270" t="s">
        <v>7</v>
      </c>
      <c r="D270" t="s">
        <v>921</v>
      </c>
      <c r="E270" t="s">
        <v>664</v>
      </c>
      <c r="F270" t="s">
        <v>8</v>
      </c>
      <c r="G270" t="s">
        <v>8</v>
      </c>
      <c r="H270" t="s">
        <v>8</v>
      </c>
      <c r="I270" t="s">
        <v>8</v>
      </c>
      <c r="J270" t="s">
        <v>8</v>
      </c>
      <c r="K270" t="s">
        <v>8</v>
      </c>
      <c r="L270" s="1" t="str">
        <f>IF(Table2[[#This Row],[Disable]]=1,"Disable","Non-disabled")</f>
        <v>Non-disabled</v>
      </c>
      <c r="M270" t="s">
        <v>12</v>
      </c>
      <c r="N270" t="s">
        <v>16</v>
      </c>
      <c r="O270">
        <v>0</v>
      </c>
      <c r="P270">
        <v>0</v>
      </c>
      <c r="Q270">
        <v>0</v>
      </c>
      <c r="R270">
        <v>1</v>
      </c>
      <c r="S270" t="s">
        <v>40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DC270" t="s">
        <v>85</v>
      </c>
      <c r="DD270" t="s">
        <v>88</v>
      </c>
      <c r="DL270" t="s">
        <v>85</v>
      </c>
      <c r="DM270" t="s">
        <v>88</v>
      </c>
      <c r="DN270" t="s">
        <v>85</v>
      </c>
      <c r="EN270" t="s">
        <v>280</v>
      </c>
    </row>
    <row r="271" spans="1:144" x14ac:dyDescent="0.3">
      <c r="A271">
        <v>13</v>
      </c>
      <c r="B271" t="s">
        <v>5</v>
      </c>
      <c r="C271" t="s">
        <v>7</v>
      </c>
      <c r="D271" t="s">
        <v>924</v>
      </c>
      <c r="E271" t="s">
        <v>926</v>
      </c>
      <c r="F271" t="s">
        <v>8</v>
      </c>
      <c r="G271" t="s">
        <v>8</v>
      </c>
      <c r="H271" t="s">
        <v>8</v>
      </c>
      <c r="I271" t="s">
        <v>8</v>
      </c>
      <c r="J271" t="s">
        <v>8</v>
      </c>
      <c r="K271" t="s">
        <v>8</v>
      </c>
      <c r="L271" s="1" t="str">
        <f>IF(Table2[[#This Row],[Disable]]=1,"Disable","Non-disabled")</f>
        <v>Non-disabled</v>
      </c>
      <c r="M271" t="s">
        <v>13</v>
      </c>
      <c r="N271" t="s">
        <v>16</v>
      </c>
      <c r="O271">
        <v>0</v>
      </c>
      <c r="P271">
        <v>0</v>
      </c>
      <c r="Q271">
        <v>0</v>
      </c>
      <c r="R271">
        <v>1</v>
      </c>
      <c r="S271" t="s">
        <v>46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DC271" t="s">
        <v>85</v>
      </c>
      <c r="DD271" t="s">
        <v>88</v>
      </c>
      <c r="DL271" t="s">
        <v>88</v>
      </c>
      <c r="DM271" t="s">
        <v>88</v>
      </c>
      <c r="DN271" t="s">
        <v>85</v>
      </c>
      <c r="EN271" t="s">
        <v>280</v>
      </c>
    </row>
    <row r="272" spans="1:144" x14ac:dyDescent="0.3">
      <c r="A272">
        <v>13</v>
      </c>
      <c r="B272" t="s">
        <v>4</v>
      </c>
      <c r="C272" t="s">
        <v>7</v>
      </c>
      <c r="D272" t="s">
        <v>921</v>
      </c>
      <c r="E272" t="s">
        <v>664</v>
      </c>
      <c r="F272" t="s">
        <v>8</v>
      </c>
      <c r="G272" t="s">
        <v>8</v>
      </c>
      <c r="H272" t="s">
        <v>8</v>
      </c>
      <c r="I272" t="s">
        <v>8</v>
      </c>
      <c r="J272" t="s">
        <v>8</v>
      </c>
      <c r="K272" t="s">
        <v>8</v>
      </c>
      <c r="L272" s="1" t="str">
        <f>IF(Table2[[#This Row],[Disable]]=1,"Disable","Non-disabled")</f>
        <v>Non-disabled</v>
      </c>
      <c r="M272" t="s">
        <v>12</v>
      </c>
      <c r="N272" t="s">
        <v>16</v>
      </c>
      <c r="O272">
        <v>0</v>
      </c>
      <c r="P272">
        <v>0</v>
      </c>
      <c r="Q272">
        <v>0</v>
      </c>
      <c r="R272">
        <v>1</v>
      </c>
      <c r="S272" t="s">
        <v>40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DC272" t="s">
        <v>85</v>
      </c>
      <c r="DD272" t="s">
        <v>88</v>
      </c>
      <c r="DL272" t="s">
        <v>85</v>
      </c>
      <c r="DM272" t="s">
        <v>88</v>
      </c>
      <c r="DN272" t="s">
        <v>85</v>
      </c>
      <c r="EN272" t="s">
        <v>280</v>
      </c>
    </row>
    <row r="273" spans="1:144" x14ac:dyDescent="0.3">
      <c r="A273">
        <v>13</v>
      </c>
      <c r="B273" t="s">
        <v>4</v>
      </c>
      <c r="C273" t="s">
        <v>7</v>
      </c>
      <c r="D273" t="s">
        <v>921</v>
      </c>
      <c r="E273" t="s">
        <v>664</v>
      </c>
      <c r="F273" t="s">
        <v>8</v>
      </c>
      <c r="G273" t="s">
        <v>8</v>
      </c>
      <c r="H273" t="s">
        <v>8</v>
      </c>
      <c r="I273" t="s">
        <v>8</v>
      </c>
      <c r="J273" t="s">
        <v>8</v>
      </c>
      <c r="K273" t="s">
        <v>8</v>
      </c>
      <c r="L273" s="1" t="str">
        <f>IF(Table2[[#This Row],[Disable]]=1,"Disable","Non-disabled")</f>
        <v>Non-disabled</v>
      </c>
      <c r="M273" t="s">
        <v>12</v>
      </c>
      <c r="N273" t="s">
        <v>16</v>
      </c>
      <c r="O273">
        <v>0</v>
      </c>
      <c r="P273">
        <v>0</v>
      </c>
      <c r="Q273">
        <v>0</v>
      </c>
      <c r="R273">
        <v>1</v>
      </c>
      <c r="S273" t="s">
        <v>40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DC273" t="s">
        <v>85</v>
      </c>
      <c r="DD273" t="s">
        <v>85</v>
      </c>
      <c r="DE273" t="s">
        <v>210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0</v>
      </c>
      <c r="DL273" t="s">
        <v>85</v>
      </c>
      <c r="DM273" t="s">
        <v>88</v>
      </c>
      <c r="DN273" t="s">
        <v>85</v>
      </c>
      <c r="EN273" t="s">
        <v>280</v>
      </c>
    </row>
    <row r="274" spans="1:144" x14ac:dyDescent="0.3">
      <c r="A274">
        <v>13</v>
      </c>
      <c r="B274" t="s">
        <v>4</v>
      </c>
      <c r="C274" t="s">
        <v>7</v>
      </c>
      <c r="D274" t="s">
        <v>921</v>
      </c>
      <c r="E274" t="s">
        <v>664</v>
      </c>
      <c r="F274" t="s">
        <v>8</v>
      </c>
      <c r="G274" t="s">
        <v>8</v>
      </c>
      <c r="H274" t="s">
        <v>8</v>
      </c>
      <c r="I274" t="s">
        <v>8</v>
      </c>
      <c r="J274" t="s">
        <v>8</v>
      </c>
      <c r="K274" t="s">
        <v>8</v>
      </c>
      <c r="L274" s="1" t="str">
        <f>IF(Table2[[#This Row],[Disable]]=1,"Disable","Non-disabled")</f>
        <v>Non-disabled</v>
      </c>
      <c r="M274" t="s">
        <v>12</v>
      </c>
      <c r="N274" t="s">
        <v>16</v>
      </c>
      <c r="O274">
        <v>0</v>
      </c>
      <c r="P274">
        <v>0</v>
      </c>
      <c r="Q274">
        <v>0</v>
      </c>
      <c r="R274">
        <v>1</v>
      </c>
      <c r="S274" t="s">
        <v>40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DC274" t="s">
        <v>85</v>
      </c>
      <c r="DD274" t="s">
        <v>88</v>
      </c>
      <c r="DL274" t="s">
        <v>85</v>
      </c>
      <c r="DM274" t="s">
        <v>88</v>
      </c>
      <c r="DN274" t="s">
        <v>85</v>
      </c>
      <c r="EN274" t="s">
        <v>280</v>
      </c>
    </row>
    <row r="275" spans="1:144" x14ac:dyDescent="0.3">
      <c r="A275">
        <v>13</v>
      </c>
      <c r="B275" t="s">
        <v>4</v>
      </c>
      <c r="C275" t="s">
        <v>7</v>
      </c>
      <c r="D275" t="s">
        <v>921</v>
      </c>
      <c r="E275" t="s">
        <v>664</v>
      </c>
      <c r="F275" t="s">
        <v>8</v>
      </c>
      <c r="G275" t="s">
        <v>8</v>
      </c>
      <c r="H275" t="s">
        <v>8</v>
      </c>
      <c r="I275" t="s">
        <v>8</v>
      </c>
      <c r="J275" t="s">
        <v>8</v>
      </c>
      <c r="K275" t="s">
        <v>8</v>
      </c>
      <c r="L275" s="1" t="str">
        <f>IF(Table2[[#This Row],[Disable]]=1,"Disable","Non-disabled")</f>
        <v>Non-disabled</v>
      </c>
      <c r="M275" t="s">
        <v>12</v>
      </c>
      <c r="N275" t="s">
        <v>16</v>
      </c>
      <c r="O275">
        <v>0</v>
      </c>
      <c r="P275">
        <v>0</v>
      </c>
      <c r="Q275">
        <v>0</v>
      </c>
      <c r="R275">
        <v>1</v>
      </c>
      <c r="S275" t="s">
        <v>40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DC275" t="s">
        <v>85</v>
      </c>
      <c r="DD275" t="s">
        <v>85</v>
      </c>
      <c r="DE275" t="s">
        <v>211</v>
      </c>
      <c r="DF275">
        <v>1</v>
      </c>
      <c r="DG275">
        <v>1</v>
      </c>
      <c r="DH275">
        <v>0</v>
      </c>
      <c r="DI275">
        <v>0</v>
      </c>
      <c r="DJ275">
        <v>0</v>
      </c>
      <c r="DK275">
        <v>0</v>
      </c>
      <c r="DL275" t="s">
        <v>85</v>
      </c>
      <c r="DM275" t="s">
        <v>85</v>
      </c>
      <c r="DN275" t="s">
        <v>85</v>
      </c>
      <c r="EN275" t="s">
        <v>279</v>
      </c>
    </row>
    <row r="276" spans="1:144" x14ac:dyDescent="0.3">
      <c r="A276">
        <v>13</v>
      </c>
      <c r="B276" t="s">
        <v>4</v>
      </c>
      <c r="C276" t="s">
        <v>7</v>
      </c>
      <c r="D276" t="s">
        <v>921</v>
      </c>
      <c r="E276" t="s">
        <v>664</v>
      </c>
      <c r="F276" t="s">
        <v>8</v>
      </c>
      <c r="G276" t="s">
        <v>8</v>
      </c>
      <c r="H276" t="s">
        <v>8</v>
      </c>
      <c r="I276" t="s">
        <v>8</v>
      </c>
      <c r="J276" t="s">
        <v>8</v>
      </c>
      <c r="K276" t="s">
        <v>8</v>
      </c>
      <c r="L276" s="1" t="str">
        <f>IF(Table2[[#This Row],[Disable]]=1,"Disable","Non-disabled")</f>
        <v>Non-disabled</v>
      </c>
      <c r="M276" t="s">
        <v>12</v>
      </c>
      <c r="N276" t="s">
        <v>16</v>
      </c>
      <c r="O276">
        <v>0</v>
      </c>
      <c r="P276">
        <v>0</v>
      </c>
      <c r="Q276">
        <v>0</v>
      </c>
      <c r="R276">
        <v>1</v>
      </c>
      <c r="S276" t="s">
        <v>40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DC276" t="s">
        <v>85</v>
      </c>
      <c r="DD276" t="s">
        <v>85</v>
      </c>
      <c r="DE276" t="s">
        <v>210</v>
      </c>
      <c r="DF276">
        <v>0</v>
      </c>
      <c r="DG276">
        <v>1</v>
      </c>
      <c r="DH276">
        <v>0</v>
      </c>
      <c r="DI276">
        <v>0</v>
      </c>
      <c r="DJ276">
        <v>0</v>
      </c>
      <c r="DK276">
        <v>0</v>
      </c>
      <c r="DL276" t="s">
        <v>85</v>
      </c>
      <c r="DM276" t="s">
        <v>88</v>
      </c>
      <c r="DN276" t="s">
        <v>85</v>
      </c>
      <c r="EN276" t="s">
        <v>280</v>
      </c>
    </row>
    <row r="277" spans="1:144" x14ac:dyDescent="0.3">
      <c r="A277">
        <v>13</v>
      </c>
      <c r="B277" t="s">
        <v>4</v>
      </c>
      <c r="C277" t="s">
        <v>7</v>
      </c>
      <c r="D277" t="s">
        <v>921</v>
      </c>
      <c r="E277" t="s">
        <v>664</v>
      </c>
      <c r="F277" t="s">
        <v>8</v>
      </c>
      <c r="G277" t="s">
        <v>8</v>
      </c>
      <c r="H277" t="s">
        <v>8</v>
      </c>
      <c r="I277" t="s">
        <v>8</v>
      </c>
      <c r="J277" t="s">
        <v>8</v>
      </c>
      <c r="K277" t="s">
        <v>8</v>
      </c>
      <c r="L277" s="1" t="str">
        <f>IF(Table2[[#This Row],[Disable]]=1,"Disable","Non-disabled")</f>
        <v>Non-disabled</v>
      </c>
      <c r="M277" t="s">
        <v>12</v>
      </c>
      <c r="N277" t="s">
        <v>16</v>
      </c>
      <c r="O277">
        <v>0</v>
      </c>
      <c r="P277">
        <v>0</v>
      </c>
      <c r="Q277">
        <v>0</v>
      </c>
      <c r="R277">
        <v>1</v>
      </c>
      <c r="S277" t="s">
        <v>40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DC277" t="s">
        <v>85</v>
      </c>
      <c r="DD277" t="s">
        <v>85</v>
      </c>
      <c r="DE277" t="s">
        <v>210</v>
      </c>
      <c r="DF277">
        <v>0</v>
      </c>
      <c r="DG277">
        <v>1</v>
      </c>
      <c r="DH277">
        <v>0</v>
      </c>
      <c r="DI277">
        <v>0</v>
      </c>
      <c r="DJ277">
        <v>0</v>
      </c>
      <c r="DK277">
        <v>0</v>
      </c>
      <c r="DL277" t="s">
        <v>85</v>
      </c>
      <c r="DM277" t="s">
        <v>88</v>
      </c>
      <c r="DN277" t="s">
        <v>85</v>
      </c>
      <c r="EN277" t="s">
        <v>280</v>
      </c>
    </row>
    <row r="278" spans="1:144" x14ac:dyDescent="0.3">
      <c r="A278">
        <v>13</v>
      </c>
      <c r="B278" t="s">
        <v>4</v>
      </c>
      <c r="C278" t="s">
        <v>7</v>
      </c>
      <c r="D278" t="s">
        <v>921</v>
      </c>
      <c r="E278" t="s">
        <v>664</v>
      </c>
      <c r="F278" t="s">
        <v>8</v>
      </c>
      <c r="G278" t="s">
        <v>8</v>
      </c>
      <c r="H278" t="s">
        <v>8</v>
      </c>
      <c r="I278" t="s">
        <v>8</v>
      </c>
      <c r="J278" t="s">
        <v>8</v>
      </c>
      <c r="K278" t="s">
        <v>8</v>
      </c>
      <c r="L278" s="1" t="str">
        <f>IF(Table2[[#This Row],[Disable]]=1,"Disable","Non-disabled")</f>
        <v>Non-disabled</v>
      </c>
      <c r="M278" t="s">
        <v>12</v>
      </c>
      <c r="N278" t="s">
        <v>16</v>
      </c>
      <c r="O278">
        <v>0</v>
      </c>
      <c r="P278">
        <v>0</v>
      </c>
      <c r="Q278">
        <v>0</v>
      </c>
      <c r="R278">
        <v>1</v>
      </c>
      <c r="S278" t="s">
        <v>39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DC278" t="s">
        <v>85</v>
      </c>
      <c r="DD278" t="s">
        <v>85</v>
      </c>
      <c r="DE278" t="s">
        <v>210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0</v>
      </c>
      <c r="DL278" t="s">
        <v>85</v>
      </c>
      <c r="DM278" t="s">
        <v>85</v>
      </c>
      <c r="DN278" t="s">
        <v>85</v>
      </c>
      <c r="EN278" t="s">
        <v>279</v>
      </c>
    </row>
    <row r="279" spans="1:144" x14ac:dyDescent="0.3">
      <c r="A279">
        <v>13</v>
      </c>
      <c r="B279" t="s">
        <v>4</v>
      </c>
      <c r="C279" t="s">
        <v>7</v>
      </c>
      <c r="D279" t="s">
        <v>921</v>
      </c>
      <c r="E279" t="s">
        <v>664</v>
      </c>
      <c r="F279" t="s">
        <v>8</v>
      </c>
      <c r="G279" t="s">
        <v>8</v>
      </c>
      <c r="H279" t="s">
        <v>8</v>
      </c>
      <c r="I279" t="s">
        <v>8</v>
      </c>
      <c r="J279" t="s">
        <v>8</v>
      </c>
      <c r="K279" t="s">
        <v>8</v>
      </c>
      <c r="L279" s="1" t="str">
        <f>IF(Table2[[#This Row],[Disable]]=1,"Disable","Non-disabled")</f>
        <v>Non-disabled</v>
      </c>
      <c r="M279" t="s">
        <v>12</v>
      </c>
      <c r="N279" t="s">
        <v>16</v>
      </c>
      <c r="O279">
        <v>0</v>
      </c>
      <c r="P279">
        <v>0</v>
      </c>
      <c r="Q279">
        <v>0</v>
      </c>
      <c r="R279">
        <v>1</v>
      </c>
      <c r="S279" t="s">
        <v>39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DC279" t="s">
        <v>85</v>
      </c>
      <c r="DD279" t="s">
        <v>85</v>
      </c>
      <c r="DE279" t="s">
        <v>210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0</v>
      </c>
      <c r="DL279" t="s">
        <v>85</v>
      </c>
      <c r="DM279" t="s">
        <v>88</v>
      </c>
      <c r="DN279" t="s">
        <v>85</v>
      </c>
      <c r="EN279" t="s">
        <v>279</v>
      </c>
    </row>
    <row r="280" spans="1:144" x14ac:dyDescent="0.3">
      <c r="A280">
        <v>13</v>
      </c>
      <c r="B280" t="s">
        <v>4</v>
      </c>
      <c r="C280" t="s">
        <v>7</v>
      </c>
      <c r="D280" t="s">
        <v>921</v>
      </c>
      <c r="E280" t="s">
        <v>664</v>
      </c>
      <c r="F280" t="s">
        <v>8</v>
      </c>
      <c r="G280" t="s">
        <v>8</v>
      </c>
      <c r="H280" t="s">
        <v>8</v>
      </c>
      <c r="I280" t="s">
        <v>8</v>
      </c>
      <c r="J280" t="s">
        <v>8</v>
      </c>
      <c r="K280" t="s">
        <v>8</v>
      </c>
      <c r="L280" s="1" t="str">
        <f>IF(Table2[[#This Row],[Disable]]=1,"Disable","Non-disabled")</f>
        <v>Non-disabled</v>
      </c>
      <c r="M280" t="s">
        <v>12</v>
      </c>
      <c r="N280" t="s">
        <v>16</v>
      </c>
      <c r="O280">
        <v>0</v>
      </c>
      <c r="P280">
        <v>0</v>
      </c>
      <c r="Q280">
        <v>0</v>
      </c>
      <c r="R280">
        <v>1</v>
      </c>
      <c r="S280" t="s">
        <v>40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DC280" t="s">
        <v>85</v>
      </c>
      <c r="DD280" t="s">
        <v>88</v>
      </c>
      <c r="DL280" t="s">
        <v>85</v>
      </c>
      <c r="DM280" t="s">
        <v>88</v>
      </c>
      <c r="DN280" t="s">
        <v>85</v>
      </c>
      <c r="EN280" t="s">
        <v>280</v>
      </c>
    </row>
    <row r="281" spans="1:144" x14ac:dyDescent="0.3">
      <c r="A281">
        <v>13</v>
      </c>
      <c r="B281" t="s">
        <v>4</v>
      </c>
      <c r="C281" t="s">
        <v>7</v>
      </c>
      <c r="D281" t="s">
        <v>921</v>
      </c>
      <c r="E281" t="s">
        <v>664</v>
      </c>
      <c r="F281" t="s">
        <v>8</v>
      </c>
      <c r="G281" t="s">
        <v>8</v>
      </c>
      <c r="H281" t="s">
        <v>8</v>
      </c>
      <c r="I281" t="s">
        <v>8</v>
      </c>
      <c r="J281" t="s">
        <v>8</v>
      </c>
      <c r="K281" t="s">
        <v>8</v>
      </c>
      <c r="L281" s="1" t="str">
        <f>IF(Table2[[#This Row],[Disable]]=1,"Disable","Non-disabled")</f>
        <v>Non-disabled</v>
      </c>
      <c r="M281" t="s">
        <v>12</v>
      </c>
      <c r="N281" t="s">
        <v>16</v>
      </c>
      <c r="O281">
        <v>0</v>
      </c>
      <c r="P281">
        <v>0</v>
      </c>
      <c r="Q281">
        <v>0</v>
      </c>
      <c r="R281">
        <v>1</v>
      </c>
      <c r="S281" t="s">
        <v>39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DC281" t="s">
        <v>85</v>
      </c>
      <c r="DD281" t="s">
        <v>85</v>
      </c>
      <c r="DE281" t="s">
        <v>210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0</v>
      </c>
      <c r="DL281" t="s">
        <v>85</v>
      </c>
      <c r="DM281" t="s">
        <v>88</v>
      </c>
      <c r="DN281" t="s">
        <v>85</v>
      </c>
      <c r="EN281" t="s">
        <v>279</v>
      </c>
    </row>
    <row r="282" spans="1:144" x14ac:dyDescent="0.3">
      <c r="A282">
        <v>13</v>
      </c>
      <c r="B282" t="s">
        <v>4</v>
      </c>
      <c r="C282" t="s">
        <v>7</v>
      </c>
      <c r="D282" t="s">
        <v>921</v>
      </c>
      <c r="E282" t="s">
        <v>664</v>
      </c>
      <c r="F282" t="s">
        <v>8</v>
      </c>
      <c r="G282" t="s">
        <v>8</v>
      </c>
      <c r="H282" t="s">
        <v>8</v>
      </c>
      <c r="I282" t="s">
        <v>8</v>
      </c>
      <c r="J282" t="s">
        <v>8</v>
      </c>
      <c r="K282" t="s">
        <v>8</v>
      </c>
      <c r="L282" s="1" t="str">
        <f>IF(Table2[[#This Row],[Disable]]=1,"Disable","Non-disabled")</f>
        <v>Non-disabled</v>
      </c>
      <c r="M282" t="s">
        <v>12</v>
      </c>
      <c r="N282" t="s">
        <v>16</v>
      </c>
      <c r="O282">
        <v>0</v>
      </c>
      <c r="P282">
        <v>0</v>
      </c>
      <c r="Q282">
        <v>0</v>
      </c>
      <c r="R282">
        <v>1</v>
      </c>
      <c r="S282" t="s">
        <v>40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DC282" t="s">
        <v>85</v>
      </c>
      <c r="DD282" t="s">
        <v>88</v>
      </c>
      <c r="DL282" t="s">
        <v>85</v>
      </c>
      <c r="DM282" t="s">
        <v>88</v>
      </c>
      <c r="DN282" t="s">
        <v>85</v>
      </c>
      <c r="EN282" t="s">
        <v>280</v>
      </c>
    </row>
    <row r="283" spans="1:144" x14ac:dyDescent="0.3">
      <c r="A283">
        <v>13</v>
      </c>
      <c r="B283" t="s">
        <v>3</v>
      </c>
      <c r="C283" t="s">
        <v>7</v>
      </c>
      <c r="D283" t="s">
        <v>921</v>
      </c>
      <c r="E283" t="s">
        <v>664</v>
      </c>
      <c r="F283" t="s">
        <v>8</v>
      </c>
      <c r="G283" t="s">
        <v>8</v>
      </c>
      <c r="H283" t="s">
        <v>8</v>
      </c>
      <c r="I283" t="s">
        <v>8</v>
      </c>
      <c r="J283" t="s">
        <v>8</v>
      </c>
      <c r="K283" t="s">
        <v>8</v>
      </c>
      <c r="L283" s="1" t="str">
        <f>IF(Table2[[#This Row],[Disable]]=1,"Disable","Non-disabled")</f>
        <v>Non-disabled</v>
      </c>
      <c r="M283" t="s">
        <v>12</v>
      </c>
      <c r="N283" t="s">
        <v>16</v>
      </c>
      <c r="O283">
        <v>0</v>
      </c>
      <c r="P283">
        <v>0</v>
      </c>
      <c r="Q283">
        <v>0</v>
      </c>
      <c r="R283">
        <v>1</v>
      </c>
      <c r="S283" t="s">
        <v>39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DC283" t="s">
        <v>85</v>
      </c>
      <c r="DD283" t="s">
        <v>85</v>
      </c>
      <c r="DE283" t="s">
        <v>210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L283" t="s">
        <v>85</v>
      </c>
      <c r="DM283" t="s">
        <v>85</v>
      </c>
      <c r="DN283" t="s">
        <v>85</v>
      </c>
      <c r="EN283" t="s">
        <v>279</v>
      </c>
    </row>
    <row r="284" spans="1:144" x14ac:dyDescent="0.3">
      <c r="A284">
        <v>13</v>
      </c>
      <c r="B284" t="s">
        <v>4</v>
      </c>
      <c r="C284" t="s">
        <v>7</v>
      </c>
      <c r="D284" t="s">
        <v>921</v>
      </c>
      <c r="E284" t="s">
        <v>664</v>
      </c>
      <c r="F284" t="s">
        <v>8</v>
      </c>
      <c r="G284" t="s">
        <v>8</v>
      </c>
      <c r="H284" t="s">
        <v>8</v>
      </c>
      <c r="I284" t="s">
        <v>8</v>
      </c>
      <c r="J284" t="s">
        <v>8</v>
      </c>
      <c r="K284" t="s">
        <v>8</v>
      </c>
      <c r="L284" s="1" t="str">
        <f>IF(Table2[[#This Row],[Disable]]=1,"Disable","Non-disabled")</f>
        <v>Non-disabled</v>
      </c>
      <c r="M284" t="s">
        <v>12</v>
      </c>
      <c r="N284" t="s">
        <v>16</v>
      </c>
      <c r="O284">
        <v>0</v>
      </c>
      <c r="P284">
        <v>0</v>
      </c>
      <c r="Q284">
        <v>0</v>
      </c>
      <c r="R284">
        <v>1</v>
      </c>
      <c r="S284" t="s">
        <v>39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DC284" t="s">
        <v>85</v>
      </c>
      <c r="DD284" t="s">
        <v>85</v>
      </c>
      <c r="DE284" t="s">
        <v>210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0</v>
      </c>
      <c r="DL284" t="s">
        <v>85</v>
      </c>
      <c r="DM284" t="s">
        <v>88</v>
      </c>
      <c r="DN284" t="s">
        <v>85</v>
      </c>
      <c r="EN284" t="s">
        <v>279</v>
      </c>
    </row>
    <row r="285" spans="1:144" x14ac:dyDescent="0.3">
      <c r="A285">
        <v>13</v>
      </c>
      <c r="B285" t="s">
        <v>4</v>
      </c>
      <c r="C285" t="s">
        <v>7</v>
      </c>
      <c r="D285" t="s">
        <v>921</v>
      </c>
      <c r="E285" t="s">
        <v>664</v>
      </c>
      <c r="F285" t="s">
        <v>8</v>
      </c>
      <c r="G285" t="s">
        <v>8</v>
      </c>
      <c r="H285" t="s">
        <v>8</v>
      </c>
      <c r="I285" t="s">
        <v>8</v>
      </c>
      <c r="J285" t="s">
        <v>8</v>
      </c>
      <c r="K285" t="s">
        <v>8</v>
      </c>
      <c r="L285" s="1" t="str">
        <f>IF(Table2[[#This Row],[Disable]]=1,"Disable","Non-disabled")</f>
        <v>Non-disabled</v>
      </c>
      <c r="M285" t="s">
        <v>12</v>
      </c>
      <c r="N285" t="s">
        <v>16</v>
      </c>
      <c r="O285">
        <v>0</v>
      </c>
      <c r="P285">
        <v>0</v>
      </c>
      <c r="Q285">
        <v>0</v>
      </c>
      <c r="R285">
        <v>1</v>
      </c>
      <c r="S285" t="s">
        <v>39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DC285" t="s">
        <v>85</v>
      </c>
      <c r="DD285" t="s">
        <v>85</v>
      </c>
      <c r="DE285" t="s">
        <v>210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0</v>
      </c>
      <c r="DL285" t="s">
        <v>85</v>
      </c>
      <c r="DM285" t="s">
        <v>88</v>
      </c>
      <c r="DN285" t="s">
        <v>85</v>
      </c>
      <c r="EN285" t="s">
        <v>280</v>
      </c>
    </row>
    <row r="286" spans="1:144" x14ac:dyDescent="0.3">
      <c r="A286">
        <v>13</v>
      </c>
      <c r="B286" t="s">
        <v>4</v>
      </c>
      <c r="C286" t="s">
        <v>7</v>
      </c>
      <c r="D286" t="s">
        <v>921</v>
      </c>
      <c r="E286" t="s">
        <v>664</v>
      </c>
      <c r="F286" t="s">
        <v>8</v>
      </c>
      <c r="G286" t="s">
        <v>8</v>
      </c>
      <c r="H286" t="s">
        <v>8</v>
      </c>
      <c r="I286" t="s">
        <v>8</v>
      </c>
      <c r="J286" t="s">
        <v>8</v>
      </c>
      <c r="K286" t="s">
        <v>8</v>
      </c>
      <c r="L286" s="1" t="str">
        <f>IF(Table2[[#This Row],[Disable]]=1,"Disable","Non-disabled")</f>
        <v>Non-disabled</v>
      </c>
      <c r="M286" t="s">
        <v>12</v>
      </c>
      <c r="N286" t="s">
        <v>16</v>
      </c>
      <c r="O286">
        <v>0</v>
      </c>
      <c r="P286">
        <v>0</v>
      </c>
      <c r="Q286">
        <v>0</v>
      </c>
      <c r="R286">
        <v>1</v>
      </c>
      <c r="S286" t="s">
        <v>40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DC286" t="s">
        <v>85</v>
      </c>
      <c r="DD286" t="s">
        <v>88</v>
      </c>
      <c r="DL286" t="s">
        <v>88</v>
      </c>
      <c r="DM286" t="s">
        <v>88</v>
      </c>
      <c r="DN286" t="s">
        <v>85</v>
      </c>
      <c r="EN286" t="s">
        <v>280</v>
      </c>
    </row>
    <row r="287" spans="1:144" x14ac:dyDescent="0.3">
      <c r="A287">
        <v>13</v>
      </c>
      <c r="B287" t="s">
        <v>5</v>
      </c>
      <c r="C287" t="s">
        <v>7</v>
      </c>
      <c r="D287" t="s">
        <v>924</v>
      </c>
      <c r="E287" t="s">
        <v>926</v>
      </c>
      <c r="F287" t="s">
        <v>8</v>
      </c>
      <c r="G287" t="s">
        <v>8</v>
      </c>
      <c r="H287" t="s">
        <v>8</v>
      </c>
      <c r="I287" t="s">
        <v>8</v>
      </c>
      <c r="J287" t="s">
        <v>8</v>
      </c>
      <c r="K287" t="s">
        <v>8</v>
      </c>
      <c r="L287" s="1" t="str">
        <f>IF(Table2[[#This Row],[Disable]]=1,"Disable","Non-disabled")</f>
        <v>Non-disabled</v>
      </c>
      <c r="M287" t="s">
        <v>13</v>
      </c>
      <c r="N287" t="s">
        <v>16</v>
      </c>
      <c r="O287">
        <v>0</v>
      </c>
      <c r="P287">
        <v>0</v>
      </c>
      <c r="Q287">
        <v>0</v>
      </c>
      <c r="R287">
        <v>1</v>
      </c>
      <c r="S287" t="s">
        <v>40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DC287" t="s">
        <v>85</v>
      </c>
      <c r="DD287" t="s">
        <v>88</v>
      </c>
      <c r="DL287" t="s">
        <v>85</v>
      </c>
      <c r="DM287" t="s">
        <v>88</v>
      </c>
      <c r="DN287" t="s">
        <v>85</v>
      </c>
      <c r="EN287" t="s">
        <v>280</v>
      </c>
    </row>
    <row r="288" spans="1:144" x14ac:dyDescent="0.3">
      <c r="A288">
        <v>13</v>
      </c>
      <c r="B288" t="s">
        <v>5</v>
      </c>
      <c r="C288" t="s">
        <v>7</v>
      </c>
      <c r="D288" t="s">
        <v>924</v>
      </c>
      <c r="E288" t="s">
        <v>926</v>
      </c>
      <c r="F288" t="s">
        <v>8</v>
      </c>
      <c r="G288" t="s">
        <v>8</v>
      </c>
      <c r="H288" t="s">
        <v>8</v>
      </c>
      <c r="I288" t="s">
        <v>8</v>
      </c>
      <c r="J288" t="s">
        <v>8</v>
      </c>
      <c r="K288" t="s">
        <v>8</v>
      </c>
      <c r="L288" s="1" t="str">
        <f>IF(Table2[[#This Row],[Disable]]=1,"Disable","Non-disabled")</f>
        <v>Non-disabled</v>
      </c>
      <c r="M288" t="s">
        <v>13</v>
      </c>
      <c r="N288" t="s">
        <v>16</v>
      </c>
      <c r="O288">
        <v>0</v>
      </c>
      <c r="P288">
        <v>0</v>
      </c>
      <c r="Q288">
        <v>0</v>
      </c>
      <c r="R288">
        <v>1</v>
      </c>
      <c r="S288" t="s">
        <v>40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DC288" t="s">
        <v>85</v>
      </c>
      <c r="DD288" t="s">
        <v>88</v>
      </c>
      <c r="DL288" t="s">
        <v>88</v>
      </c>
      <c r="DM288" t="s">
        <v>88</v>
      </c>
      <c r="DN288" t="s">
        <v>85</v>
      </c>
      <c r="EN288" t="s">
        <v>280</v>
      </c>
    </row>
    <row r="289" spans="1:144" x14ac:dyDescent="0.3">
      <c r="A289">
        <v>13</v>
      </c>
      <c r="B289" t="s">
        <v>5</v>
      </c>
      <c r="C289" t="s">
        <v>7</v>
      </c>
      <c r="D289" t="s">
        <v>924</v>
      </c>
      <c r="E289" t="s">
        <v>926</v>
      </c>
      <c r="F289" t="s">
        <v>8</v>
      </c>
      <c r="G289" t="s">
        <v>8</v>
      </c>
      <c r="H289" t="s">
        <v>8</v>
      </c>
      <c r="I289" t="s">
        <v>8</v>
      </c>
      <c r="J289" t="s">
        <v>8</v>
      </c>
      <c r="K289" t="s">
        <v>8</v>
      </c>
      <c r="L289" s="1" t="str">
        <f>IF(Table2[[#This Row],[Disable]]=1,"Disable","Non-disabled")</f>
        <v>Non-disabled</v>
      </c>
      <c r="M289" t="s">
        <v>13</v>
      </c>
      <c r="N289" t="s">
        <v>16</v>
      </c>
      <c r="O289">
        <v>0</v>
      </c>
      <c r="P289">
        <v>0</v>
      </c>
      <c r="Q289">
        <v>0</v>
      </c>
      <c r="R289">
        <v>1</v>
      </c>
      <c r="S289" t="s">
        <v>40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DC289" t="s">
        <v>85</v>
      </c>
      <c r="DD289" t="s">
        <v>88</v>
      </c>
      <c r="DL289" t="s">
        <v>88</v>
      </c>
      <c r="DM289" t="s">
        <v>88</v>
      </c>
      <c r="DN289" t="s">
        <v>85</v>
      </c>
      <c r="EN289" t="s">
        <v>280</v>
      </c>
    </row>
    <row r="290" spans="1:144" x14ac:dyDescent="0.3">
      <c r="A290">
        <v>13</v>
      </c>
      <c r="B290" t="s">
        <v>5</v>
      </c>
      <c r="C290" t="s">
        <v>7</v>
      </c>
      <c r="D290" t="s">
        <v>924</v>
      </c>
      <c r="E290" t="s">
        <v>926</v>
      </c>
      <c r="F290" t="s">
        <v>8</v>
      </c>
      <c r="G290" t="s">
        <v>8</v>
      </c>
      <c r="H290" t="s">
        <v>8</v>
      </c>
      <c r="I290" t="s">
        <v>8</v>
      </c>
      <c r="J290" t="s">
        <v>8</v>
      </c>
      <c r="K290" t="s">
        <v>8</v>
      </c>
      <c r="L290" s="1" t="str">
        <f>IF(Table2[[#This Row],[Disable]]=1,"Disable","Non-disabled")</f>
        <v>Non-disabled</v>
      </c>
      <c r="M290" t="s">
        <v>13</v>
      </c>
      <c r="N290" t="s">
        <v>16</v>
      </c>
      <c r="O290">
        <v>0</v>
      </c>
      <c r="P290">
        <v>0</v>
      </c>
      <c r="Q290">
        <v>0</v>
      </c>
      <c r="R290">
        <v>1</v>
      </c>
      <c r="S290" t="s">
        <v>40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DC290" t="s">
        <v>85</v>
      </c>
      <c r="DD290" t="s">
        <v>88</v>
      </c>
      <c r="DL290" t="s">
        <v>85</v>
      </c>
      <c r="DM290" t="s">
        <v>88</v>
      </c>
      <c r="DN290" t="s">
        <v>88</v>
      </c>
      <c r="EN290" t="s">
        <v>280</v>
      </c>
    </row>
    <row r="291" spans="1:144" x14ac:dyDescent="0.3">
      <c r="A291">
        <v>13</v>
      </c>
      <c r="B291" t="s">
        <v>5</v>
      </c>
      <c r="C291" t="s">
        <v>7</v>
      </c>
      <c r="D291" t="s">
        <v>924</v>
      </c>
      <c r="E291" t="s">
        <v>926</v>
      </c>
      <c r="F291" t="s">
        <v>8</v>
      </c>
      <c r="G291" t="s">
        <v>8</v>
      </c>
      <c r="H291" t="s">
        <v>8</v>
      </c>
      <c r="I291" t="s">
        <v>8</v>
      </c>
      <c r="J291" t="s">
        <v>8</v>
      </c>
      <c r="K291" t="s">
        <v>8</v>
      </c>
      <c r="L291" s="1" t="str">
        <f>IF(Table2[[#This Row],[Disable]]=1,"Disable","Non-disabled")</f>
        <v>Non-disabled</v>
      </c>
      <c r="M291" t="s">
        <v>13</v>
      </c>
      <c r="N291" t="s">
        <v>16</v>
      </c>
      <c r="O291">
        <v>0</v>
      </c>
      <c r="P291">
        <v>0</v>
      </c>
      <c r="Q291">
        <v>0</v>
      </c>
      <c r="R291">
        <v>1</v>
      </c>
      <c r="S291" t="s">
        <v>40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DC291" t="s">
        <v>85</v>
      </c>
      <c r="DD291" t="s">
        <v>88</v>
      </c>
      <c r="DL291" t="s">
        <v>85</v>
      </c>
      <c r="DM291" t="s">
        <v>88</v>
      </c>
      <c r="DN291" t="s">
        <v>85</v>
      </c>
      <c r="EN291" t="s">
        <v>280</v>
      </c>
    </row>
    <row r="292" spans="1:144" x14ac:dyDescent="0.3">
      <c r="A292" t="s">
        <v>623</v>
      </c>
      <c r="B292" t="s">
        <v>5</v>
      </c>
      <c r="C292" t="s">
        <v>7</v>
      </c>
      <c r="D292" t="s">
        <v>924</v>
      </c>
      <c r="E292" t="s">
        <v>926</v>
      </c>
      <c r="F292" t="s">
        <v>8</v>
      </c>
      <c r="G292" t="s">
        <v>8</v>
      </c>
      <c r="H292" t="s">
        <v>9</v>
      </c>
      <c r="I292" t="s">
        <v>8</v>
      </c>
      <c r="J292" t="s">
        <v>9</v>
      </c>
      <c r="K292" t="s">
        <v>8</v>
      </c>
      <c r="L292" s="1" t="str">
        <f>IF(Table2[[#This Row],[Disable]]=1,"Disable","Non-disabled")</f>
        <v>Disable</v>
      </c>
      <c r="M292" t="s">
        <v>13</v>
      </c>
      <c r="N292" t="s">
        <v>16</v>
      </c>
      <c r="O292">
        <v>0</v>
      </c>
      <c r="P292">
        <v>0</v>
      </c>
      <c r="Q292">
        <v>0</v>
      </c>
      <c r="R292">
        <v>1</v>
      </c>
      <c r="S292" t="s">
        <v>40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DC292" t="s">
        <v>85</v>
      </c>
      <c r="DD292" t="s">
        <v>88</v>
      </c>
      <c r="DL292" t="s">
        <v>85</v>
      </c>
      <c r="DM292" t="s">
        <v>88</v>
      </c>
      <c r="DN292" t="s">
        <v>85</v>
      </c>
      <c r="EN292" t="s">
        <v>280</v>
      </c>
    </row>
    <row r="293" spans="1:144" x14ac:dyDescent="0.3">
      <c r="A293">
        <v>13</v>
      </c>
      <c r="B293" t="s">
        <v>3</v>
      </c>
      <c r="C293" t="s">
        <v>7</v>
      </c>
      <c r="D293" t="s">
        <v>921</v>
      </c>
      <c r="E293" t="s">
        <v>664</v>
      </c>
      <c r="F293" t="s">
        <v>10</v>
      </c>
      <c r="G293" t="s">
        <v>11</v>
      </c>
      <c r="H293" t="s">
        <v>9</v>
      </c>
      <c r="I293" t="s">
        <v>10</v>
      </c>
      <c r="J293" t="s">
        <v>9</v>
      </c>
      <c r="K293" t="s">
        <v>10</v>
      </c>
      <c r="L293" s="1" t="str">
        <f>IF(Table2[[#This Row],[Disable]]=1,"Disable","Non-disabled")</f>
        <v>Disable</v>
      </c>
      <c r="M293" t="s">
        <v>12</v>
      </c>
      <c r="N293" t="s">
        <v>16</v>
      </c>
      <c r="O293">
        <v>0</v>
      </c>
      <c r="P293">
        <v>0</v>
      </c>
      <c r="Q293">
        <v>0</v>
      </c>
      <c r="R293">
        <v>1</v>
      </c>
      <c r="S293" t="s">
        <v>40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DC293" t="s">
        <v>88</v>
      </c>
      <c r="DD293" t="s">
        <v>88</v>
      </c>
      <c r="DL293" t="s">
        <v>88</v>
      </c>
      <c r="DM293" t="s">
        <v>88</v>
      </c>
      <c r="DN293" t="s">
        <v>88</v>
      </c>
      <c r="EN293" t="s">
        <v>281</v>
      </c>
    </row>
    <row r="294" spans="1:144" x14ac:dyDescent="0.3">
      <c r="A294">
        <v>13</v>
      </c>
      <c r="B294" t="s">
        <v>5</v>
      </c>
      <c r="C294" t="s">
        <v>7</v>
      </c>
      <c r="D294" t="s">
        <v>924</v>
      </c>
      <c r="E294" t="s">
        <v>926</v>
      </c>
      <c r="F294" t="s">
        <v>8</v>
      </c>
      <c r="G294" t="s">
        <v>8</v>
      </c>
      <c r="H294" t="s">
        <v>8</v>
      </c>
      <c r="I294" t="s">
        <v>8</v>
      </c>
      <c r="J294" t="s">
        <v>8</v>
      </c>
      <c r="K294" t="s">
        <v>8</v>
      </c>
      <c r="L294" s="1" t="str">
        <f>IF(Table2[[#This Row],[Disable]]=1,"Disable","Non-disabled")</f>
        <v>Non-disabled</v>
      </c>
      <c r="M294" t="s">
        <v>13</v>
      </c>
      <c r="N294" t="s">
        <v>16</v>
      </c>
      <c r="O294">
        <v>0</v>
      </c>
      <c r="P294">
        <v>0</v>
      </c>
      <c r="Q294">
        <v>0</v>
      </c>
      <c r="R294">
        <v>1</v>
      </c>
      <c r="S294" t="s">
        <v>40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DC294" t="s">
        <v>85</v>
      </c>
      <c r="DD294" t="s">
        <v>88</v>
      </c>
      <c r="DL294" t="s">
        <v>85</v>
      </c>
      <c r="DM294" t="s">
        <v>88</v>
      </c>
      <c r="DN294" t="s">
        <v>85</v>
      </c>
      <c r="EN294" t="s">
        <v>280</v>
      </c>
    </row>
    <row r="295" spans="1:144" x14ac:dyDescent="0.3">
      <c r="A295">
        <v>13</v>
      </c>
      <c r="B295" t="s">
        <v>4</v>
      </c>
      <c r="C295" t="s">
        <v>6</v>
      </c>
      <c r="D295" t="s">
        <v>921</v>
      </c>
      <c r="E295" t="s">
        <v>922</v>
      </c>
      <c r="F295" t="s">
        <v>8</v>
      </c>
      <c r="G295" t="s">
        <v>8</v>
      </c>
      <c r="H295" t="s">
        <v>8</v>
      </c>
      <c r="I295" t="s">
        <v>8</v>
      </c>
      <c r="J295" t="s">
        <v>8</v>
      </c>
      <c r="K295" t="s">
        <v>8</v>
      </c>
      <c r="L295" s="1" t="str">
        <f>IF(Table2[[#This Row],[Disable]]=1,"Disable","Non-disabled")</f>
        <v>Non-disabled</v>
      </c>
      <c r="M295" t="s">
        <v>12</v>
      </c>
      <c r="N295" t="s">
        <v>16</v>
      </c>
      <c r="O295">
        <v>0</v>
      </c>
      <c r="P295">
        <v>0</v>
      </c>
      <c r="Q295">
        <v>0</v>
      </c>
      <c r="R295">
        <v>1</v>
      </c>
      <c r="S295" t="s">
        <v>40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DC295" t="s">
        <v>85</v>
      </c>
      <c r="DD295" t="s">
        <v>85</v>
      </c>
      <c r="DE295" t="s">
        <v>210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0</v>
      </c>
      <c r="DL295" t="s">
        <v>85</v>
      </c>
      <c r="DM295" t="s">
        <v>85</v>
      </c>
      <c r="DN295" t="s">
        <v>85</v>
      </c>
      <c r="EN295" t="s">
        <v>279</v>
      </c>
    </row>
    <row r="296" spans="1:144" x14ac:dyDescent="0.3">
      <c r="A296">
        <v>16</v>
      </c>
      <c r="B296" t="s">
        <v>5</v>
      </c>
      <c r="C296" t="s">
        <v>6</v>
      </c>
      <c r="D296" t="s">
        <v>924</v>
      </c>
      <c r="E296" t="s">
        <v>925</v>
      </c>
      <c r="F296" t="s">
        <v>8</v>
      </c>
      <c r="G296" t="s">
        <v>8</v>
      </c>
      <c r="H296" t="s">
        <v>8</v>
      </c>
      <c r="I296" t="s">
        <v>8</v>
      </c>
      <c r="J296" t="s">
        <v>8</v>
      </c>
      <c r="K296" t="s">
        <v>8</v>
      </c>
      <c r="L296" s="1" t="str">
        <f>IF(Table2[[#This Row],[Disable]]=1,"Disable","Non-disabled")</f>
        <v>Non-disabled</v>
      </c>
      <c r="M296" t="s">
        <v>13</v>
      </c>
      <c r="N296" t="s">
        <v>16</v>
      </c>
      <c r="O296">
        <v>0</v>
      </c>
      <c r="P296">
        <v>0</v>
      </c>
      <c r="Q296">
        <v>0</v>
      </c>
      <c r="R296">
        <v>1</v>
      </c>
      <c r="S296" t="s">
        <v>40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DC296" t="s">
        <v>85</v>
      </c>
      <c r="DD296" t="s">
        <v>88</v>
      </c>
      <c r="DL296" t="s">
        <v>88</v>
      </c>
      <c r="DM296" t="s">
        <v>85</v>
      </c>
      <c r="DN296" t="s">
        <v>88</v>
      </c>
      <c r="EN296" t="s">
        <v>280</v>
      </c>
    </row>
    <row r="297" spans="1:144" x14ac:dyDescent="0.3">
      <c r="A297">
        <v>13</v>
      </c>
      <c r="B297" t="s">
        <v>5</v>
      </c>
      <c r="C297" t="s">
        <v>6</v>
      </c>
      <c r="D297" t="s">
        <v>924</v>
      </c>
      <c r="E297" t="s">
        <v>925</v>
      </c>
      <c r="F297" t="s">
        <v>8</v>
      </c>
      <c r="G297" t="s">
        <v>8</v>
      </c>
      <c r="H297" t="s">
        <v>8</v>
      </c>
      <c r="I297" t="s">
        <v>8</v>
      </c>
      <c r="J297" t="s">
        <v>8</v>
      </c>
      <c r="K297" t="s">
        <v>8</v>
      </c>
      <c r="L297" s="1" t="str">
        <f>IF(Table2[[#This Row],[Disable]]=1,"Disable","Non-disabled")</f>
        <v>Non-disabled</v>
      </c>
      <c r="M297" t="s">
        <v>13</v>
      </c>
      <c r="N297" t="s">
        <v>16</v>
      </c>
      <c r="O297">
        <v>0</v>
      </c>
      <c r="P297">
        <v>0</v>
      </c>
      <c r="Q297">
        <v>0</v>
      </c>
      <c r="R297">
        <v>1</v>
      </c>
      <c r="S297" t="s">
        <v>40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DC297" t="s">
        <v>85</v>
      </c>
      <c r="DD297" t="s">
        <v>88</v>
      </c>
      <c r="DL297" t="s">
        <v>88</v>
      </c>
      <c r="DM297" t="s">
        <v>85</v>
      </c>
      <c r="DN297" t="s">
        <v>85</v>
      </c>
      <c r="EN297" t="s">
        <v>279</v>
      </c>
    </row>
    <row r="298" spans="1:144" x14ac:dyDescent="0.3">
      <c r="A298">
        <v>13</v>
      </c>
      <c r="B298" t="s">
        <v>5</v>
      </c>
      <c r="C298" t="s">
        <v>6</v>
      </c>
      <c r="D298" t="s">
        <v>924</v>
      </c>
      <c r="E298" t="s">
        <v>925</v>
      </c>
      <c r="F298" t="s">
        <v>8</v>
      </c>
      <c r="G298" t="s">
        <v>8</v>
      </c>
      <c r="H298" t="s">
        <v>8</v>
      </c>
      <c r="I298" t="s">
        <v>8</v>
      </c>
      <c r="J298" t="s">
        <v>8</v>
      </c>
      <c r="K298" t="s">
        <v>8</v>
      </c>
      <c r="L298" s="1" t="str">
        <f>IF(Table2[[#This Row],[Disable]]=1,"Disable","Non-disabled")</f>
        <v>Non-disabled</v>
      </c>
      <c r="M298" t="s">
        <v>13</v>
      </c>
      <c r="N298" t="s">
        <v>16</v>
      </c>
      <c r="O298">
        <v>0</v>
      </c>
      <c r="P298">
        <v>0</v>
      </c>
      <c r="Q298">
        <v>0</v>
      </c>
      <c r="R298">
        <v>1</v>
      </c>
      <c r="S298" t="s">
        <v>40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DC298" t="s">
        <v>85</v>
      </c>
      <c r="DD298" t="s">
        <v>88</v>
      </c>
      <c r="DL298" t="s">
        <v>85</v>
      </c>
      <c r="DM298" t="s">
        <v>85</v>
      </c>
      <c r="DN298" t="s">
        <v>85</v>
      </c>
      <c r="EN298" t="s">
        <v>279</v>
      </c>
    </row>
    <row r="299" spans="1:144" x14ac:dyDescent="0.3">
      <c r="A299">
        <v>13</v>
      </c>
      <c r="B299" t="s">
        <v>4</v>
      </c>
      <c r="C299" t="s">
        <v>6</v>
      </c>
      <c r="D299" t="s">
        <v>921</v>
      </c>
      <c r="E299" t="s">
        <v>922</v>
      </c>
      <c r="F299" t="s">
        <v>8</v>
      </c>
      <c r="G299" t="s">
        <v>8</v>
      </c>
      <c r="H299" t="s">
        <v>8</v>
      </c>
      <c r="I299" t="s">
        <v>8</v>
      </c>
      <c r="J299" t="s">
        <v>8</v>
      </c>
      <c r="K299" t="s">
        <v>8</v>
      </c>
      <c r="L299" s="1" t="str">
        <f>IF(Table2[[#This Row],[Disable]]=1,"Disable","Non-disabled")</f>
        <v>Non-disabled</v>
      </c>
      <c r="M299" t="s">
        <v>12</v>
      </c>
      <c r="N299" t="s">
        <v>16</v>
      </c>
      <c r="O299">
        <v>0</v>
      </c>
      <c r="P299">
        <v>0</v>
      </c>
      <c r="Q299">
        <v>0</v>
      </c>
      <c r="R299">
        <v>1</v>
      </c>
      <c r="S299" t="s">
        <v>39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DC299" t="s">
        <v>85</v>
      </c>
      <c r="DD299" t="s">
        <v>85</v>
      </c>
      <c r="DE299" t="s">
        <v>211</v>
      </c>
      <c r="DF299">
        <v>1</v>
      </c>
      <c r="DG299">
        <v>1</v>
      </c>
      <c r="DH299">
        <v>0</v>
      </c>
      <c r="DI299">
        <v>0</v>
      </c>
      <c r="DJ299">
        <v>0</v>
      </c>
      <c r="DK299">
        <v>0</v>
      </c>
      <c r="DL299" t="s">
        <v>85</v>
      </c>
      <c r="DM299" t="s">
        <v>85</v>
      </c>
      <c r="DN299" t="s">
        <v>85</v>
      </c>
      <c r="EN299" t="s">
        <v>279</v>
      </c>
    </row>
    <row r="300" spans="1:144" x14ac:dyDescent="0.3">
      <c r="A300">
        <v>13</v>
      </c>
      <c r="B300" t="s">
        <v>4</v>
      </c>
      <c r="C300" t="s">
        <v>6</v>
      </c>
      <c r="D300" t="s">
        <v>921</v>
      </c>
      <c r="E300" t="s">
        <v>922</v>
      </c>
      <c r="F300" t="s">
        <v>8</v>
      </c>
      <c r="G300" t="s">
        <v>8</v>
      </c>
      <c r="H300" t="s">
        <v>10</v>
      </c>
      <c r="I300" t="s">
        <v>8</v>
      </c>
      <c r="J300" t="s">
        <v>8</v>
      </c>
      <c r="K300" t="s">
        <v>8</v>
      </c>
      <c r="L300" s="1" t="str">
        <f>IF(Table2[[#This Row],[Disable]]=1,"Disable","Non-disabled")</f>
        <v>Non-disabled</v>
      </c>
      <c r="M300" t="s">
        <v>12</v>
      </c>
      <c r="N300" t="s">
        <v>16</v>
      </c>
      <c r="O300">
        <v>0</v>
      </c>
      <c r="P300">
        <v>0</v>
      </c>
      <c r="Q300">
        <v>0</v>
      </c>
      <c r="R300">
        <v>1</v>
      </c>
      <c r="S300" t="s">
        <v>40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DC300" t="s">
        <v>85</v>
      </c>
      <c r="DD300" t="s">
        <v>85</v>
      </c>
      <c r="DE300" t="s">
        <v>212</v>
      </c>
      <c r="DF300">
        <v>0</v>
      </c>
      <c r="DG300">
        <v>1</v>
      </c>
      <c r="DH300">
        <v>0</v>
      </c>
      <c r="DI300">
        <v>1</v>
      </c>
      <c r="DJ300">
        <v>0</v>
      </c>
      <c r="DK300">
        <v>0</v>
      </c>
      <c r="DL300" t="s">
        <v>85</v>
      </c>
      <c r="DM300" t="s">
        <v>85</v>
      </c>
      <c r="DN300" t="s">
        <v>85</v>
      </c>
      <c r="EN300" t="s">
        <v>279</v>
      </c>
    </row>
    <row r="301" spans="1:144" x14ac:dyDescent="0.3">
      <c r="A301">
        <v>13</v>
      </c>
      <c r="B301" t="s">
        <v>5</v>
      </c>
      <c r="C301" t="s">
        <v>6</v>
      </c>
      <c r="D301" t="s">
        <v>924</v>
      </c>
      <c r="E301" t="s">
        <v>925</v>
      </c>
      <c r="F301" t="s">
        <v>8</v>
      </c>
      <c r="G301" t="s">
        <v>8</v>
      </c>
      <c r="H301" t="s">
        <v>8</v>
      </c>
      <c r="I301" t="s">
        <v>8</v>
      </c>
      <c r="J301" t="s">
        <v>8</v>
      </c>
      <c r="K301" t="s">
        <v>8</v>
      </c>
      <c r="L301" s="1" t="str">
        <f>IF(Table2[[#This Row],[Disable]]=1,"Disable","Non-disabled")</f>
        <v>Non-disabled</v>
      </c>
      <c r="M301" t="s">
        <v>13</v>
      </c>
      <c r="N301" t="s">
        <v>16</v>
      </c>
      <c r="O301">
        <v>0</v>
      </c>
      <c r="P301">
        <v>0</v>
      </c>
      <c r="Q301">
        <v>0</v>
      </c>
      <c r="R301">
        <v>1</v>
      </c>
      <c r="S301" t="s">
        <v>40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DC301" t="s">
        <v>85</v>
      </c>
      <c r="DD301" t="s">
        <v>88</v>
      </c>
      <c r="DL301" t="s">
        <v>85</v>
      </c>
      <c r="DM301" t="s">
        <v>88</v>
      </c>
      <c r="DN301" t="s">
        <v>85</v>
      </c>
      <c r="EN301" t="s">
        <v>280</v>
      </c>
    </row>
    <row r="302" spans="1:144" x14ac:dyDescent="0.3">
      <c r="B302" t="s">
        <v>4</v>
      </c>
      <c r="C302" t="s">
        <v>6</v>
      </c>
      <c r="D302" t="s">
        <v>921</v>
      </c>
      <c r="E302" t="s">
        <v>922</v>
      </c>
      <c r="F302" t="s">
        <v>8</v>
      </c>
      <c r="G302" t="s">
        <v>8</v>
      </c>
      <c r="H302" t="s">
        <v>8</v>
      </c>
      <c r="I302" t="s">
        <v>8</v>
      </c>
      <c r="J302" t="s">
        <v>8</v>
      </c>
      <c r="K302" t="s">
        <v>8</v>
      </c>
      <c r="L302" s="1" t="str">
        <f>IF(Table2[[#This Row],[Disable]]=1,"Disable","Non-disabled")</f>
        <v>Non-disabled</v>
      </c>
      <c r="M302" t="s">
        <v>13</v>
      </c>
      <c r="N302" t="s">
        <v>16</v>
      </c>
      <c r="O302">
        <v>0</v>
      </c>
      <c r="P302">
        <v>0</v>
      </c>
      <c r="Q302">
        <v>0</v>
      </c>
      <c r="R302">
        <v>1</v>
      </c>
      <c r="S302" t="s">
        <v>39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DC302" t="s">
        <v>85</v>
      </c>
      <c r="DD302" t="s">
        <v>85</v>
      </c>
      <c r="DE302" t="s">
        <v>220</v>
      </c>
      <c r="DF302">
        <v>1</v>
      </c>
      <c r="DG302">
        <v>1</v>
      </c>
      <c r="DH302">
        <v>1</v>
      </c>
      <c r="DI302">
        <v>1</v>
      </c>
      <c r="DJ302">
        <v>0</v>
      </c>
      <c r="DK302">
        <v>0</v>
      </c>
      <c r="DL302" t="s">
        <v>85</v>
      </c>
      <c r="DM302" t="s">
        <v>85</v>
      </c>
      <c r="DN302" t="s">
        <v>85</v>
      </c>
      <c r="EN302" t="s">
        <v>280</v>
      </c>
    </row>
    <row r="303" spans="1:144" x14ac:dyDescent="0.3">
      <c r="A303">
        <v>13</v>
      </c>
      <c r="B303" t="s">
        <v>4</v>
      </c>
      <c r="C303" t="s">
        <v>6</v>
      </c>
      <c r="D303" t="s">
        <v>921</v>
      </c>
      <c r="E303" t="s">
        <v>922</v>
      </c>
      <c r="F303" t="s">
        <v>8</v>
      </c>
      <c r="G303" t="s">
        <v>8</v>
      </c>
      <c r="H303" t="s">
        <v>8</v>
      </c>
      <c r="I303" t="s">
        <v>8</v>
      </c>
      <c r="J303" t="s">
        <v>8</v>
      </c>
      <c r="K303" t="s">
        <v>8</v>
      </c>
      <c r="L303" s="1" t="str">
        <f>IF(Table2[[#This Row],[Disable]]=1,"Disable","Non-disabled")</f>
        <v>Non-disabled</v>
      </c>
      <c r="M303" t="s">
        <v>12</v>
      </c>
      <c r="N303" t="s">
        <v>16</v>
      </c>
      <c r="O303">
        <v>0</v>
      </c>
      <c r="P303">
        <v>0</v>
      </c>
      <c r="Q303">
        <v>0</v>
      </c>
      <c r="R303">
        <v>1</v>
      </c>
      <c r="S303" t="s">
        <v>39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DC303" t="s">
        <v>85</v>
      </c>
      <c r="DD303" t="s">
        <v>85</v>
      </c>
      <c r="DE303" t="s">
        <v>213</v>
      </c>
      <c r="DF303">
        <v>1</v>
      </c>
      <c r="DG303">
        <v>1</v>
      </c>
      <c r="DH303">
        <v>0</v>
      </c>
      <c r="DI303">
        <v>0</v>
      </c>
      <c r="DJ303">
        <v>0</v>
      </c>
      <c r="DK303">
        <v>0</v>
      </c>
      <c r="DL303" t="s">
        <v>85</v>
      </c>
      <c r="DM303" t="s">
        <v>85</v>
      </c>
      <c r="DN303" t="s">
        <v>85</v>
      </c>
      <c r="EN303" t="s">
        <v>279</v>
      </c>
    </row>
    <row r="304" spans="1:144" x14ac:dyDescent="0.3">
      <c r="A304">
        <v>13</v>
      </c>
      <c r="B304" t="s">
        <v>4</v>
      </c>
      <c r="C304" t="s">
        <v>6</v>
      </c>
      <c r="D304" t="s">
        <v>921</v>
      </c>
      <c r="E304" t="s">
        <v>922</v>
      </c>
      <c r="F304" t="s">
        <v>8</v>
      </c>
      <c r="G304" t="s">
        <v>8</v>
      </c>
      <c r="H304" t="s">
        <v>8</v>
      </c>
      <c r="I304" t="s">
        <v>8</v>
      </c>
      <c r="J304" t="s">
        <v>8</v>
      </c>
      <c r="K304" t="s">
        <v>8</v>
      </c>
      <c r="L304" s="1" t="str">
        <f>IF(Table2[[#This Row],[Disable]]=1,"Disable","Non-disabled")</f>
        <v>Non-disabled</v>
      </c>
      <c r="M304" t="s">
        <v>12</v>
      </c>
      <c r="N304" t="s">
        <v>16</v>
      </c>
      <c r="O304">
        <v>0</v>
      </c>
      <c r="P304">
        <v>0</v>
      </c>
      <c r="Q304">
        <v>0</v>
      </c>
      <c r="R304">
        <v>1</v>
      </c>
      <c r="S304" t="s">
        <v>39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DC304" t="s">
        <v>85</v>
      </c>
      <c r="DD304" t="s">
        <v>85</v>
      </c>
      <c r="DE304" t="s">
        <v>221</v>
      </c>
      <c r="DF304">
        <v>1</v>
      </c>
      <c r="DG304">
        <v>1</v>
      </c>
      <c r="DH304">
        <v>1</v>
      </c>
      <c r="DI304">
        <v>0</v>
      </c>
      <c r="DJ304">
        <v>0</v>
      </c>
      <c r="DK304">
        <v>0</v>
      </c>
      <c r="DL304" t="s">
        <v>88</v>
      </c>
      <c r="DM304" t="s">
        <v>85</v>
      </c>
      <c r="DN304" t="s">
        <v>85</v>
      </c>
      <c r="EN304" t="s">
        <v>279</v>
      </c>
    </row>
    <row r="305" spans="1:144" x14ac:dyDescent="0.3">
      <c r="A305">
        <v>13</v>
      </c>
      <c r="B305" t="s">
        <v>4</v>
      </c>
      <c r="C305" t="s">
        <v>6</v>
      </c>
      <c r="D305" t="s">
        <v>921</v>
      </c>
      <c r="E305" t="s">
        <v>922</v>
      </c>
      <c r="F305" t="s">
        <v>8</v>
      </c>
      <c r="G305" t="s">
        <v>8</v>
      </c>
      <c r="H305" t="s">
        <v>8</v>
      </c>
      <c r="I305" t="s">
        <v>8</v>
      </c>
      <c r="J305" t="s">
        <v>8</v>
      </c>
      <c r="K305" t="s">
        <v>8</v>
      </c>
      <c r="L305" s="1" t="str">
        <f>IF(Table2[[#This Row],[Disable]]=1,"Disable","Non-disabled")</f>
        <v>Non-disabled</v>
      </c>
      <c r="M305" t="s">
        <v>12</v>
      </c>
      <c r="N305" t="s">
        <v>16</v>
      </c>
      <c r="O305">
        <v>0</v>
      </c>
      <c r="P305">
        <v>0</v>
      </c>
      <c r="Q305">
        <v>0</v>
      </c>
      <c r="R305">
        <v>1</v>
      </c>
      <c r="S305" t="s">
        <v>39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DC305" t="s">
        <v>85</v>
      </c>
      <c r="DD305" t="s">
        <v>85</v>
      </c>
      <c r="DE305" t="s">
        <v>220</v>
      </c>
      <c r="DF305">
        <v>1</v>
      </c>
      <c r="DG305">
        <v>1</v>
      </c>
      <c r="DH305">
        <v>1</v>
      </c>
      <c r="DI305">
        <v>1</v>
      </c>
      <c r="DJ305">
        <v>0</v>
      </c>
      <c r="DK305">
        <v>0</v>
      </c>
      <c r="DL305" t="s">
        <v>85</v>
      </c>
      <c r="DM305" t="s">
        <v>85</v>
      </c>
      <c r="DN305" t="s">
        <v>85</v>
      </c>
      <c r="EN305" t="s">
        <v>279</v>
      </c>
    </row>
    <row r="306" spans="1:144" x14ac:dyDescent="0.3">
      <c r="A306">
        <v>13</v>
      </c>
      <c r="B306" t="s">
        <v>4</v>
      </c>
      <c r="C306" t="s">
        <v>6</v>
      </c>
      <c r="D306" t="s">
        <v>921</v>
      </c>
      <c r="E306" t="s">
        <v>922</v>
      </c>
      <c r="F306" t="s">
        <v>8</v>
      </c>
      <c r="G306" t="s">
        <v>8</v>
      </c>
      <c r="H306" t="s">
        <v>8</v>
      </c>
      <c r="I306" t="s">
        <v>8</v>
      </c>
      <c r="J306" t="s">
        <v>8</v>
      </c>
      <c r="K306" t="s">
        <v>8</v>
      </c>
      <c r="L306" s="1" t="str">
        <f>IF(Table2[[#This Row],[Disable]]=1,"Disable","Non-disabled")</f>
        <v>Non-disabled</v>
      </c>
      <c r="M306" t="s">
        <v>12</v>
      </c>
      <c r="N306" t="s">
        <v>16</v>
      </c>
      <c r="O306">
        <v>0</v>
      </c>
      <c r="P306">
        <v>0</v>
      </c>
      <c r="Q306">
        <v>0</v>
      </c>
      <c r="R306">
        <v>1</v>
      </c>
      <c r="S306" t="s">
        <v>39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DC306" t="s">
        <v>85</v>
      </c>
      <c r="DD306" t="s">
        <v>85</v>
      </c>
      <c r="DE306" t="s">
        <v>220</v>
      </c>
      <c r="DF306">
        <v>1</v>
      </c>
      <c r="DG306">
        <v>1</v>
      </c>
      <c r="DH306">
        <v>1</v>
      </c>
      <c r="DI306">
        <v>1</v>
      </c>
      <c r="DJ306">
        <v>0</v>
      </c>
      <c r="DK306">
        <v>0</v>
      </c>
      <c r="DL306" t="s">
        <v>85</v>
      </c>
      <c r="DM306" t="s">
        <v>85</v>
      </c>
      <c r="DN306" t="s">
        <v>85</v>
      </c>
      <c r="EN306" t="s">
        <v>279</v>
      </c>
    </row>
    <row r="307" spans="1:144" x14ac:dyDescent="0.3">
      <c r="A307">
        <v>13</v>
      </c>
      <c r="B307" t="s">
        <v>4</v>
      </c>
      <c r="C307" t="s">
        <v>6</v>
      </c>
      <c r="D307" t="s">
        <v>921</v>
      </c>
      <c r="E307" t="s">
        <v>922</v>
      </c>
      <c r="F307" t="s">
        <v>8</v>
      </c>
      <c r="G307" t="s">
        <v>8</v>
      </c>
      <c r="H307" t="s">
        <v>8</v>
      </c>
      <c r="I307" t="s">
        <v>8</v>
      </c>
      <c r="J307" t="s">
        <v>8</v>
      </c>
      <c r="K307" t="s">
        <v>8</v>
      </c>
      <c r="L307" s="1" t="str">
        <f>IF(Table2[[#This Row],[Disable]]=1,"Disable","Non-disabled")</f>
        <v>Non-disabled</v>
      </c>
      <c r="M307" t="s">
        <v>12</v>
      </c>
      <c r="N307" t="s">
        <v>16</v>
      </c>
      <c r="O307">
        <v>0</v>
      </c>
      <c r="P307">
        <v>0</v>
      </c>
      <c r="Q307">
        <v>0</v>
      </c>
      <c r="R307">
        <v>1</v>
      </c>
      <c r="S307" t="s">
        <v>39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DC307" t="s">
        <v>85</v>
      </c>
      <c r="DD307" t="s">
        <v>85</v>
      </c>
      <c r="DE307" t="s">
        <v>222</v>
      </c>
      <c r="DF307">
        <v>1</v>
      </c>
      <c r="DG307">
        <v>1</v>
      </c>
      <c r="DH307">
        <v>1</v>
      </c>
      <c r="DI307">
        <v>1</v>
      </c>
      <c r="DJ307">
        <v>0</v>
      </c>
      <c r="DK307">
        <v>0</v>
      </c>
      <c r="DL307" t="s">
        <v>85</v>
      </c>
      <c r="DM307" t="s">
        <v>85</v>
      </c>
      <c r="DN307" t="s">
        <v>85</v>
      </c>
      <c r="EN307" t="s">
        <v>279</v>
      </c>
    </row>
    <row r="308" spans="1:144" x14ac:dyDescent="0.3">
      <c r="A308">
        <v>13</v>
      </c>
      <c r="B308" t="s">
        <v>4</v>
      </c>
      <c r="C308" t="s">
        <v>6</v>
      </c>
      <c r="D308" t="s">
        <v>921</v>
      </c>
      <c r="E308" t="s">
        <v>922</v>
      </c>
      <c r="F308" t="s">
        <v>8</v>
      </c>
      <c r="G308" t="s">
        <v>8</v>
      </c>
      <c r="H308" t="s">
        <v>8</v>
      </c>
      <c r="I308" t="s">
        <v>8</v>
      </c>
      <c r="J308" t="s">
        <v>8</v>
      </c>
      <c r="K308" t="s">
        <v>8</v>
      </c>
      <c r="L308" s="1" t="str">
        <f>IF(Table2[[#This Row],[Disable]]=1,"Disable","Non-disabled")</f>
        <v>Non-disabled</v>
      </c>
      <c r="M308" t="s">
        <v>12</v>
      </c>
      <c r="N308" t="s">
        <v>16</v>
      </c>
      <c r="O308">
        <v>0</v>
      </c>
      <c r="P308">
        <v>0</v>
      </c>
      <c r="Q308">
        <v>0</v>
      </c>
      <c r="R308">
        <v>1</v>
      </c>
      <c r="S308" t="s">
        <v>39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DC308" t="s">
        <v>85</v>
      </c>
      <c r="DD308" t="s">
        <v>88</v>
      </c>
      <c r="DL308" t="s">
        <v>85</v>
      </c>
      <c r="DM308" t="s">
        <v>85</v>
      </c>
      <c r="DN308" t="s">
        <v>85</v>
      </c>
      <c r="EN308" t="s">
        <v>279</v>
      </c>
    </row>
    <row r="309" spans="1:144" x14ac:dyDescent="0.3">
      <c r="B309" t="s">
        <v>5</v>
      </c>
      <c r="C309" t="s">
        <v>6</v>
      </c>
      <c r="D309" t="s">
        <v>924</v>
      </c>
      <c r="E309" t="s">
        <v>925</v>
      </c>
      <c r="F309" t="s">
        <v>8</v>
      </c>
      <c r="G309" t="s">
        <v>8</v>
      </c>
      <c r="H309" t="s">
        <v>8</v>
      </c>
      <c r="I309" t="s">
        <v>8</v>
      </c>
      <c r="J309" t="s">
        <v>8</v>
      </c>
      <c r="K309" t="s">
        <v>8</v>
      </c>
      <c r="L309" s="1" t="str">
        <f>IF(Table2[[#This Row],[Disable]]=1,"Disable","Non-disabled")</f>
        <v>Non-disabled</v>
      </c>
      <c r="M309" t="s">
        <v>13</v>
      </c>
      <c r="N309" t="s">
        <v>16</v>
      </c>
      <c r="O309">
        <v>0</v>
      </c>
      <c r="P309">
        <v>0</v>
      </c>
      <c r="Q309">
        <v>0</v>
      </c>
      <c r="R309">
        <v>1</v>
      </c>
      <c r="S309" t="s">
        <v>39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DC309" t="s">
        <v>85</v>
      </c>
      <c r="DD309" t="s">
        <v>88</v>
      </c>
      <c r="DM309" t="s">
        <v>85</v>
      </c>
      <c r="DN309" t="s">
        <v>85</v>
      </c>
      <c r="EN309" t="s">
        <v>280</v>
      </c>
    </row>
    <row r="310" spans="1:144" x14ac:dyDescent="0.3">
      <c r="B310" t="s">
        <v>4</v>
      </c>
      <c r="C310" t="s">
        <v>6</v>
      </c>
      <c r="D310" t="s">
        <v>921</v>
      </c>
      <c r="E310" t="s">
        <v>922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s="1" t="str">
        <f>IF(Table2[[#This Row],[Disable]]=1,"Disable","Non-disabled")</f>
        <v>Non-disabled</v>
      </c>
      <c r="M310" t="s">
        <v>12</v>
      </c>
      <c r="N310" t="s">
        <v>16</v>
      </c>
      <c r="O310">
        <v>0</v>
      </c>
      <c r="P310">
        <v>0</v>
      </c>
      <c r="Q310">
        <v>0</v>
      </c>
      <c r="R310">
        <v>1</v>
      </c>
      <c r="S310" t="s">
        <v>40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DC310" t="s">
        <v>85</v>
      </c>
      <c r="DD310" t="s">
        <v>85</v>
      </c>
      <c r="DE310" t="s">
        <v>213</v>
      </c>
      <c r="DF310">
        <v>1</v>
      </c>
      <c r="DG310">
        <v>1</v>
      </c>
      <c r="DH310">
        <v>0</v>
      </c>
      <c r="DI310">
        <v>0</v>
      </c>
      <c r="DJ310">
        <v>0</v>
      </c>
      <c r="DK310">
        <v>0</v>
      </c>
      <c r="DL310" t="s">
        <v>85</v>
      </c>
      <c r="DM310" t="s">
        <v>85</v>
      </c>
      <c r="DN310" t="s">
        <v>85</v>
      </c>
      <c r="EN310" t="s">
        <v>280</v>
      </c>
    </row>
    <row r="311" spans="1:144" x14ac:dyDescent="0.3">
      <c r="A311">
        <v>13</v>
      </c>
      <c r="B311" t="s">
        <v>4</v>
      </c>
      <c r="C311" t="s">
        <v>6</v>
      </c>
      <c r="D311" t="s">
        <v>921</v>
      </c>
      <c r="E311" t="s">
        <v>922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s="1" t="str">
        <f>IF(Table2[[#This Row],[Disable]]=1,"Disable","Non-disabled")</f>
        <v>Non-disabled</v>
      </c>
      <c r="M311" t="s">
        <v>12</v>
      </c>
      <c r="N311" t="s">
        <v>16</v>
      </c>
      <c r="O311">
        <v>0</v>
      </c>
      <c r="P311">
        <v>0</v>
      </c>
      <c r="Q311">
        <v>0</v>
      </c>
      <c r="R311">
        <v>1</v>
      </c>
      <c r="S311" t="s">
        <v>39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DC311" t="s">
        <v>85</v>
      </c>
      <c r="DD311" t="s">
        <v>85</v>
      </c>
      <c r="DE311" t="s">
        <v>214</v>
      </c>
      <c r="DF311">
        <v>1</v>
      </c>
      <c r="DG311">
        <v>1</v>
      </c>
      <c r="DH311">
        <v>0</v>
      </c>
      <c r="DI311">
        <v>1</v>
      </c>
      <c r="DJ311">
        <v>0</v>
      </c>
      <c r="DK311">
        <v>0</v>
      </c>
      <c r="DL311" t="s">
        <v>85</v>
      </c>
      <c r="DM311" t="s">
        <v>85</v>
      </c>
      <c r="DN311" t="s">
        <v>85</v>
      </c>
      <c r="EN311" t="s">
        <v>279</v>
      </c>
    </row>
    <row r="312" spans="1:144" x14ac:dyDescent="0.3">
      <c r="A312">
        <v>13</v>
      </c>
      <c r="B312" t="s">
        <v>5</v>
      </c>
      <c r="C312" t="s">
        <v>6</v>
      </c>
      <c r="D312" t="s">
        <v>924</v>
      </c>
      <c r="E312" t="s">
        <v>925</v>
      </c>
      <c r="F312" t="s">
        <v>8</v>
      </c>
      <c r="G312" t="s">
        <v>8</v>
      </c>
      <c r="H312" t="s">
        <v>10</v>
      </c>
      <c r="I312" t="s">
        <v>8</v>
      </c>
      <c r="J312" t="s">
        <v>8</v>
      </c>
      <c r="K312" t="s">
        <v>8</v>
      </c>
      <c r="L312" s="1" t="str">
        <f>IF(Table2[[#This Row],[Disable]]=1,"Disable","Non-disabled")</f>
        <v>Non-disabled</v>
      </c>
      <c r="M312" t="s">
        <v>13</v>
      </c>
      <c r="N312" t="s">
        <v>16</v>
      </c>
      <c r="O312">
        <v>0</v>
      </c>
      <c r="P312">
        <v>0</v>
      </c>
      <c r="Q312">
        <v>0</v>
      </c>
      <c r="R312">
        <v>1</v>
      </c>
      <c r="S312" t="s">
        <v>40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DC312" t="s">
        <v>85</v>
      </c>
      <c r="DD312" t="s">
        <v>88</v>
      </c>
      <c r="DL312" t="s">
        <v>85</v>
      </c>
      <c r="DM312" t="s">
        <v>85</v>
      </c>
      <c r="DN312" t="s">
        <v>85</v>
      </c>
      <c r="EN312" t="s">
        <v>280</v>
      </c>
    </row>
    <row r="313" spans="1:144" x14ac:dyDescent="0.3">
      <c r="A313">
        <v>13</v>
      </c>
      <c r="B313" t="s">
        <v>4</v>
      </c>
      <c r="C313" t="s">
        <v>6</v>
      </c>
      <c r="D313" t="s">
        <v>921</v>
      </c>
      <c r="E313" t="s">
        <v>922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s="1" t="str">
        <f>IF(Table2[[#This Row],[Disable]]=1,"Disable","Non-disabled")</f>
        <v>Non-disabled</v>
      </c>
      <c r="M313" t="s">
        <v>12</v>
      </c>
      <c r="N313" t="s">
        <v>16</v>
      </c>
      <c r="O313">
        <v>0</v>
      </c>
      <c r="P313">
        <v>0</v>
      </c>
      <c r="Q313">
        <v>0</v>
      </c>
      <c r="R313">
        <v>1</v>
      </c>
      <c r="S313" t="s">
        <v>39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DC313" t="s">
        <v>85</v>
      </c>
      <c r="DD313" t="s">
        <v>85</v>
      </c>
      <c r="DE313" t="s">
        <v>211</v>
      </c>
      <c r="DF313">
        <v>1</v>
      </c>
      <c r="DG313">
        <v>1</v>
      </c>
      <c r="DH313">
        <v>0</v>
      </c>
      <c r="DI313">
        <v>0</v>
      </c>
      <c r="DJ313">
        <v>0</v>
      </c>
      <c r="DK313">
        <v>0</v>
      </c>
      <c r="DL313" t="s">
        <v>88</v>
      </c>
      <c r="DM313" t="s">
        <v>85</v>
      </c>
      <c r="DN313" t="s">
        <v>85</v>
      </c>
      <c r="EN313" t="s">
        <v>279</v>
      </c>
    </row>
    <row r="314" spans="1:144" x14ac:dyDescent="0.3">
      <c r="A314">
        <v>13</v>
      </c>
      <c r="B314" t="s">
        <v>5</v>
      </c>
      <c r="C314" t="s">
        <v>6</v>
      </c>
      <c r="D314" t="s">
        <v>924</v>
      </c>
      <c r="E314" t="s">
        <v>925</v>
      </c>
      <c r="F314" t="s">
        <v>8</v>
      </c>
      <c r="G314" t="s">
        <v>8</v>
      </c>
      <c r="H314" t="s">
        <v>8</v>
      </c>
      <c r="I314" t="s">
        <v>8</v>
      </c>
      <c r="J314" t="s">
        <v>8</v>
      </c>
      <c r="K314" t="s">
        <v>8</v>
      </c>
      <c r="L314" s="1" t="str">
        <f>IF(Table2[[#This Row],[Disable]]=1,"Disable","Non-disabled")</f>
        <v>Non-disabled</v>
      </c>
      <c r="M314" t="s">
        <v>13</v>
      </c>
      <c r="N314" t="s">
        <v>16</v>
      </c>
      <c r="O314">
        <v>0</v>
      </c>
      <c r="P314">
        <v>0</v>
      </c>
      <c r="Q314">
        <v>0</v>
      </c>
      <c r="R314">
        <v>1</v>
      </c>
      <c r="S314" t="s">
        <v>40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DC314" t="s">
        <v>85</v>
      </c>
      <c r="DD314" t="s">
        <v>88</v>
      </c>
      <c r="DL314" t="s">
        <v>88</v>
      </c>
      <c r="DM314" t="s">
        <v>85</v>
      </c>
      <c r="DN314" t="s">
        <v>85</v>
      </c>
      <c r="EN314" t="s">
        <v>279</v>
      </c>
    </row>
    <row r="315" spans="1:144" x14ac:dyDescent="0.3">
      <c r="A315">
        <v>13</v>
      </c>
      <c r="B315" t="s">
        <v>5</v>
      </c>
      <c r="C315" t="s">
        <v>6</v>
      </c>
      <c r="D315" t="s">
        <v>924</v>
      </c>
      <c r="E315" t="s">
        <v>925</v>
      </c>
      <c r="F315" t="s">
        <v>8</v>
      </c>
      <c r="G315" t="s">
        <v>8</v>
      </c>
      <c r="H315" t="s">
        <v>8</v>
      </c>
      <c r="I315" t="s">
        <v>8</v>
      </c>
      <c r="J315" t="s">
        <v>8</v>
      </c>
      <c r="K315" t="s">
        <v>8</v>
      </c>
      <c r="L315" s="1" t="str">
        <f>IF(Table2[[#This Row],[Disable]]=1,"Disable","Non-disabled")</f>
        <v>Non-disabled</v>
      </c>
      <c r="M315" t="s">
        <v>13</v>
      </c>
      <c r="N315" t="s">
        <v>16</v>
      </c>
      <c r="O315">
        <v>0</v>
      </c>
      <c r="P315">
        <v>0</v>
      </c>
      <c r="Q315">
        <v>0</v>
      </c>
      <c r="R315">
        <v>1</v>
      </c>
      <c r="S315" t="s">
        <v>40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DC315" t="s">
        <v>85</v>
      </c>
      <c r="DD315" t="s">
        <v>88</v>
      </c>
      <c r="DL315" t="s">
        <v>88</v>
      </c>
      <c r="DM315" t="s">
        <v>88</v>
      </c>
      <c r="DN315" t="s">
        <v>85</v>
      </c>
      <c r="EN315" t="s">
        <v>280</v>
      </c>
    </row>
    <row r="316" spans="1:144" x14ac:dyDescent="0.3">
      <c r="A316">
        <v>13</v>
      </c>
      <c r="B316" t="s">
        <v>5</v>
      </c>
      <c r="C316" t="s">
        <v>6</v>
      </c>
      <c r="D316" t="s">
        <v>924</v>
      </c>
      <c r="E316" t="s">
        <v>925</v>
      </c>
      <c r="F316" t="s">
        <v>8</v>
      </c>
      <c r="G316" t="s">
        <v>8</v>
      </c>
      <c r="H316" t="s">
        <v>8</v>
      </c>
      <c r="I316" t="s">
        <v>8</v>
      </c>
      <c r="J316" t="s">
        <v>8</v>
      </c>
      <c r="K316" t="s">
        <v>8</v>
      </c>
      <c r="L316" s="1" t="str">
        <f>IF(Table2[[#This Row],[Disable]]=1,"Disable","Non-disabled")</f>
        <v>Non-disabled</v>
      </c>
      <c r="M316" t="s">
        <v>13</v>
      </c>
      <c r="N316" t="s">
        <v>16</v>
      </c>
      <c r="O316">
        <v>0</v>
      </c>
      <c r="P316">
        <v>0</v>
      </c>
      <c r="Q316">
        <v>0</v>
      </c>
      <c r="R316">
        <v>1</v>
      </c>
      <c r="S316" t="s">
        <v>40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DC316" t="s">
        <v>85</v>
      </c>
      <c r="DD316" t="s">
        <v>88</v>
      </c>
      <c r="DL316" t="s">
        <v>85</v>
      </c>
      <c r="DM316" t="s">
        <v>85</v>
      </c>
      <c r="DN316" t="s">
        <v>85</v>
      </c>
      <c r="EN316" t="s">
        <v>279</v>
      </c>
    </row>
    <row r="317" spans="1:144" x14ac:dyDescent="0.3">
      <c r="A317">
        <v>13</v>
      </c>
      <c r="B317" t="s">
        <v>5</v>
      </c>
      <c r="C317" t="s">
        <v>6</v>
      </c>
      <c r="D317" t="s">
        <v>924</v>
      </c>
      <c r="E317" t="s">
        <v>925</v>
      </c>
      <c r="F317" t="s">
        <v>8</v>
      </c>
      <c r="G317" t="s">
        <v>8</v>
      </c>
      <c r="H317" t="s">
        <v>8</v>
      </c>
      <c r="I317" t="s">
        <v>8</v>
      </c>
      <c r="J317" t="s">
        <v>8</v>
      </c>
      <c r="K317" t="s">
        <v>8</v>
      </c>
      <c r="L317" s="1" t="str">
        <f>IF(Table2[[#This Row],[Disable]]=1,"Disable","Non-disabled")</f>
        <v>Non-disabled</v>
      </c>
      <c r="M317" t="s">
        <v>13</v>
      </c>
      <c r="N317" t="s">
        <v>16</v>
      </c>
      <c r="O317">
        <v>0</v>
      </c>
      <c r="P317">
        <v>0</v>
      </c>
      <c r="Q317">
        <v>0</v>
      </c>
      <c r="R317">
        <v>1</v>
      </c>
      <c r="S317" t="s">
        <v>40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DC317" t="s">
        <v>85</v>
      </c>
      <c r="DD317" t="s">
        <v>88</v>
      </c>
      <c r="DL317" t="s">
        <v>88</v>
      </c>
      <c r="DM317" t="s">
        <v>85</v>
      </c>
      <c r="DN317" t="s">
        <v>85</v>
      </c>
      <c r="EN317" t="s">
        <v>279</v>
      </c>
    </row>
    <row r="318" spans="1:144" x14ac:dyDescent="0.3">
      <c r="A318">
        <v>13</v>
      </c>
      <c r="B318" t="s">
        <v>5</v>
      </c>
      <c r="C318" t="s">
        <v>6</v>
      </c>
      <c r="D318" t="s">
        <v>924</v>
      </c>
      <c r="E318" t="s">
        <v>925</v>
      </c>
      <c r="F318" t="s">
        <v>8</v>
      </c>
      <c r="G318" t="s">
        <v>8</v>
      </c>
      <c r="H318" t="s">
        <v>8</v>
      </c>
      <c r="I318" t="s">
        <v>8</v>
      </c>
      <c r="J318" t="s">
        <v>8</v>
      </c>
      <c r="K318" t="s">
        <v>8</v>
      </c>
      <c r="L318" s="1" t="str">
        <f>IF(Table2[[#This Row],[Disable]]=1,"Disable","Non-disabled")</f>
        <v>Non-disabled</v>
      </c>
      <c r="M318" t="s">
        <v>13</v>
      </c>
      <c r="N318" t="s">
        <v>16</v>
      </c>
      <c r="O318">
        <v>0</v>
      </c>
      <c r="P318">
        <v>0</v>
      </c>
      <c r="Q318">
        <v>0</v>
      </c>
      <c r="R318">
        <v>1</v>
      </c>
      <c r="S318" t="s">
        <v>40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DC318" t="s">
        <v>85</v>
      </c>
      <c r="DD318" t="s">
        <v>88</v>
      </c>
      <c r="DL318" t="s">
        <v>85</v>
      </c>
      <c r="DM318" t="s">
        <v>85</v>
      </c>
      <c r="DN318" t="s">
        <v>85</v>
      </c>
      <c r="EN318" t="s">
        <v>279</v>
      </c>
    </row>
    <row r="319" spans="1:144" x14ac:dyDescent="0.3">
      <c r="A319">
        <v>13</v>
      </c>
      <c r="B319" t="s">
        <v>5</v>
      </c>
      <c r="C319" t="s">
        <v>6</v>
      </c>
      <c r="D319" t="s">
        <v>924</v>
      </c>
      <c r="E319" t="s">
        <v>925</v>
      </c>
      <c r="F319" t="s">
        <v>8</v>
      </c>
      <c r="G319" t="s">
        <v>8</v>
      </c>
      <c r="H319" t="s">
        <v>8</v>
      </c>
      <c r="I319" t="s">
        <v>8</v>
      </c>
      <c r="J319" t="s">
        <v>8</v>
      </c>
      <c r="K319" t="s">
        <v>8</v>
      </c>
      <c r="L319" s="1" t="str">
        <f>IF(Table2[[#This Row],[Disable]]=1,"Disable","Non-disabled")</f>
        <v>Non-disabled</v>
      </c>
      <c r="M319" t="s">
        <v>13</v>
      </c>
      <c r="N319" t="s">
        <v>16</v>
      </c>
      <c r="O319">
        <v>0</v>
      </c>
      <c r="P319">
        <v>0</v>
      </c>
      <c r="Q319">
        <v>0</v>
      </c>
      <c r="R319">
        <v>1</v>
      </c>
      <c r="S319" t="s">
        <v>40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DC319" t="s">
        <v>85</v>
      </c>
      <c r="DD319" t="s">
        <v>88</v>
      </c>
      <c r="DL319" t="s">
        <v>85</v>
      </c>
      <c r="DM319" t="s">
        <v>85</v>
      </c>
      <c r="DN319" t="s">
        <v>85</v>
      </c>
      <c r="EN319" t="s">
        <v>279</v>
      </c>
    </row>
    <row r="320" spans="1:144" x14ac:dyDescent="0.3">
      <c r="A320">
        <v>13</v>
      </c>
      <c r="B320" t="s">
        <v>5</v>
      </c>
      <c r="C320" t="s">
        <v>6</v>
      </c>
      <c r="D320" t="s">
        <v>924</v>
      </c>
      <c r="E320" t="s">
        <v>925</v>
      </c>
      <c r="F320" t="s">
        <v>8</v>
      </c>
      <c r="G320" t="s">
        <v>8</v>
      </c>
      <c r="H320" t="s">
        <v>8</v>
      </c>
      <c r="I320" t="s">
        <v>8</v>
      </c>
      <c r="J320" t="s">
        <v>8</v>
      </c>
      <c r="K320" t="s">
        <v>8</v>
      </c>
      <c r="L320" s="1" t="str">
        <f>IF(Table2[[#This Row],[Disable]]=1,"Disable","Non-disabled")</f>
        <v>Non-disabled</v>
      </c>
      <c r="M320" t="s">
        <v>13</v>
      </c>
      <c r="N320" t="s">
        <v>38</v>
      </c>
      <c r="O320">
        <v>0</v>
      </c>
      <c r="P320">
        <v>1</v>
      </c>
      <c r="Q320">
        <v>0</v>
      </c>
      <c r="R320">
        <v>0</v>
      </c>
      <c r="S320" t="s">
        <v>39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BJ320" t="s">
        <v>158</v>
      </c>
      <c r="BK320">
        <v>1</v>
      </c>
      <c r="BL320">
        <v>1</v>
      </c>
      <c r="BM320">
        <v>1</v>
      </c>
      <c r="BN320">
        <v>1</v>
      </c>
      <c r="BO320">
        <v>0</v>
      </c>
      <c r="BP320">
        <v>0</v>
      </c>
      <c r="BQ320">
        <v>1</v>
      </c>
      <c r="BR320">
        <v>0</v>
      </c>
      <c r="BS320">
        <v>0</v>
      </c>
      <c r="BT320" t="s">
        <v>119</v>
      </c>
      <c r="BU320">
        <v>1</v>
      </c>
      <c r="BV320">
        <v>0</v>
      </c>
      <c r="BW320">
        <v>0</v>
      </c>
      <c r="BX320">
        <v>0</v>
      </c>
      <c r="BY320">
        <v>1</v>
      </c>
      <c r="DB320" t="s">
        <v>86</v>
      </c>
      <c r="EN320" t="s">
        <v>279</v>
      </c>
    </row>
    <row r="321" spans="1:144" x14ac:dyDescent="0.3">
      <c r="A321">
        <v>13</v>
      </c>
      <c r="B321" t="s">
        <v>5</v>
      </c>
      <c r="C321" t="s">
        <v>6</v>
      </c>
      <c r="D321" t="s">
        <v>924</v>
      </c>
      <c r="E321" t="s">
        <v>925</v>
      </c>
      <c r="F321" t="s">
        <v>8</v>
      </c>
      <c r="G321" t="s">
        <v>8</v>
      </c>
      <c r="H321" t="s">
        <v>8</v>
      </c>
      <c r="I321" t="s">
        <v>8</v>
      </c>
      <c r="J321" t="s">
        <v>8</v>
      </c>
      <c r="K321" t="s">
        <v>8</v>
      </c>
      <c r="L321" s="1" t="str">
        <f>IF(Table2[[#This Row],[Disable]]=1,"Disable","Non-disabled")</f>
        <v>Non-disabled</v>
      </c>
      <c r="M321" t="s">
        <v>13</v>
      </c>
      <c r="N321" t="s">
        <v>38</v>
      </c>
      <c r="O321">
        <v>0</v>
      </c>
      <c r="P321">
        <v>1</v>
      </c>
      <c r="Q321">
        <v>0</v>
      </c>
      <c r="R321">
        <v>0</v>
      </c>
      <c r="S321" t="s">
        <v>49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BJ321" t="s">
        <v>844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0</v>
      </c>
      <c r="BQ321">
        <v>1</v>
      </c>
      <c r="BR321">
        <v>0</v>
      </c>
      <c r="BS321">
        <v>0</v>
      </c>
      <c r="BT321" t="s">
        <v>119</v>
      </c>
      <c r="BU321">
        <v>1</v>
      </c>
      <c r="BV321">
        <v>0</v>
      </c>
      <c r="BW321">
        <v>0</v>
      </c>
      <c r="BX321">
        <v>0</v>
      </c>
      <c r="BY321">
        <v>1</v>
      </c>
      <c r="DB321" t="s">
        <v>86</v>
      </c>
      <c r="EN321" t="s">
        <v>279</v>
      </c>
    </row>
    <row r="322" spans="1:144" x14ac:dyDescent="0.3">
      <c r="A322">
        <v>13</v>
      </c>
      <c r="B322" t="s">
        <v>5</v>
      </c>
      <c r="C322" t="s">
        <v>6</v>
      </c>
      <c r="D322" t="s">
        <v>924</v>
      </c>
      <c r="E322" t="s">
        <v>925</v>
      </c>
      <c r="F322" t="s">
        <v>8</v>
      </c>
      <c r="G322" t="s">
        <v>8</v>
      </c>
      <c r="H322" t="s">
        <v>8</v>
      </c>
      <c r="I322" t="s">
        <v>8</v>
      </c>
      <c r="J322" t="s">
        <v>8</v>
      </c>
      <c r="K322" t="s">
        <v>8</v>
      </c>
      <c r="L322" s="1" t="str">
        <f>IF(Table2[[#This Row],[Disable]]=1,"Disable","Non-disabled")</f>
        <v>Non-disabled</v>
      </c>
      <c r="M322" t="s">
        <v>13</v>
      </c>
      <c r="N322" t="s">
        <v>38</v>
      </c>
      <c r="O322">
        <v>0</v>
      </c>
      <c r="P322">
        <v>1</v>
      </c>
      <c r="Q322">
        <v>0</v>
      </c>
      <c r="R322">
        <v>0</v>
      </c>
      <c r="S322" t="s">
        <v>49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BJ322" t="s">
        <v>845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0</v>
      </c>
      <c r="BQ322">
        <v>1</v>
      </c>
      <c r="BR322">
        <v>0</v>
      </c>
      <c r="BS322">
        <v>0</v>
      </c>
      <c r="BT322" t="s">
        <v>119</v>
      </c>
      <c r="BU322">
        <v>1</v>
      </c>
      <c r="BV322">
        <v>0</v>
      </c>
      <c r="BW322">
        <v>0</v>
      </c>
      <c r="BX322">
        <v>0</v>
      </c>
      <c r="BY322">
        <v>1</v>
      </c>
      <c r="DB322" t="s">
        <v>86</v>
      </c>
      <c r="EN322" t="s">
        <v>279</v>
      </c>
    </row>
    <row r="323" spans="1:144" x14ac:dyDescent="0.3">
      <c r="A323">
        <v>13</v>
      </c>
      <c r="B323" t="s">
        <v>5</v>
      </c>
      <c r="C323" t="s">
        <v>6</v>
      </c>
      <c r="D323" t="s">
        <v>924</v>
      </c>
      <c r="E323" t="s">
        <v>925</v>
      </c>
      <c r="F323" t="s">
        <v>8</v>
      </c>
      <c r="G323" t="s">
        <v>8</v>
      </c>
      <c r="H323" t="s">
        <v>8</v>
      </c>
      <c r="I323" t="s">
        <v>8</v>
      </c>
      <c r="J323" t="s">
        <v>8</v>
      </c>
      <c r="K323" t="s">
        <v>8</v>
      </c>
      <c r="L323" s="1" t="str">
        <f>IF(Table2[[#This Row],[Disable]]=1,"Disable","Non-disabled")</f>
        <v>Non-disabled</v>
      </c>
      <c r="M323" t="s">
        <v>13</v>
      </c>
      <c r="N323" t="s">
        <v>38</v>
      </c>
      <c r="O323">
        <v>0</v>
      </c>
      <c r="P323">
        <v>1</v>
      </c>
      <c r="Q323">
        <v>0</v>
      </c>
      <c r="R323">
        <v>0</v>
      </c>
      <c r="S323" t="s">
        <v>49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BJ323" t="s">
        <v>844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0</v>
      </c>
      <c r="BQ323">
        <v>1</v>
      </c>
      <c r="BR323">
        <v>0</v>
      </c>
      <c r="BS323">
        <v>0</v>
      </c>
      <c r="BT323" t="s">
        <v>119</v>
      </c>
      <c r="BU323">
        <v>1</v>
      </c>
      <c r="BV323">
        <v>0</v>
      </c>
      <c r="BW323">
        <v>0</v>
      </c>
      <c r="BX323">
        <v>0</v>
      </c>
      <c r="BY323">
        <v>1</v>
      </c>
      <c r="DB323" t="s">
        <v>86</v>
      </c>
      <c r="EN323" t="s">
        <v>279</v>
      </c>
    </row>
    <row r="324" spans="1:144" x14ac:dyDescent="0.3">
      <c r="A324">
        <v>13</v>
      </c>
      <c r="B324" t="s">
        <v>5</v>
      </c>
      <c r="C324" t="s">
        <v>6</v>
      </c>
      <c r="D324" t="s">
        <v>924</v>
      </c>
      <c r="E324" t="s">
        <v>925</v>
      </c>
      <c r="F324" t="s">
        <v>8</v>
      </c>
      <c r="G324" t="s">
        <v>8</v>
      </c>
      <c r="H324" t="s">
        <v>8</v>
      </c>
      <c r="I324" t="s">
        <v>8</v>
      </c>
      <c r="J324" t="s">
        <v>8</v>
      </c>
      <c r="K324" t="s">
        <v>8</v>
      </c>
      <c r="L324" s="1" t="str">
        <f>IF(Table2[[#This Row],[Disable]]=1,"Disable","Non-disabled")</f>
        <v>Non-disabled</v>
      </c>
      <c r="M324" t="s">
        <v>13</v>
      </c>
      <c r="N324" t="s">
        <v>38</v>
      </c>
      <c r="O324">
        <v>0</v>
      </c>
      <c r="P324">
        <v>1</v>
      </c>
      <c r="Q324">
        <v>0</v>
      </c>
      <c r="R324">
        <v>0</v>
      </c>
      <c r="S324" t="s">
        <v>49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BJ324" t="s">
        <v>846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0</v>
      </c>
      <c r="BQ324">
        <v>1</v>
      </c>
      <c r="BR324">
        <v>1</v>
      </c>
      <c r="BS324">
        <v>0</v>
      </c>
      <c r="BT324" t="s">
        <v>119</v>
      </c>
      <c r="BU324">
        <v>1</v>
      </c>
      <c r="BV324">
        <v>0</v>
      </c>
      <c r="BW324">
        <v>0</v>
      </c>
      <c r="BX324">
        <v>0</v>
      </c>
      <c r="BY324">
        <v>1</v>
      </c>
      <c r="DB324" t="s">
        <v>86</v>
      </c>
      <c r="EN324" t="s">
        <v>279</v>
      </c>
    </row>
    <row r="325" spans="1:144" x14ac:dyDescent="0.3">
      <c r="A325">
        <v>13</v>
      </c>
      <c r="B325" t="s">
        <v>5</v>
      </c>
      <c r="C325" t="s">
        <v>6</v>
      </c>
      <c r="D325" t="s">
        <v>924</v>
      </c>
      <c r="E325" t="s">
        <v>925</v>
      </c>
      <c r="F325" t="s">
        <v>8</v>
      </c>
      <c r="G325" t="s">
        <v>8</v>
      </c>
      <c r="H325" t="s">
        <v>8</v>
      </c>
      <c r="I325" t="s">
        <v>8</v>
      </c>
      <c r="J325" t="s">
        <v>8</v>
      </c>
      <c r="K325" t="s">
        <v>8</v>
      </c>
      <c r="L325" s="1" t="str">
        <f>IF(Table2[[#This Row],[Disable]]=1,"Disable","Non-disabled")</f>
        <v>Non-disabled</v>
      </c>
      <c r="M325" t="s">
        <v>13</v>
      </c>
      <c r="N325" t="s">
        <v>38</v>
      </c>
      <c r="O325">
        <v>0</v>
      </c>
      <c r="P325">
        <v>1</v>
      </c>
      <c r="Q325">
        <v>0</v>
      </c>
      <c r="R325">
        <v>0</v>
      </c>
      <c r="S325" t="s">
        <v>55</v>
      </c>
      <c r="T325">
        <v>1</v>
      </c>
      <c r="U325">
        <v>0</v>
      </c>
      <c r="V325">
        <v>1</v>
      </c>
      <c r="W325">
        <v>1</v>
      </c>
      <c r="X325">
        <v>0</v>
      </c>
      <c r="Y325">
        <v>0</v>
      </c>
      <c r="BJ325" t="s">
        <v>847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0</v>
      </c>
      <c r="BQ325">
        <v>1</v>
      </c>
      <c r="BR325">
        <v>1</v>
      </c>
      <c r="BS325">
        <v>0</v>
      </c>
      <c r="BT325" t="s">
        <v>119</v>
      </c>
      <c r="BU325">
        <v>1</v>
      </c>
      <c r="BV325">
        <v>0</v>
      </c>
      <c r="BW325">
        <v>0</v>
      </c>
      <c r="BX325">
        <v>0</v>
      </c>
      <c r="BY325">
        <v>1</v>
      </c>
      <c r="DB325" t="s">
        <v>86</v>
      </c>
      <c r="EN325" t="s">
        <v>279</v>
      </c>
    </row>
    <row r="326" spans="1:144" x14ac:dyDescent="0.3">
      <c r="A326">
        <v>13</v>
      </c>
      <c r="B326" t="s">
        <v>5</v>
      </c>
      <c r="C326" t="s">
        <v>6</v>
      </c>
      <c r="D326" t="s">
        <v>924</v>
      </c>
      <c r="E326" t="s">
        <v>925</v>
      </c>
      <c r="F326" t="s">
        <v>8</v>
      </c>
      <c r="G326" t="s">
        <v>8</v>
      </c>
      <c r="H326" t="s">
        <v>8</v>
      </c>
      <c r="I326" t="s">
        <v>8</v>
      </c>
      <c r="J326" t="s">
        <v>8</v>
      </c>
      <c r="K326" t="s">
        <v>8</v>
      </c>
      <c r="L326" s="1" t="str">
        <f>IF(Table2[[#This Row],[Disable]]=1,"Disable","Non-disabled")</f>
        <v>Non-disabled</v>
      </c>
      <c r="M326" t="s">
        <v>13</v>
      </c>
      <c r="N326" t="s">
        <v>38</v>
      </c>
      <c r="O326">
        <v>0</v>
      </c>
      <c r="P326">
        <v>1</v>
      </c>
      <c r="Q326">
        <v>0</v>
      </c>
      <c r="R326">
        <v>0</v>
      </c>
      <c r="S326" t="s">
        <v>56</v>
      </c>
      <c r="T326">
        <v>1</v>
      </c>
      <c r="U326">
        <v>0</v>
      </c>
      <c r="V326">
        <v>1</v>
      </c>
      <c r="W326">
        <v>1</v>
      </c>
      <c r="X326">
        <v>0</v>
      </c>
      <c r="Y326">
        <v>0</v>
      </c>
      <c r="BJ326" t="s">
        <v>844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0</v>
      </c>
      <c r="BQ326">
        <v>1</v>
      </c>
      <c r="BR326">
        <v>0</v>
      </c>
      <c r="BS326">
        <v>0</v>
      </c>
      <c r="BT326" t="s">
        <v>119</v>
      </c>
      <c r="BU326">
        <v>1</v>
      </c>
      <c r="BV326">
        <v>0</v>
      </c>
      <c r="BW326">
        <v>0</v>
      </c>
      <c r="BX326">
        <v>0</v>
      </c>
      <c r="BY326">
        <v>1</v>
      </c>
      <c r="DB326" t="s">
        <v>86</v>
      </c>
      <c r="EN326" t="s">
        <v>279</v>
      </c>
    </row>
    <row r="327" spans="1:144" x14ac:dyDescent="0.3">
      <c r="A327">
        <v>13</v>
      </c>
      <c r="B327" t="s">
        <v>5</v>
      </c>
      <c r="C327" t="s">
        <v>6</v>
      </c>
      <c r="D327" t="s">
        <v>924</v>
      </c>
      <c r="E327" t="s">
        <v>925</v>
      </c>
      <c r="F327" t="s">
        <v>8</v>
      </c>
      <c r="G327" t="s">
        <v>8</v>
      </c>
      <c r="H327" t="s">
        <v>8</v>
      </c>
      <c r="I327" t="s">
        <v>8</v>
      </c>
      <c r="J327" t="s">
        <v>8</v>
      </c>
      <c r="K327" t="s">
        <v>8</v>
      </c>
      <c r="L327" s="1" t="str">
        <f>IF(Table2[[#This Row],[Disable]]=1,"Disable","Non-disabled")</f>
        <v>Non-disabled</v>
      </c>
      <c r="M327" t="s">
        <v>13</v>
      </c>
      <c r="N327" t="s">
        <v>38</v>
      </c>
      <c r="O327">
        <v>0</v>
      </c>
      <c r="P327">
        <v>1</v>
      </c>
      <c r="Q327">
        <v>0</v>
      </c>
      <c r="R327">
        <v>0</v>
      </c>
      <c r="S327" t="s">
        <v>47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BJ327" t="s">
        <v>844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0</v>
      </c>
      <c r="BQ327">
        <v>1</v>
      </c>
      <c r="BR327">
        <v>0</v>
      </c>
      <c r="BS327">
        <v>0</v>
      </c>
      <c r="BT327" t="s">
        <v>110</v>
      </c>
      <c r="BU327">
        <v>1</v>
      </c>
      <c r="BV327">
        <v>0</v>
      </c>
      <c r="BW327">
        <v>0</v>
      </c>
      <c r="BX327">
        <v>0</v>
      </c>
      <c r="BY327">
        <v>0</v>
      </c>
      <c r="DB327" t="s">
        <v>86</v>
      </c>
      <c r="EN327" t="s">
        <v>279</v>
      </c>
    </row>
    <row r="328" spans="1:144" x14ac:dyDescent="0.3">
      <c r="A328">
        <v>13</v>
      </c>
      <c r="B328" t="s">
        <v>5</v>
      </c>
      <c r="C328" t="s">
        <v>6</v>
      </c>
      <c r="D328" t="s">
        <v>924</v>
      </c>
      <c r="E328" t="s">
        <v>925</v>
      </c>
      <c r="F328" t="s">
        <v>8</v>
      </c>
      <c r="G328" t="s">
        <v>8</v>
      </c>
      <c r="H328" t="s">
        <v>8</v>
      </c>
      <c r="I328" t="s">
        <v>8</v>
      </c>
      <c r="J328" t="s">
        <v>8</v>
      </c>
      <c r="K328" t="s">
        <v>8</v>
      </c>
      <c r="L328" s="1" t="str">
        <f>IF(Table2[[#This Row],[Disable]]=1,"Disable","Non-disabled")</f>
        <v>Non-disabled</v>
      </c>
      <c r="M328" t="s">
        <v>13</v>
      </c>
      <c r="N328" t="s">
        <v>38</v>
      </c>
      <c r="O328">
        <v>0</v>
      </c>
      <c r="P328">
        <v>1</v>
      </c>
      <c r="Q328">
        <v>0</v>
      </c>
      <c r="R328">
        <v>0</v>
      </c>
      <c r="S328" t="s">
        <v>47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BJ328" t="s">
        <v>844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0</v>
      </c>
      <c r="BQ328">
        <v>1</v>
      </c>
      <c r="BR328">
        <v>0</v>
      </c>
      <c r="BS328">
        <v>0</v>
      </c>
      <c r="BT328" t="s">
        <v>119</v>
      </c>
      <c r="BU328">
        <v>1</v>
      </c>
      <c r="BV328">
        <v>0</v>
      </c>
      <c r="BW328">
        <v>0</v>
      </c>
      <c r="BX328">
        <v>0</v>
      </c>
      <c r="BY328">
        <v>1</v>
      </c>
      <c r="DB328" t="s">
        <v>86</v>
      </c>
      <c r="EN328" t="s">
        <v>279</v>
      </c>
    </row>
    <row r="329" spans="1:144" x14ac:dyDescent="0.3">
      <c r="A329">
        <v>13</v>
      </c>
      <c r="B329" t="s">
        <v>5</v>
      </c>
      <c r="C329" t="s">
        <v>6</v>
      </c>
      <c r="D329" t="s">
        <v>924</v>
      </c>
      <c r="E329" t="s">
        <v>925</v>
      </c>
      <c r="F329" t="s">
        <v>8</v>
      </c>
      <c r="G329" t="s">
        <v>8</v>
      </c>
      <c r="H329" t="s">
        <v>8</v>
      </c>
      <c r="I329" t="s">
        <v>8</v>
      </c>
      <c r="J329" t="s">
        <v>8</v>
      </c>
      <c r="K329" t="s">
        <v>8</v>
      </c>
      <c r="L329" s="1" t="str">
        <f>IF(Table2[[#This Row],[Disable]]=1,"Disable","Non-disabled")</f>
        <v>Non-disabled</v>
      </c>
      <c r="M329" t="s">
        <v>13</v>
      </c>
      <c r="N329" t="s">
        <v>38</v>
      </c>
      <c r="O329">
        <v>0</v>
      </c>
      <c r="P329">
        <v>1</v>
      </c>
      <c r="Q329">
        <v>0</v>
      </c>
      <c r="R329">
        <v>0</v>
      </c>
      <c r="S329" t="s">
        <v>55</v>
      </c>
      <c r="T329">
        <v>1</v>
      </c>
      <c r="U329">
        <v>0</v>
      </c>
      <c r="V329">
        <v>1</v>
      </c>
      <c r="W329">
        <v>1</v>
      </c>
      <c r="X329">
        <v>0</v>
      </c>
      <c r="Y329">
        <v>0</v>
      </c>
      <c r="BJ329" t="s">
        <v>844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0</v>
      </c>
      <c r="BQ329">
        <v>1</v>
      </c>
      <c r="BR329">
        <v>0</v>
      </c>
      <c r="BS329">
        <v>0</v>
      </c>
      <c r="BT329" t="s">
        <v>110</v>
      </c>
      <c r="BU329">
        <v>1</v>
      </c>
      <c r="BV329">
        <v>0</v>
      </c>
      <c r="BW329">
        <v>0</v>
      </c>
      <c r="BX329">
        <v>0</v>
      </c>
      <c r="BY329">
        <v>0</v>
      </c>
      <c r="DB329" t="s">
        <v>86</v>
      </c>
      <c r="EN329" t="s">
        <v>279</v>
      </c>
    </row>
    <row r="330" spans="1:144" x14ac:dyDescent="0.3">
      <c r="A330">
        <v>13</v>
      </c>
      <c r="B330" t="s">
        <v>5</v>
      </c>
      <c r="C330" t="s">
        <v>6</v>
      </c>
      <c r="D330" t="s">
        <v>924</v>
      </c>
      <c r="E330" t="s">
        <v>925</v>
      </c>
      <c r="F330" t="s">
        <v>8</v>
      </c>
      <c r="G330" t="s">
        <v>8</v>
      </c>
      <c r="H330" t="s">
        <v>8</v>
      </c>
      <c r="I330" t="s">
        <v>8</v>
      </c>
      <c r="J330" t="s">
        <v>8</v>
      </c>
      <c r="K330" t="s">
        <v>8</v>
      </c>
      <c r="L330" s="1" t="str">
        <f>IF(Table2[[#This Row],[Disable]]=1,"Disable","Non-disabled")</f>
        <v>Non-disabled</v>
      </c>
      <c r="M330" t="s">
        <v>13</v>
      </c>
      <c r="N330" t="s">
        <v>38</v>
      </c>
      <c r="O330">
        <v>0</v>
      </c>
      <c r="P330">
        <v>1</v>
      </c>
      <c r="Q330">
        <v>0</v>
      </c>
      <c r="R330">
        <v>0</v>
      </c>
      <c r="S330" t="s">
        <v>55</v>
      </c>
      <c r="T330">
        <v>1</v>
      </c>
      <c r="U330">
        <v>0</v>
      </c>
      <c r="V330">
        <v>1</v>
      </c>
      <c r="W330">
        <v>1</v>
      </c>
      <c r="X330">
        <v>0</v>
      </c>
      <c r="Y330">
        <v>0</v>
      </c>
      <c r="BJ330" t="s">
        <v>844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0</v>
      </c>
      <c r="BQ330">
        <v>1</v>
      </c>
      <c r="BR330">
        <v>0</v>
      </c>
      <c r="BS330">
        <v>0</v>
      </c>
      <c r="BT330" t="s">
        <v>119</v>
      </c>
      <c r="BU330">
        <v>1</v>
      </c>
      <c r="BV330">
        <v>0</v>
      </c>
      <c r="BW330">
        <v>0</v>
      </c>
      <c r="BX330">
        <v>0</v>
      </c>
      <c r="BY330">
        <v>1</v>
      </c>
      <c r="DB330" t="s">
        <v>86</v>
      </c>
      <c r="EN330" t="s">
        <v>279</v>
      </c>
    </row>
    <row r="331" spans="1:144" x14ac:dyDescent="0.3">
      <c r="A331">
        <v>13</v>
      </c>
      <c r="B331" t="s">
        <v>5</v>
      </c>
      <c r="C331" t="s">
        <v>6</v>
      </c>
      <c r="D331" t="s">
        <v>924</v>
      </c>
      <c r="E331" t="s">
        <v>925</v>
      </c>
      <c r="F331" t="s">
        <v>8</v>
      </c>
      <c r="G331" t="s">
        <v>8</v>
      </c>
      <c r="H331" t="s">
        <v>8</v>
      </c>
      <c r="I331" t="s">
        <v>8</v>
      </c>
      <c r="J331" t="s">
        <v>8</v>
      </c>
      <c r="K331" t="s">
        <v>8</v>
      </c>
      <c r="L331" s="1" t="str">
        <f>IF(Table2[[#This Row],[Disable]]=1,"Disable","Non-disabled")</f>
        <v>Non-disabled</v>
      </c>
      <c r="M331" t="s">
        <v>13</v>
      </c>
      <c r="N331" t="s">
        <v>38</v>
      </c>
      <c r="O331">
        <v>0</v>
      </c>
      <c r="P331">
        <v>1</v>
      </c>
      <c r="Q331">
        <v>0</v>
      </c>
      <c r="R331">
        <v>0</v>
      </c>
      <c r="S331" t="s">
        <v>55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0</v>
      </c>
      <c r="BJ331" t="s">
        <v>844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0</v>
      </c>
      <c r="BQ331">
        <v>1</v>
      </c>
      <c r="BR331">
        <v>0</v>
      </c>
      <c r="BS331">
        <v>0</v>
      </c>
      <c r="BT331" t="s">
        <v>119</v>
      </c>
      <c r="BU331">
        <v>1</v>
      </c>
      <c r="BV331">
        <v>0</v>
      </c>
      <c r="BW331">
        <v>0</v>
      </c>
      <c r="BX331">
        <v>0</v>
      </c>
      <c r="BY331">
        <v>1</v>
      </c>
      <c r="DB331" t="s">
        <v>86</v>
      </c>
      <c r="EN331" t="s">
        <v>279</v>
      </c>
    </row>
    <row r="332" spans="1:144" x14ac:dyDescent="0.3">
      <c r="A332">
        <v>13</v>
      </c>
      <c r="B332" t="s">
        <v>5</v>
      </c>
      <c r="C332" t="s">
        <v>6</v>
      </c>
      <c r="D332" t="s">
        <v>924</v>
      </c>
      <c r="E332" t="s">
        <v>925</v>
      </c>
      <c r="F332" t="s">
        <v>8</v>
      </c>
      <c r="G332" t="s">
        <v>8</v>
      </c>
      <c r="H332" t="s">
        <v>8</v>
      </c>
      <c r="I332" t="s">
        <v>8</v>
      </c>
      <c r="J332" t="s">
        <v>8</v>
      </c>
      <c r="K332" t="s">
        <v>8</v>
      </c>
      <c r="L332" s="1" t="str">
        <f>IF(Table2[[#This Row],[Disable]]=1,"Disable","Non-disabled")</f>
        <v>Non-disabled</v>
      </c>
      <c r="M332" t="s">
        <v>13</v>
      </c>
      <c r="N332" t="s">
        <v>38</v>
      </c>
      <c r="O332">
        <v>0</v>
      </c>
      <c r="P332">
        <v>1</v>
      </c>
      <c r="Q332">
        <v>0</v>
      </c>
      <c r="R332">
        <v>0</v>
      </c>
      <c r="S332" t="s">
        <v>55</v>
      </c>
      <c r="T332">
        <v>1</v>
      </c>
      <c r="U332">
        <v>0</v>
      </c>
      <c r="V332">
        <v>1</v>
      </c>
      <c r="W332">
        <v>1</v>
      </c>
      <c r="X332">
        <v>0</v>
      </c>
      <c r="Y332">
        <v>0</v>
      </c>
      <c r="BJ332" t="s">
        <v>844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0</v>
      </c>
      <c r="BQ332">
        <v>1</v>
      </c>
      <c r="BR332">
        <v>0</v>
      </c>
      <c r="BS332">
        <v>0</v>
      </c>
      <c r="BT332" t="s">
        <v>119</v>
      </c>
      <c r="BU332">
        <v>1</v>
      </c>
      <c r="BV332">
        <v>0</v>
      </c>
      <c r="BW332">
        <v>0</v>
      </c>
      <c r="BX332">
        <v>0</v>
      </c>
      <c r="BY332">
        <v>1</v>
      </c>
      <c r="DB332" t="s">
        <v>86</v>
      </c>
      <c r="EN332" t="s">
        <v>279</v>
      </c>
    </row>
    <row r="333" spans="1:144" x14ac:dyDescent="0.3">
      <c r="A333">
        <v>13</v>
      </c>
      <c r="B333" t="s">
        <v>5</v>
      </c>
      <c r="C333" t="s">
        <v>6</v>
      </c>
      <c r="D333" t="s">
        <v>924</v>
      </c>
      <c r="E333" t="s">
        <v>925</v>
      </c>
      <c r="F333" t="s">
        <v>8</v>
      </c>
      <c r="G333" t="s">
        <v>8</v>
      </c>
      <c r="H333" t="s">
        <v>8</v>
      </c>
      <c r="I333" t="s">
        <v>8</v>
      </c>
      <c r="J333" t="s">
        <v>8</v>
      </c>
      <c r="K333" t="s">
        <v>8</v>
      </c>
      <c r="L333" s="1" t="str">
        <f>IF(Table2[[#This Row],[Disable]]=1,"Disable","Non-disabled")</f>
        <v>Non-disabled</v>
      </c>
      <c r="M333" t="s">
        <v>13</v>
      </c>
      <c r="N333" t="s">
        <v>38</v>
      </c>
      <c r="O333">
        <v>0</v>
      </c>
      <c r="P333">
        <v>1</v>
      </c>
      <c r="Q333">
        <v>0</v>
      </c>
      <c r="R333">
        <v>0</v>
      </c>
      <c r="S333" t="s">
        <v>47</v>
      </c>
      <c r="T333">
        <v>1</v>
      </c>
      <c r="U333">
        <v>0</v>
      </c>
      <c r="V333">
        <v>0</v>
      </c>
      <c r="W333">
        <v>1</v>
      </c>
      <c r="X333">
        <v>0</v>
      </c>
      <c r="Y333">
        <v>0</v>
      </c>
      <c r="BJ333" t="s">
        <v>848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0</v>
      </c>
      <c r="BQ333">
        <v>0</v>
      </c>
      <c r="BR333">
        <v>0</v>
      </c>
      <c r="BS333">
        <v>0</v>
      </c>
      <c r="BT333" t="s">
        <v>119</v>
      </c>
      <c r="BU333">
        <v>1</v>
      </c>
      <c r="BV333">
        <v>0</v>
      </c>
      <c r="BW333">
        <v>0</v>
      </c>
      <c r="BX333">
        <v>0</v>
      </c>
      <c r="BY333">
        <v>1</v>
      </c>
      <c r="DB333" t="s">
        <v>86</v>
      </c>
      <c r="EN333" t="s">
        <v>279</v>
      </c>
    </row>
    <row r="334" spans="1:144" x14ac:dyDescent="0.3">
      <c r="A334">
        <v>13</v>
      </c>
      <c r="B334" t="s">
        <v>5</v>
      </c>
      <c r="C334" t="s">
        <v>6</v>
      </c>
      <c r="D334" t="s">
        <v>924</v>
      </c>
      <c r="E334" t="s">
        <v>925</v>
      </c>
      <c r="F334" t="s">
        <v>8</v>
      </c>
      <c r="G334" t="s">
        <v>8</v>
      </c>
      <c r="H334" t="s">
        <v>8</v>
      </c>
      <c r="I334" t="s">
        <v>8</v>
      </c>
      <c r="J334" t="s">
        <v>8</v>
      </c>
      <c r="K334" t="s">
        <v>8</v>
      </c>
      <c r="L334" s="1" t="str">
        <f>IF(Table2[[#This Row],[Disable]]=1,"Disable","Non-disabled")</f>
        <v>Non-disabled</v>
      </c>
      <c r="M334" t="s">
        <v>13</v>
      </c>
      <c r="N334" t="s">
        <v>38</v>
      </c>
      <c r="O334">
        <v>0</v>
      </c>
      <c r="P334">
        <v>1</v>
      </c>
      <c r="Q334">
        <v>0</v>
      </c>
      <c r="R334">
        <v>0</v>
      </c>
      <c r="S334" t="s">
        <v>55</v>
      </c>
      <c r="T334">
        <v>1</v>
      </c>
      <c r="U334">
        <v>0</v>
      </c>
      <c r="V334">
        <v>1</v>
      </c>
      <c r="W334">
        <v>1</v>
      </c>
      <c r="X334">
        <v>0</v>
      </c>
      <c r="Y334">
        <v>0</v>
      </c>
      <c r="BJ334" t="s">
        <v>844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0</v>
      </c>
      <c r="BQ334">
        <v>1</v>
      </c>
      <c r="BR334">
        <v>0</v>
      </c>
      <c r="BS334">
        <v>0</v>
      </c>
      <c r="BT334" t="s">
        <v>119</v>
      </c>
      <c r="BU334">
        <v>1</v>
      </c>
      <c r="BV334">
        <v>0</v>
      </c>
      <c r="BW334">
        <v>0</v>
      </c>
      <c r="BX334">
        <v>0</v>
      </c>
      <c r="BY334">
        <v>1</v>
      </c>
      <c r="DB334" t="s">
        <v>86</v>
      </c>
      <c r="EN334" t="s">
        <v>279</v>
      </c>
    </row>
    <row r="335" spans="1:144" x14ac:dyDescent="0.3">
      <c r="A335">
        <v>13</v>
      </c>
      <c r="B335" t="s">
        <v>5</v>
      </c>
      <c r="C335" t="s">
        <v>6</v>
      </c>
      <c r="D335" t="s">
        <v>924</v>
      </c>
      <c r="E335" t="s">
        <v>925</v>
      </c>
      <c r="F335" t="s">
        <v>8</v>
      </c>
      <c r="G335" t="s">
        <v>8</v>
      </c>
      <c r="H335" t="s">
        <v>8</v>
      </c>
      <c r="I335" t="s">
        <v>8</v>
      </c>
      <c r="J335" t="s">
        <v>8</v>
      </c>
      <c r="K335" t="s">
        <v>8</v>
      </c>
      <c r="L335" s="1" t="str">
        <f>IF(Table2[[#This Row],[Disable]]=1,"Disable","Non-disabled")</f>
        <v>Non-disabled</v>
      </c>
      <c r="M335" t="s">
        <v>13</v>
      </c>
      <c r="N335" t="s">
        <v>38</v>
      </c>
      <c r="O335">
        <v>0</v>
      </c>
      <c r="P335">
        <v>1</v>
      </c>
      <c r="Q335">
        <v>0</v>
      </c>
      <c r="R335">
        <v>0</v>
      </c>
      <c r="S335" t="s">
        <v>56</v>
      </c>
      <c r="T335">
        <v>1</v>
      </c>
      <c r="U335">
        <v>0</v>
      </c>
      <c r="V335">
        <v>1</v>
      </c>
      <c r="W335">
        <v>1</v>
      </c>
      <c r="X335">
        <v>0</v>
      </c>
      <c r="Y335">
        <v>0</v>
      </c>
      <c r="BJ335" t="s">
        <v>844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0</v>
      </c>
      <c r="BQ335">
        <v>1</v>
      </c>
      <c r="BR335">
        <v>0</v>
      </c>
      <c r="BS335">
        <v>0</v>
      </c>
      <c r="BT335" t="s">
        <v>119</v>
      </c>
      <c r="BU335">
        <v>1</v>
      </c>
      <c r="BV335">
        <v>0</v>
      </c>
      <c r="BW335">
        <v>0</v>
      </c>
      <c r="BX335">
        <v>0</v>
      </c>
      <c r="BY335">
        <v>1</v>
      </c>
      <c r="DB335" t="s">
        <v>86</v>
      </c>
      <c r="EN335" t="s">
        <v>279</v>
      </c>
    </row>
    <row r="336" spans="1:144" x14ac:dyDescent="0.3">
      <c r="A336">
        <v>13</v>
      </c>
      <c r="B336" t="s">
        <v>5</v>
      </c>
      <c r="C336" t="s">
        <v>6</v>
      </c>
      <c r="D336" t="s">
        <v>924</v>
      </c>
      <c r="E336" t="s">
        <v>925</v>
      </c>
      <c r="F336" t="s">
        <v>8</v>
      </c>
      <c r="G336" t="s">
        <v>8</v>
      </c>
      <c r="H336" t="s">
        <v>8</v>
      </c>
      <c r="I336" t="s">
        <v>8</v>
      </c>
      <c r="J336" t="s">
        <v>8</v>
      </c>
      <c r="K336" t="s">
        <v>8</v>
      </c>
      <c r="L336" s="1" t="str">
        <f>IF(Table2[[#This Row],[Disable]]=1,"Disable","Non-disabled")</f>
        <v>Non-disabled</v>
      </c>
      <c r="M336" t="s">
        <v>13</v>
      </c>
      <c r="N336" t="s">
        <v>38</v>
      </c>
      <c r="O336">
        <v>0</v>
      </c>
      <c r="P336">
        <v>1</v>
      </c>
      <c r="Q336">
        <v>0</v>
      </c>
      <c r="R336">
        <v>0</v>
      </c>
      <c r="S336" t="s">
        <v>55</v>
      </c>
      <c r="T336">
        <v>1</v>
      </c>
      <c r="U336">
        <v>0</v>
      </c>
      <c r="V336">
        <v>1</v>
      </c>
      <c r="W336">
        <v>1</v>
      </c>
      <c r="X336">
        <v>0</v>
      </c>
      <c r="Y336">
        <v>0</v>
      </c>
      <c r="BJ336" t="s">
        <v>844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0</v>
      </c>
      <c r="BQ336">
        <v>1</v>
      </c>
      <c r="BR336">
        <v>0</v>
      </c>
      <c r="BS336">
        <v>0</v>
      </c>
      <c r="BT336" t="s">
        <v>119</v>
      </c>
      <c r="BU336">
        <v>1</v>
      </c>
      <c r="BV336">
        <v>0</v>
      </c>
      <c r="BW336">
        <v>0</v>
      </c>
      <c r="BX336">
        <v>0</v>
      </c>
      <c r="BY336">
        <v>1</v>
      </c>
      <c r="DB336" t="s">
        <v>86</v>
      </c>
      <c r="EN336" t="s">
        <v>279</v>
      </c>
    </row>
    <row r="337" spans="1:144" x14ac:dyDescent="0.3">
      <c r="A337">
        <v>13</v>
      </c>
      <c r="B337" t="s">
        <v>5</v>
      </c>
      <c r="C337" t="s">
        <v>6</v>
      </c>
      <c r="D337" t="s">
        <v>924</v>
      </c>
      <c r="E337" t="s">
        <v>925</v>
      </c>
      <c r="F337" t="s">
        <v>8</v>
      </c>
      <c r="G337" t="s">
        <v>8</v>
      </c>
      <c r="H337" t="s">
        <v>8</v>
      </c>
      <c r="I337" t="s">
        <v>8</v>
      </c>
      <c r="J337" t="s">
        <v>8</v>
      </c>
      <c r="K337" t="s">
        <v>8</v>
      </c>
      <c r="L337" s="1" t="str">
        <f>IF(Table2[[#This Row],[Disable]]=1,"Disable","Non-disabled")</f>
        <v>Non-disabled</v>
      </c>
      <c r="M337" t="s">
        <v>13</v>
      </c>
      <c r="N337" t="s">
        <v>38</v>
      </c>
      <c r="O337">
        <v>0</v>
      </c>
      <c r="P337">
        <v>1</v>
      </c>
      <c r="Q337">
        <v>0</v>
      </c>
      <c r="R337">
        <v>0</v>
      </c>
      <c r="S337" t="s">
        <v>55</v>
      </c>
      <c r="T337">
        <v>1</v>
      </c>
      <c r="U337">
        <v>0</v>
      </c>
      <c r="V337">
        <v>1</v>
      </c>
      <c r="W337">
        <v>1</v>
      </c>
      <c r="X337">
        <v>0</v>
      </c>
      <c r="Y337">
        <v>0</v>
      </c>
      <c r="BJ337" t="s">
        <v>849</v>
      </c>
      <c r="BK337">
        <v>1</v>
      </c>
      <c r="BL337">
        <v>1</v>
      </c>
      <c r="BM337">
        <v>1</v>
      </c>
      <c r="BN337">
        <v>0</v>
      </c>
      <c r="BO337">
        <v>1</v>
      </c>
      <c r="BP337">
        <v>0</v>
      </c>
      <c r="BQ337">
        <v>1</v>
      </c>
      <c r="BR337">
        <v>0</v>
      </c>
      <c r="BS337">
        <v>0</v>
      </c>
      <c r="BT337" t="s">
        <v>119</v>
      </c>
      <c r="BU337">
        <v>1</v>
      </c>
      <c r="BV337">
        <v>0</v>
      </c>
      <c r="BW337">
        <v>0</v>
      </c>
      <c r="BX337">
        <v>0</v>
      </c>
      <c r="BY337">
        <v>1</v>
      </c>
      <c r="DB337" t="s">
        <v>86</v>
      </c>
      <c r="EN337" t="s">
        <v>279</v>
      </c>
    </row>
    <row r="338" spans="1:144" x14ac:dyDescent="0.3">
      <c r="A338">
        <v>13</v>
      </c>
      <c r="B338" t="s">
        <v>5</v>
      </c>
      <c r="C338" t="s">
        <v>6</v>
      </c>
      <c r="D338" t="s">
        <v>924</v>
      </c>
      <c r="E338" t="s">
        <v>925</v>
      </c>
      <c r="F338" t="s">
        <v>8</v>
      </c>
      <c r="G338" t="s">
        <v>8</v>
      </c>
      <c r="H338" t="s">
        <v>8</v>
      </c>
      <c r="I338" t="s">
        <v>8</v>
      </c>
      <c r="J338" t="s">
        <v>8</v>
      </c>
      <c r="K338" t="s">
        <v>8</v>
      </c>
      <c r="L338" s="1" t="str">
        <f>IF(Table2[[#This Row],[Disable]]=1,"Disable","Non-disabled")</f>
        <v>Non-disabled</v>
      </c>
      <c r="M338" t="s">
        <v>13</v>
      </c>
      <c r="N338" t="s">
        <v>38</v>
      </c>
      <c r="O338">
        <v>0</v>
      </c>
      <c r="P338">
        <v>1</v>
      </c>
      <c r="Q338">
        <v>0</v>
      </c>
      <c r="R338">
        <v>0</v>
      </c>
      <c r="S338" t="s">
        <v>55</v>
      </c>
      <c r="T338">
        <v>1</v>
      </c>
      <c r="U338">
        <v>0</v>
      </c>
      <c r="V338">
        <v>1</v>
      </c>
      <c r="W338">
        <v>1</v>
      </c>
      <c r="X338">
        <v>0</v>
      </c>
      <c r="Y338">
        <v>0</v>
      </c>
      <c r="BJ338" t="s">
        <v>850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0</v>
      </c>
      <c r="BQ338">
        <v>1</v>
      </c>
      <c r="BR338">
        <v>0</v>
      </c>
      <c r="BS338">
        <v>0</v>
      </c>
      <c r="BT338" t="s">
        <v>119</v>
      </c>
      <c r="BU338">
        <v>1</v>
      </c>
      <c r="BV338">
        <v>0</v>
      </c>
      <c r="BW338">
        <v>0</v>
      </c>
      <c r="BX338">
        <v>0</v>
      </c>
      <c r="BY338">
        <v>1</v>
      </c>
      <c r="DB338" t="s">
        <v>86</v>
      </c>
      <c r="EN338" t="s">
        <v>279</v>
      </c>
    </row>
    <row r="339" spans="1:144" x14ac:dyDescent="0.3">
      <c r="A339">
        <v>13</v>
      </c>
      <c r="B339" t="s">
        <v>5</v>
      </c>
      <c r="C339" t="s">
        <v>6</v>
      </c>
      <c r="D339" t="s">
        <v>924</v>
      </c>
      <c r="E339" t="s">
        <v>925</v>
      </c>
      <c r="F339" t="s">
        <v>8</v>
      </c>
      <c r="G339" t="s">
        <v>8</v>
      </c>
      <c r="H339" t="s">
        <v>8</v>
      </c>
      <c r="I339" t="s">
        <v>8</v>
      </c>
      <c r="J339" t="s">
        <v>8</v>
      </c>
      <c r="K339" t="s">
        <v>8</v>
      </c>
      <c r="L339" s="1" t="str">
        <f>IF(Table2[[#This Row],[Disable]]=1,"Disable","Non-disabled")</f>
        <v>Non-disabled</v>
      </c>
      <c r="M339" t="s">
        <v>13</v>
      </c>
      <c r="N339" t="s">
        <v>38</v>
      </c>
      <c r="O339">
        <v>0</v>
      </c>
      <c r="P339">
        <v>1</v>
      </c>
      <c r="Q339">
        <v>0</v>
      </c>
      <c r="R339">
        <v>0</v>
      </c>
      <c r="S339" t="s">
        <v>47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BJ339" t="s">
        <v>159</v>
      </c>
      <c r="BK339">
        <v>1</v>
      </c>
      <c r="BL339">
        <v>1</v>
      </c>
      <c r="BM339">
        <v>1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 t="s">
        <v>110</v>
      </c>
      <c r="BU339">
        <v>1</v>
      </c>
      <c r="BV339">
        <v>0</v>
      </c>
      <c r="BW339">
        <v>0</v>
      </c>
      <c r="BX339">
        <v>0</v>
      </c>
      <c r="BY339">
        <v>0</v>
      </c>
      <c r="DB339" t="s">
        <v>86</v>
      </c>
      <c r="EN339" t="s">
        <v>279</v>
      </c>
    </row>
    <row r="340" spans="1:144" x14ac:dyDescent="0.3">
      <c r="A340">
        <v>13</v>
      </c>
      <c r="B340" t="s">
        <v>5</v>
      </c>
      <c r="C340" t="s">
        <v>6</v>
      </c>
      <c r="D340" t="s">
        <v>924</v>
      </c>
      <c r="E340" t="s">
        <v>925</v>
      </c>
      <c r="F340" t="s">
        <v>8</v>
      </c>
      <c r="G340" t="s">
        <v>8</v>
      </c>
      <c r="H340" t="s">
        <v>8</v>
      </c>
      <c r="I340" t="s">
        <v>8</v>
      </c>
      <c r="J340" t="s">
        <v>8</v>
      </c>
      <c r="K340" t="s">
        <v>8</v>
      </c>
      <c r="L340" s="1" t="str">
        <f>IF(Table2[[#This Row],[Disable]]=1,"Disable","Non-disabled")</f>
        <v>Non-disabled</v>
      </c>
      <c r="M340" t="s">
        <v>13</v>
      </c>
      <c r="N340" t="s">
        <v>38</v>
      </c>
      <c r="O340">
        <v>0</v>
      </c>
      <c r="P340">
        <v>1</v>
      </c>
      <c r="Q340">
        <v>0</v>
      </c>
      <c r="R340">
        <v>0</v>
      </c>
      <c r="S340" t="s">
        <v>55</v>
      </c>
      <c r="T340">
        <v>1</v>
      </c>
      <c r="U340">
        <v>0</v>
      </c>
      <c r="V340">
        <v>1</v>
      </c>
      <c r="W340">
        <v>1</v>
      </c>
      <c r="X340">
        <v>0</v>
      </c>
      <c r="Y340">
        <v>0</v>
      </c>
      <c r="BJ340" t="s">
        <v>844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0</v>
      </c>
      <c r="BQ340">
        <v>1</v>
      </c>
      <c r="BR340">
        <v>0</v>
      </c>
      <c r="BS340">
        <v>0</v>
      </c>
      <c r="BT340" t="s">
        <v>119</v>
      </c>
      <c r="BU340">
        <v>1</v>
      </c>
      <c r="BV340">
        <v>0</v>
      </c>
      <c r="BW340">
        <v>0</v>
      </c>
      <c r="BX340">
        <v>0</v>
      </c>
      <c r="BY340">
        <v>1</v>
      </c>
      <c r="DB340" t="s">
        <v>86</v>
      </c>
      <c r="EN340" t="s">
        <v>279</v>
      </c>
    </row>
    <row r="341" spans="1:144" x14ac:dyDescent="0.3">
      <c r="A341">
        <v>13</v>
      </c>
      <c r="B341" t="s">
        <v>5</v>
      </c>
      <c r="C341" t="s">
        <v>6</v>
      </c>
      <c r="D341" t="s">
        <v>924</v>
      </c>
      <c r="E341" t="s">
        <v>925</v>
      </c>
      <c r="F341" t="s">
        <v>8</v>
      </c>
      <c r="G341" t="s">
        <v>8</v>
      </c>
      <c r="H341" t="s">
        <v>8</v>
      </c>
      <c r="I341" t="s">
        <v>8</v>
      </c>
      <c r="J341" t="s">
        <v>8</v>
      </c>
      <c r="K341" t="s">
        <v>8</v>
      </c>
      <c r="L341" s="1" t="str">
        <f>IF(Table2[[#This Row],[Disable]]=1,"Disable","Non-disabled")</f>
        <v>Non-disabled</v>
      </c>
      <c r="M341" t="s">
        <v>13</v>
      </c>
      <c r="N341" t="s">
        <v>38</v>
      </c>
      <c r="O341">
        <v>0</v>
      </c>
      <c r="P341">
        <v>1</v>
      </c>
      <c r="Q341">
        <v>0</v>
      </c>
      <c r="R341">
        <v>0</v>
      </c>
      <c r="S341" t="s">
        <v>47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BJ341" t="s">
        <v>844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0</v>
      </c>
      <c r="BQ341">
        <v>1</v>
      </c>
      <c r="BR341">
        <v>0</v>
      </c>
      <c r="BS341">
        <v>0</v>
      </c>
      <c r="BT341" t="s">
        <v>110</v>
      </c>
      <c r="BU341">
        <v>1</v>
      </c>
      <c r="BV341">
        <v>0</v>
      </c>
      <c r="BW341">
        <v>0</v>
      </c>
      <c r="BX341">
        <v>0</v>
      </c>
      <c r="BY341">
        <v>0</v>
      </c>
      <c r="DB341" t="s">
        <v>86</v>
      </c>
      <c r="EN341" t="s">
        <v>280</v>
      </c>
    </row>
    <row r="342" spans="1:144" x14ac:dyDescent="0.3">
      <c r="A342">
        <v>13</v>
      </c>
      <c r="B342" t="s">
        <v>5</v>
      </c>
      <c r="C342" t="s">
        <v>6</v>
      </c>
      <c r="D342" t="s">
        <v>924</v>
      </c>
      <c r="E342" t="s">
        <v>925</v>
      </c>
      <c r="F342" t="s">
        <v>8</v>
      </c>
      <c r="G342" t="s">
        <v>8</v>
      </c>
      <c r="H342" t="s">
        <v>8</v>
      </c>
      <c r="I342" t="s">
        <v>8</v>
      </c>
      <c r="J342" t="s">
        <v>8</v>
      </c>
      <c r="K342" t="s">
        <v>8</v>
      </c>
      <c r="L342" s="1" t="str">
        <f>IF(Table2[[#This Row],[Disable]]=1,"Disable","Non-disabled")</f>
        <v>Non-disabled</v>
      </c>
      <c r="M342" t="s">
        <v>13</v>
      </c>
      <c r="N342" t="s">
        <v>38</v>
      </c>
      <c r="O342">
        <v>0</v>
      </c>
      <c r="P342">
        <v>1</v>
      </c>
      <c r="Q342">
        <v>0</v>
      </c>
      <c r="R342">
        <v>0</v>
      </c>
      <c r="S342" t="s">
        <v>55</v>
      </c>
      <c r="T342">
        <v>1</v>
      </c>
      <c r="U342">
        <v>0</v>
      </c>
      <c r="V342">
        <v>1</v>
      </c>
      <c r="W342">
        <v>1</v>
      </c>
      <c r="X342">
        <v>0</v>
      </c>
      <c r="Y342">
        <v>0</v>
      </c>
      <c r="BJ342" t="s">
        <v>150</v>
      </c>
      <c r="BK342">
        <v>1</v>
      </c>
      <c r="BL342">
        <v>1</v>
      </c>
      <c r="BM342">
        <v>1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 t="s">
        <v>119</v>
      </c>
      <c r="BU342">
        <v>1</v>
      </c>
      <c r="BV342">
        <v>0</v>
      </c>
      <c r="BW342">
        <v>0</v>
      </c>
      <c r="BX342">
        <v>0</v>
      </c>
      <c r="BY342">
        <v>1</v>
      </c>
      <c r="DB342" t="s">
        <v>86</v>
      </c>
      <c r="EN342" t="s">
        <v>279</v>
      </c>
    </row>
    <row r="343" spans="1:144" x14ac:dyDescent="0.3">
      <c r="A343">
        <v>13</v>
      </c>
      <c r="B343" t="s">
        <v>5</v>
      </c>
      <c r="C343" t="s">
        <v>6</v>
      </c>
      <c r="D343" t="s">
        <v>924</v>
      </c>
      <c r="E343" t="s">
        <v>925</v>
      </c>
      <c r="F343" t="s">
        <v>8</v>
      </c>
      <c r="G343" t="s">
        <v>8</v>
      </c>
      <c r="H343" t="s">
        <v>8</v>
      </c>
      <c r="I343" t="s">
        <v>8</v>
      </c>
      <c r="J343" t="s">
        <v>8</v>
      </c>
      <c r="K343" t="s">
        <v>8</v>
      </c>
      <c r="L343" s="1" t="str">
        <f>IF(Table2[[#This Row],[Disable]]=1,"Disable","Non-disabled")</f>
        <v>Non-disabled</v>
      </c>
      <c r="M343" t="s">
        <v>13</v>
      </c>
      <c r="N343" t="s">
        <v>38</v>
      </c>
      <c r="O343">
        <v>0</v>
      </c>
      <c r="P343">
        <v>1</v>
      </c>
      <c r="Q343">
        <v>0</v>
      </c>
      <c r="R343">
        <v>0</v>
      </c>
      <c r="S343" t="s">
        <v>56</v>
      </c>
      <c r="T343">
        <v>1</v>
      </c>
      <c r="U343">
        <v>0</v>
      </c>
      <c r="V343">
        <v>1</v>
      </c>
      <c r="W343">
        <v>1</v>
      </c>
      <c r="X343">
        <v>0</v>
      </c>
      <c r="Y343">
        <v>0</v>
      </c>
      <c r="BJ343" t="s">
        <v>844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0</v>
      </c>
      <c r="BQ343">
        <v>1</v>
      </c>
      <c r="BR343">
        <v>0</v>
      </c>
      <c r="BS343">
        <v>0</v>
      </c>
      <c r="BT343" t="s">
        <v>119</v>
      </c>
      <c r="BU343">
        <v>1</v>
      </c>
      <c r="BV343">
        <v>0</v>
      </c>
      <c r="BW343">
        <v>0</v>
      </c>
      <c r="BX343">
        <v>0</v>
      </c>
      <c r="BY343">
        <v>1</v>
      </c>
      <c r="DB343" t="s">
        <v>86</v>
      </c>
      <c r="EN343" t="s">
        <v>279</v>
      </c>
    </row>
    <row r="344" spans="1:144" x14ac:dyDescent="0.3">
      <c r="A344">
        <v>13</v>
      </c>
      <c r="B344" t="s">
        <v>4</v>
      </c>
      <c r="C344" t="s">
        <v>7</v>
      </c>
      <c r="D344" t="s">
        <v>921</v>
      </c>
      <c r="E344" t="s">
        <v>664</v>
      </c>
      <c r="F344" t="s">
        <v>8</v>
      </c>
      <c r="G344" t="s">
        <v>8</v>
      </c>
      <c r="H344" t="s">
        <v>8</v>
      </c>
      <c r="I344" t="s">
        <v>8</v>
      </c>
      <c r="J344" t="s">
        <v>8</v>
      </c>
      <c r="K344" t="s">
        <v>8</v>
      </c>
      <c r="L344" s="1" t="str">
        <f>IF(Table2[[#This Row],[Disable]]=1,"Disable","Non-disabled")</f>
        <v>Non-disabled</v>
      </c>
      <c r="M344" t="s">
        <v>12</v>
      </c>
      <c r="N344" t="s">
        <v>38</v>
      </c>
      <c r="O344">
        <v>0</v>
      </c>
      <c r="P344">
        <v>1</v>
      </c>
      <c r="Q344">
        <v>0</v>
      </c>
      <c r="R344">
        <v>0</v>
      </c>
      <c r="S344" t="s">
        <v>39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BJ344" t="s">
        <v>131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 t="s">
        <v>110</v>
      </c>
      <c r="BU344">
        <v>1</v>
      </c>
      <c r="BV344">
        <v>0</v>
      </c>
      <c r="BW344">
        <v>0</v>
      </c>
      <c r="BX344">
        <v>0</v>
      </c>
      <c r="BY344">
        <v>0</v>
      </c>
      <c r="BZ344" t="s">
        <v>124</v>
      </c>
      <c r="CO344" t="s">
        <v>189</v>
      </c>
      <c r="CQ344" t="s">
        <v>190</v>
      </c>
      <c r="CS344" t="s">
        <v>199</v>
      </c>
      <c r="DB344" t="s">
        <v>86</v>
      </c>
      <c r="EN344" t="s">
        <v>279</v>
      </c>
    </row>
    <row r="345" spans="1:144" x14ac:dyDescent="0.3">
      <c r="A345">
        <v>13</v>
      </c>
      <c r="B345" t="s">
        <v>4</v>
      </c>
      <c r="C345" t="s">
        <v>7</v>
      </c>
      <c r="D345" t="s">
        <v>921</v>
      </c>
      <c r="E345" t="s">
        <v>664</v>
      </c>
      <c r="F345" t="s">
        <v>10</v>
      </c>
      <c r="G345" t="s">
        <v>8</v>
      </c>
      <c r="H345" t="s">
        <v>8</v>
      </c>
      <c r="I345" t="s">
        <v>8</v>
      </c>
      <c r="J345" t="s">
        <v>8</v>
      </c>
      <c r="K345" t="s">
        <v>8</v>
      </c>
      <c r="L345" s="1" t="str">
        <f>IF(Table2[[#This Row],[Disable]]=1,"Disable","Non-disabled")</f>
        <v>Non-disabled</v>
      </c>
      <c r="M345" t="s">
        <v>12</v>
      </c>
      <c r="N345" t="s">
        <v>38</v>
      </c>
      <c r="O345">
        <v>0</v>
      </c>
      <c r="P345">
        <v>1</v>
      </c>
      <c r="Q345">
        <v>0</v>
      </c>
      <c r="R345">
        <v>0</v>
      </c>
      <c r="S345" t="s">
        <v>39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BJ345" t="s">
        <v>166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 t="s">
        <v>110</v>
      </c>
      <c r="BU345">
        <v>1</v>
      </c>
      <c r="BV345">
        <v>0</v>
      </c>
      <c r="BW345">
        <v>0</v>
      </c>
      <c r="BX345">
        <v>0</v>
      </c>
      <c r="BY345">
        <v>0</v>
      </c>
      <c r="BZ345" t="s">
        <v>124</v>
      </c>
      <c r="CO345" t="s">
        <v>189</v>
      </c>
      <c r="CQ345" t="s">
        <v>191</v>
      </c>
      <c r="CS345" t="s">
        <v>199</v>
      </c>
      <c r="DB345" t="s">
        <v>86</v>
      </c>
      <c r="EN345" t="s">
        <v>279</v>
      </c>
    </row>
    <row r="346" spans="1:144" x14ac:dyDescent="0.3">
      <c r="A346">
        <v>13</v>
      </c>
      <c r="B346" t="s">
        <v>4</v>
      </c>
      <c r="C346" t="s">
        <v>7</v>
      </c>
      <c r="D346" t="s">
        <v>921</v>
      </c>
      <c r="E346" t="s">
        <v>664</v>
      </c>
      <c r="F346" t="s">
        <v>8</v>
      </c>
      <c r="G346" t="s">
        <v>8</v>
      </c>
      <c r="H346" t="s">
        <v>8</v>
      </c>
      <c r="I346" t="s">
        <v>8</v>
      </c>
      <c r="J346" t="s">
        <v>8</v>
      </c>
      <c r="K346" t="s">
        <v>8</v>
      </c>
      <c r="L346" s="1" t="str">
        <f>IF(Table2[[#This Row],[Disable]]=1,"Disable","Non-disabled")</f>
        <v>Non-disabled</v>
      </c>
      <c r="M346" t="s">
        <v>12</v>
      </c>
      <c r="N346" t="s">
        <v>38</v>
      </c>
      <c r="O346">
        <v>0</v>
      </c>
      <c r="P346">
        <v>1</v>
      </c>
      <c r="Q346">
        <v>0</v>
      </c>
      <c r="R346">
        <v>0</v>
      </c>
      <c r="S346" t="s">
        <v>39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BJ346" t="s">
        <v>165</v>
      </c>
      <c r="BK346">
        <v>1</v>
      </c>
      <c r="BL346">
        <v>1</v>
      </c>
      <c r="BM346">
        <v>1</v>
      </c>
      <c r="BN346">
        <v>1</v>
      </c>
      <c r="BO346">
        <v>0</v>
      </c>
      <c r="BP346">
        <v>1</v>
      </c>
      <c r="BQ346">
        <v>0</v>
      </c>
      <c r="BR346">
        <v>0</v>
      </c>
      <c r="BS346">
        <v>0</v>
      </c>
      <c r="BT346" t="s">
        <v>110</v>
      </c>
      <c r="BU346">
        <v>1</v>
      </c>
      <c r="BV346">
        <v>0</v>
      </c>
      <c r="BW346">
        <v>0</v>
      </c>
      <c r="BX346">
        <v>0</v>
      </c>
      <c r="BY346">
        <v>0</v>
      </c>
      <c r="BZ346" t="s">
        <v>124</v>
      </c>
      <c r="CO346" t="s">
        <v>190</v>
      </c>
      <c r="CQ346" t="s">
        <v>190</v>
      </c>
      <c r="CS346" t="s">
        <v>199</v>
      </c>
      <c r="DB346" t="s">
        <v>86</v>
      </c>
      <c r="EN346" t="s">
        <v>279</v>
      </c>
    </row>
    <row r="347" spans="1:144" x14ac:dyDescent="0.3">
      <c r="A347">
        <v>13</v>
      </c>
      <c r="B347" t="s">
        <v>4</v>
      </c>
      <c r="C347" t="s">
        <v>7</v>
      </c>
      <c r="D347" t="s">
        <v>921</v>
      </c>
      <c r="E347" t="s">
        <v>664</v>
      </c>
      <c r="F347" t="s">
        <v>8</v>
      </c>
      <c r="G347" t="s">
        <v>8</v>
      </c>
      <c r="H347" t="s">
        <v>8</v>
      </c>
      <c r="I347" t="s">
        <v>8</v>
      </c>
      <c r="J347" t="s">
        <v>8</v>
      </c>
      <c r="K347" t="s">
        <v>8</v>
      </c>
      <c r="L347" s="1" t="str">
        <f>IF(Table2[[#This Row],[Disable]]=1,"Disable","Non-disabled")</f>
        <v>Non-disabled</v>
      </c>
      <c r="M347" t="s">
        <v>12</v>
      </c>
      <c r="N347" t="s">
        <v>38</v>
      </c>
      <c r="O347">
        <v>0</v>
      </c>
      <c r="P347">
        <v>1</v>
      </c>
      <c r="Q347">
        <v>0</v>
      </c>
      <c r="R347">
        <v>0</v>
      </c>
      <c r="S347" t="s">
        <v>54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BJ347" t="s">
        <v>144</v>
      </c>
      <c r="BK347">
        <v>1</v>
      </c>
      <c r="BL347">
        <v>1</v>
      </c>
      <c r="BM347">
        <v>1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 t="s">
        <v>112</v>
      </c>
      <c r="BU347">
        <v>1</v>
      </c>
      <c r="BV347">
        <v>0</v>
      </c>
      <c r="BW347">
        <v>1</v>
      </c>
      <c r="BX347">
        <v>0</v>
      </c>
      <c r="BY347">
        <v>0</v>
      </c>
      <c r="BZ347" t="s">
        <v>125</v>
      </c>
      <c r="CA347" t="s">
        <v>127</v>
      </c>
      <c r="CB347">
        <v>1</v>
      </c>
      <c r="CC347">
        <v>0</v>
      </c>
      <c r="CD347">
        <v>0</v>
      </c>
      <c r="CE347">
        <v>0</v>
      </c>
      <c r="CF347" t="s">
        <v>156</v>
      </c>
      <c r="CG347">
        <v>1</v>
      </c>
      <c r="CH347">
        <v>0</v>
      </c>
      <c r="CI347">
        <v>1</v>
      </c>
      <c r="CJ347">
        <v>1</v>
      </c>
      <c r="CK347">
        <v>0</v>
      </c>
      <c r="CL347">
        <v>0</v>
      </c>
      <c r="CM347">
        <v>1</v>
      </c>
      <c r="CN347">
        <v>0</v>
      </c>
      <c r="CO347" t="s">
        <v>190</v>
      </c>
      <c r="CQ347" t="s">
        <v>192</v>
      </c>
      <c r="CS347" t="s">
        <v>199</v>
      </c>
      <c r="DB347" t="s">
        <v>86</v>
      </c>
      <c r="EN347" t="s">
        <v>279</v>
      </c>
    </row>
    <row r="348" spans="1:144" x14ac:dyDescent="0.3">
      <c r="A348">
        <v>13</v>
      </c>
      <c r="B348" t="s">
        <v>4</v>
      </c>
      <c r="C348" t="s">
        <v>7</v>
      </c>
      <c r="D348" t="s">
        <v>921</v>
      </c>
      <c r="E348" t="s">
        <v>664</v>
      </c>
      <c r="F348" t="s">
        <v>8</v>
      </c>
      <c r="G348" t="s">
        <v>8</v>
      </c>
      <c r="H348" t="s">
        <v>8</v>
      </c>
      <c r="I348" t="s">
        <v>8</v>
      </c>
      <c r="J348" t="s">
        <v>8</v>
      </c>
      <c r="K348" t="s">
        <v>8</v>
      </c>
      <c r="L348" s="1" t="str">
        <f>IF(Table2[[#This Row],[Disable]]=1,"Disable","Non-disabled")</f>
        <v>Non-disabled</v>
      </c>
      <c r="M348" t="s">
        <v>12</v>
      </c>
      <c r="N348" t="s">
        <v>38</v>
      </c>
      <c r="O348">
        <v>0</v>
      </c>
      <c r="P348">
        <v>1</v>
      </c>
      <c r="Q348">
        <v>0</v>
      </c>
      <c r="R348">
        <v>0</v>
      </c>
      <c r="S348" t="s">
        <v>39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BJ348" t="s">
        <v>170</v>
      </c>
      <c r="BK348">
        <v>1</v>
      </c>
      <c r="BL348">
        <v>1</v>
      </c>
      <c r="BM348">
        <v>1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 t="s">
        <v>110</v>
      </c>
      <c r="BU348">
        <v>1</v>
      </c>
      <c r="BV348">
        <v>0</v>
      </c>
      <c r="BW348">
        <v>0</v>
      </c>
      <c r="BX348">
        <v>0</v>
      </c>
      <c r="BY348">
        <v>0</v>
      </c>
      <c r="BZ348" t="s">
        <v>125</v>
      </c>
      <c r="CA348" t="s">
        <v>127</v>
      </c>
      <c r="CB348">
        <v>1</v>
      </c>
      <c r="CC348">
        <v>0</v>
      </c>
      <c r="CD348">
        <v>0</v>
      </c>
      <c r="CE348">
        <v>0</v>
      </c>
      <c r="CF348" t="s">
        <v>131</v>
      </c>
      <c r="CG348">
        <v>0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0</v>
      </c>
      <c r="CO348" t="s">
        <v>190</v>
      </c>
      <c r="CQ348" t="s">
        <v>191</v>
      </c>
      <c r="CS348" t="s">
        <v>199</v>
      </c>
      <c r="DB348" t="s">
        <v>86</v>
      </c>
      <c r="EN348" t="s">
        <v>279</v>
      </c>
    </row>
    <row r="349" spans="1:144" x14ac:dyDescent="0.3">
      <c r="A349">
        <v>13</v>
      </c>
      <c r="B349" t="s">
        <v>4</v>
      </c>
      <c r="C349" t="s">
        <v>7</v>
      </c>
      <c r="D349" t="s">
        <v>921</v>
      </c>
      <c r="E349" t="s">
        <v>664</v>
      </c>
      <c r="F349" t="s">
        <v>8</v>
      </c>
      <c r="G349" t="s">
        <v>8</v>
      </c>
      <c r="H349" t="s">
        <v>8</v>
      </c>
      <c r="I349" t="s">
        <v>8</v>
      </c>
      <c r="J349" t="s">
        <v>8</v>
      </c>
      <c r="K349" t="s">
        <v>8</v>
      </c>
      <c r="L349" s="1" t="str">
        <f>IF(Table2[[#This Row],[Disable]]=1,"Disable","Non-disabled")</f>
        <v>Non-disabled</v>
      </c>
      <c r="M349" t="s">
        <v>12</v>
      </c>
      <c r="N349" t="s">
        <v>38</v>
      </c>
      <c r="O349">
        <v>0</v>
      </c>
      <c r="P349">
        <v>1</v>
      </c>
      <c r="Q349">
        <v>0</v>
      </c>
      <c r="R349">
        <v>0</v>
      </c>
      <c r="S349" t="s">
        <v>39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BJ349" t="s">
        <v>150</v>
      </c>
      <c r="BK349">
        <v>1</v>
      </c>
      <c r="BL349">
        <v>1</v>
      </c>
      <c r="BM349">
        <v>1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 t="s">
        <v>112</v>
      </c>
      <c r="BU349">
        <v>1</v>
      </c>
      <c r="BV349">
        <v>0</v>
      </c>
      <c r="BW349">
        <v>1</v>
      </c>
      <c r="BX349">
        <v>0</v>
      </c>
      <c r="BY349">
        <v>0</v>
      </c>
      <c r="BZ349" t="s">
        <v>125</v>
      </c>
      <c r="CA349" t="s">
        <v>127</v>
      </c>
      <c r="CB349">
        <v>1</v>
      </c>
      <c r="CC349">
        <v>0</v>
      </c>
      <c r="CD349">
        <v>0</v>
      </c>
      <c r="CE349">
        <v>0</v>
      </c>
      <c r="CF349" t="s">
        <v>131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0</v>
      </c>
      <c r="CO349" t="s">
        <v>191</v>
      </c>
      <c r="CQ349" t="s">
        <v>191</v>
      </c>
      <c r="CS349" t="s">
        <v>199</v>
      </c>
      <c r="DB349" t="s">
        <v>86</v>
      </c>
      <c r="EN349" t="s">
        <v>279</v>
      </c>
    </row>
    <row r="350" spans="1:144" x14ac:dyDescent="0.3">
      <c r="A350">
        <v>13</v>
      </c>
      <c r="B350" t="s">
        <v>4</v>
      </c>
      <c r="C350" t="s">
        <v>7</v>
      </c>
      <c r="D350" t="s">
        <v>921</v>
      </c>
      <c r="E350" t="s">
        <v>664</v>
      </c>
      <c r="F350" t="s">
        <v>10</v>
      </c>
      <c r="H350" t="s">
        <v>10</v>
      </c>
      <c r="I350" t="s">
        <v>8</v>
      </c>
      <c r="J350" t="s">
        <v>8</v>
      </c>
      <c r="K350" t="s">
        <v>8</v>
      </c>
      <c r="L350" s="1" t="str">
        <f>IF(Table2[[#This Row],[Disable]]=1,"Disable","Non-disabled")</f>
        <v>Non-disabled</v>
      </c>
      <c r="M350" t="s">
        <v>14</v>
      </c>
      <c r="N350" t="s">
        <v>38</v>
      </c>
      <c r="O350">
        <v>0</v>
      </c>
      <c r="P350">
        <v>1</v>
      </c>
      <c r="Q350">
        <v>0</v>
      </c>
      <c r="R350">
        <v>0</v>
      </c>
      <c r="S350" t="s">
        <v>39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BJ350" t="s">
        <v>166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 t="s">
        <v>110</v>
      </c>
      <c r="BU350">
        <v>1</v>
      </c>
      <c r="BV350">
        <v>0</v>
      </c>
      <c r="BW350">
        <v>0</v>
      </c>
      <c r="BX350">
        <v>0</v>
      </c>
      <c r="BY350">
        <v>0</v>
      </c>
      <c r="BZ350" t="s">
        <v>124</v>
      </c>
      <c r="DB350" t="s">
        <v>86</v>
      </c>
      <c r="EN350" t="s">
        <v>279</v>
      </c>
    </row>
    <row r="351" spans="1:144" x14ac:dyDescent="0.3">
      <c r="A351">
        <v>13</v>
      </c>
      <c r="B351" t="s">
        <v>4</v>
      </c>
      <c r="C351" t="s">
        <v>7</v>
      </c>
      <c r="D351" t="s">
        <v>921</v>
      </c>
      <c r="E351" t="s">
        <v>664</v>
      </c>
      <c r="F351" t="s">
        <v>8</v>
      </c>
      <c r="G351" t="s">
        <v>8</v>
      </c>
      <c r="H351" t="s">
        <v>8</v>
      </c>
      <c r="I351" t="s">
        <v>8</v>
      </c>
      <c r="J351" t="s">
        <v>8</v>
      </c>
      <c r="K351" t="s">
        <v>8</v>
      </c>
      <c r="L351" s="1" t="str">
        <f>IF(Table2[[#This Row],[Disable]]=1,"Disable","Non-disabled")</f>
        <v>Non-disabled</v>
      </c>
      <c r="M351" t="s">
        <v>12</v>
      </c>
      <c r="N351" t="s">
        <v>38</v>
      </c>
      <c r="O351">
        <v>0</v>
      </c>
      <c r="P351">
        <v>1</v>
      </c>
      <c r="Q351">
        <v>0</v>
      </c>
      <c r="R351">
        <v>0</v>
      </c>
      <c r="S351" t="s">
        <v>40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BJ351" t="s">
        <v>131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 t="s">
        <v>110</v>
      </c>
      <c r="BU351">
        <v>1</v>
      </c>
      <c r="BV351">
        <v>0</v>
      </c>
      <c r="BW351">
        <v>0</v>
      </c>
      <c r="BX351">
        <v>0</v>
      </c>
      <c r="BY351">
        <v>0</v>
      </c>
      <c r="BZ351" t="s">
        <v>125</v>
      </c>
      <c r="CA351" t="s">
        <v>127</v>
      </c>
      <c r="CB351">
        <v>1</v>
      </c>
      <c r="CC351">
        <v>0</v>
      </c>
      <c r="CD351">
        <v>0</v>
      </c>
      <c r="CE351">
        <v>0</v>
      </c>
      <c r="CF351" t="s">
        <v>131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 t="s">
        <v>189</v>
      </c>
      <c r="CQ351" t="s">
        <v>190</v>
      </c>
      <c r="CS351" t="s">
        <v>199</v>
      </c>
      <c r="DB351" t="s">
        <v>86</v>
      </c>
      <c r="EN351" t="s">
        <v>279</v>
      </c>
    </row>
    <row r="352" spans="1:144" x14ac:dyDescent="0.3">
      <c r="A352">
        <v>13</v>
      </c>
      <c r="B352" t="s">
        <v>4</v>
      </c>
      <c r="C352" t="s">
        <v>7</v>
      </c>
      <c r="D352" t="s">
        <v>921</v>
      </c>
      <c r="E352" t="s">
        <v>664</v>
      </c>
      <c r="F352" t="s">
        <v>8</v>
      </c>
      <c r="G352" t="s">
        <v>8</v>
      </c>
      <c r="H352" t="s">
        <v>8</v>
      </c>
      <c r="I352" t="s">
        <v>8</v>
      </c>
      <c r="J352" t="s">
        <v>8</v>
      </c>
      <c r="K352" t="s">
        <v>8</v>
      </c>
      <c r="L352" s="1" t="str">
        <f>IF(Table2[[#This Row],[Disable]]=1,"Disable","Non-disabled")</f>
        <v>Non-disabled</v>
      </c>
      <c r="M352" t="s">
        <v>12</v>
      </c>
      <c r="N352" t="s">
        <v>38</v>
      </c>
      <c r="O352">
        <v>0</v>
      </c>
      <c r="P352">
        <v>1</v>
      </c>
      <c r="Q352">
        <v>0</v>
      </c>
      <c r="R352">
        <v>0</v>
      </c>
      <c r="S352" t="s">
        <v>40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BJ352" t="s">
        <v>160</v>
      </c>
      <c r="BK352">
        <v>1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 t="s">
        <v>110</v>
      </c>
      <c r="BU352">
        <v>1</v>
      </c>
      <c r="BV352">
        <v>0</v>
      </c>
      <c r="BW352">
        <v>0</v>
      </c>
      <c r="BX352">
        <v>0</v>
      </c>
      <c r="BY352">
        <v>0</v>
      </c>
      <c r="BZ352" t="s">
        <v>125</v>
      </c>
      <c r="CA352" t="s">
        <v>127</v>
      </c>
      <c r="CB352">
        <v>1</v>
      </c>
      <c r="CC352">
        <v>0</v>
      </c>
      <c r="CD352">
        <v>0</v>
      </c>
      <c r="CE352">
        <v>0</v>
      </c>
      <c r="CF352" t="s">
        <v>133</v>
      </c>
      <c r="CG352">
        <v>1</v>
      </c>
      <c r="CH352">
        <v>0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0</v>
      </c>
      <c r="CO352" t="s">
        <v>190</v>
      </c>
      <c r="CQ352" t="s">
        <v>192</v>
      </c>
      <c r="CS352" t="s">
        <v>199</v>
      </c>
      <c r="DB352" t="s">
        <v>86</v>
      </c>
      <c r="EN352" t="s">
        <v>280</v>
      </c>
    </row>
    <row r="353" spans="1:144" x14ac:dyDescent="0.3">
      <c r="A353">
        <v>13</v>
      </c>
      <c r="B353" t="s">
        <v>4</v>
      </c>
      <c r="C353" t="s">
        <v>7</v>
      </c>
      <c r="D353" t="s">
        <v>921</v>
      </c>
      <c r="E353" t="s">
        <v>664</v>
      </c>
      <c r="F353" t="s">
        <v>8</v>
      </c>
      <c r="G353" t="s">
        <v>8</v>
      </c>
      <c r="H353" t="s">
        <v>8</v>
      </c>
      <c r="I353" t="s">
        <v>8</v>
      </c>
      <c r="J353" t="s">
        <v>8</v>
      </c>
      <c r="K353" t="s">
        <v>8</v>
      </c>
      <c r="L353" s="1" t="str">
        <f>IF(Table2[[#This Row],[Disable]]=1,"Disable","Non-disabled")</f>
        <v>Non-disabled</v>
      </c>
      <c r="M353" t="s">
        <v>12</v>
      </c>
      <c r="N353" t="s">
        <v>38</v>
      </c>
      <c r="O353">
        <v>0</v>
      </c>
      <c r="P353">
        <v>1</v>
      </c>
      <c r="Q353">
        <v>0</v>
      </c>
      <c r="R353">
        <v>0</v>
      </c>
      <c r="S353" t="s">
        <v>39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BJ353" t="s">
        <v>161</v>
      </c>
      <c r="BK353">
        <v>1</v>
      </c>
      <c r="BL353">
        <v>0</v>
      </c>
      <c r="BM353">
        <v>1</v>
      </c>
      <c r="BN353">
        <v>1</v>
      </c>
      <c r="BO353">
        <v>0</v>
      </c>
      <c r="BP353">
        <v>0</v>
      </c>
      <c r="BQ353">
        <v>1</v>
      </c>
      <c r="BR353">
        <v>0</v>
      </c>
      <c r="BS353">
        <v>0</v>
      </c>
      <c r="BT353" t="s">
        <v>110</v>
      </c>
      <c r="BU353">
        <v>1</v>
      </c>
      <c r="BV353">
        <v>0</v>
      </c>
      <c r="BW353">
        <v>0</v>
      </c>
      <c r="BX353">
        <v>0</v>
      </c>
      <c r="BY353">
        <v>0</v>
      </c>
      <c r="BZ353" t="s">
        <v>125</v>
      </c>
      <c r="CA353" t="s">
        <v>127</v>
      </c>
      <c r="CB353">
        <v>1</v>
      </c>
      <c r="CC353">
        <v>0</v>
      </c>
      <c r="CD353">
        <v>0</v>
      </c>
      <c r="CE353">
        <v>0</v>
      </c>
      <c r="CF353" t="s">
        <v>133</v>
      </c>
      <c r="CG353">
        <v>1</v>
      </c>
      <c r="CH353">
        <v>0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0</v>
      </c>
      <c r="CO353" t="s">
        <v>189</v>
      </c>
      <c r="CQ353" t="s">
        <v>192</v>
      </c>
      <c r="CS353" t="s">
        <v>199</v>
      </c>
      <c r="DB353" t="s">
        <v>86</v>
      </c>
      <c r="EN353" t="s">
        <v>279</v>
      </c>
    </row>
    <row r="354" spans="1:144" x14ac:dyDescent="0.3">
      <c r="A354">
        <v>13</v>
      </c>
      <c r="B354" t="s">
        <v>4</v>
      </c>
      <c r="C354" t="s">
        <v>7</v>
      </c>
      <c r="D354" t="s">
        <v>921</v>
      </c>
      <c r="E354" t="s">
        <v>664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s="1" t="str">
        <f>IF(Table2[[#This Row],[Disable]]=1,"Disable","Non-disabled")</f>
        <v>Non-disabled</v>
      </c>
      <c r="M354" t="s">
        <v>14</v>
      </c>
      <c r="N354" t="s">
        <v>38</v>
      </c>
      <c r="O354">
        <v>0</v>
      </c>
      <c r="P354">
        <v>1</v>
      </c>
      <c r="Q354">
        <v>0</v>
      </c>
      <c r="R354">
        <v>0</v>
      </c>
      <c r="S354" t="s">
        <v>39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BJ354" t="s">
        <v>166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 t="s">
        <v>110</v>
      </c>
      <c r="BU354">
        <v>1</v>
      </c>
      <c r="BV354">
        <v>0</v>
      </c>
      <c r="BW354">
        <v>0</v>
      </c>
      <c r="BX354">
        <v>0</v>
      </c>
      <c r="BY354">
        <v>0</v>
      </c>
      <c r="BZ354" t="s">
        <v>124</v>
      </c>
      <c r="DB354" t="s">
        <v>86</v>
      </c>
      <c r="EN354" t="s">
        <v>280</v>
      </c>
    </row>
    <row r="355" spans="1:144" x14ac:dyDescent="0.3">
      <c r="A355">
        <v>13</v>
      </c>
      <c r="B355" t="s">
        <v>4</v>
      </c>
      <c r="C355" t="s">
        <v>7</v>
      </c>
      <c r="D355" t="s">
        <v>921</v>
      </c>
      <c r="E355" t="s">
        <v>664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s="1" t="str">
        <f>IF(Table2[[#This Row],[Disable]]=1,"Disable","Non-disabled")</f>
        <v>Non-disabled</v>
      </c>
      <c r="M355" t="s">
        <v>12</v>
      </c>
      <c r="N355" t="s">
        <v>38</v>
      </c>
      <c r="O355">
        <v>0</v>
      </c>
      <c r="P355">
        <v>1</v>
      </c>
      <c r="Q355">
        <v>0</v>
      </c>
      <c r="R355">
        <v>0</v>
      </c>
      <c r="S355" t="s">
        <v>39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BJ355" t="s">
        <v>162</v>
      </c>
      <c r="BK355">
        <v>1</v>
      </c>
      <c r="BL355">
        <v>1</v>
      </c>
      <c r="BM355">
        <v>1</v>
      </c>
      <c r="BN355">
        <v>1</v>
      </c>
      <c r="BO355">
        <v>0</v>
      </c>
      <c r="BP355">
        <v>0</v>
      </c>
      <c r="BQ355">
        <v>1</v>
      </c>
      <c r="BR355">
        <v>0</v>
      </c>
      <c r="BS355">
        <v>0</v>
      </c>
      <c r="BT355" t="s">
        <v>112</v>
      </c>
      <c r="BU355">
        <v>1</v>
      </c>
      <c r="BV355">
        <v>0</v>
      </c>
      <c r="BW355">
        <v>1</v>
      </c>
      <c r="BX355">
        <v>0</v>
      </c>
      <c r="BY355">
        <v>0</v>
      </c>
      <c r="BZ355" t="s">
        <v>125</v>
      </c>
      <c r="CA355" t="s">
        <v>127</v>
      </c>
      <c r="CB355">
        <v>1</v>
      </c>
      <c r="CC355">
        <v>0</v>
      </c>
      <c r="CD355">
        <v>0</v>
      </c>
      <c r="CE355">
        <v>0</v>
      </c>
      <c r="CF355" t="s">
        <v>146</v>
      </c>
      <c r="CG355">
        <v>1</v>
      </c>
      <c r="CH355">
        <v>0</v>
      </c>
      <c r="CI355">
        <v>1</v>
      </c>
      <c r="CJ355">
        <v>1</v>
      </c>
      <c r="CK355">
        <v>0</v>
      </c>
      <c r="CL355">
        <v>0</v>
      </c>
      <c r="CM355">
        <v>0</v>
      </c>
      <c r="CN355">
        <v>0</v>
      </c>
      <c r="CO355" t="s">
        <v>191</v>
      </c>
      <c r="CQ355" t="s">
        <v>192</v>
      </c>
      <c r="CS355" t="s">
        <v>199</v>
      </c>
      <c r="DB355" t="s">
        <v>86</v>
      </c>
      <c r="EN355" t="s">
        <v>279</v>
      </c>
    </row>
    <row r="356" spans="1:144" x14ac:dyDescent="0.3">
      <c r="A356">
        <v>13</v>
      </c>
      <c r="B356" t="s">
        <v>4</v>
      </c>
      <c r="C356" t="s">
        <v>7</v>
      </c>
      <c r="D356" t="s">
        <v>921</v>
      </c>
      <c r="E356" t="s">
        <v>664</v>
      </c>
      <c r="F356" t="s">
        <v>8</v>
      </c>
      <c r="G356" t="s">
        <v>8</v>
      </c>
      <c r="H356" t="s">
        <v>8</v>
      </c>
      <c r="I356" t="s">
        <v>8</v>
      </c>
      <c r="J356" t="s">
        <v>8</v>
      </c>
      <c r="K356" t="s">
        <v>8</v>
      </c>
      <c r="L356" s="1" t="str">
        <f>IF(Table2[[#This Row],[Disable]]=1,"Disable","Non-disabled")</f>
        <v>Non-disabled</v>
      </c>
      <c r="M356" t="s">
        <v>12</v>
      </c>
      <c r="N356" t="s">
        <v>38</v>
      </c>
      <c r="O356">
        <v>0</v>
      </c>
      <c r="P356">
        <v>1</v>
      </c>
      <c r="Q356">
        <v>0</v>
      </c>
      <c r="R356">
        <v>0</v>
      </c>
      <c r="S356" t="s">
        <v>39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BJ356" t="s">
        <v>146</v>
      </c>
      <c r="BK356">
        <v>1</v>
      </c>
      <c r="BL356">
        <v>0</v>
      </c>
      <c r="BM356">
        <v>1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 t="s">
        <v>110</v>
      </c>
      <c r="BU356">
        <v>1</v>
      </c>
      <c r="BV356">
        <v>0</v>
      </c>
      <c r="BW356">
        <v>0</v>
      </c>
      <c r="BX356">
        <v>0</v>
      </c>
      <c r="BY356">
        <v>0</v>
      </c>
      <c r="BZ356" t="s">
        <v>125</v>
      </c>
      <c r="CA356" t="s">
        <v>127</v>
      </c>
      <c r="CB356">
        <v>1</v>
      </c>
      <c r="CC356">
        <v>0</v>
      </c>
      <c r="CD356">
        <v>0</v>
      </c>
      <c r="CE356">
        <v>0</v>
      </c>
      <c r="CF356" t="s">
        <v>131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 t="s">
        <v>191</v>
      </c>
      <c r="CQ356" t="s">
        <v>192</v>
      </c>
      <c r="CS356" t="s">
        <v>199</v>
      </c>
      <c r="DB356" t="s">
        <v>86</v>
      </c>
      <c r="EN356" t="s">
        <v>280</v>
      </c>
    </row>
    <row r="357" spans="1:144" x14ac:dyDescent="0.3">
      <c r="A357">
        <v>13</v>
      </c>
      <c r="B357" t="s">
        <v>4</v>
      </c>
      <c r="C357" t="s">
        <v>7</v>
      </c>
      <c r="D357" t="s">
        <v>921</v>
      </c>
      <c r="E357" t="s">
        <v>664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s="1" t="str">
        <f>IF(Table2[[#This Row],[Disable]]=1,"Disable","Non-disabled")</f>
        <v>Non-disabled</v>
      </c>
      <c r="M357" t="s">
        <v>12</v>
      </c>
      <c r="N357" t="s">
        <v>38</v>
      </c>
      <c r="O357">
        <v>0</v>
      </c>
      <c r="P357">
        <v>1</v>
      </c>
      <c r="Q357">
        <v>0</v>
      </c>
      <c r="R357">
        <v>0</v>
      </c>
      <c r="S357" t="s">
        <v>39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BJ357" t="s">
        <v>133</v>
      </c>
      <c r="BK357">
        <v>1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 t="s">
        <v>112</v>
      </c>
      <c r="BU357">
        <v>1</v>
      </c>
      <c r="BV357">
        <v>0</v>
      </c>
      <c r="BW357">
        <v>1</v>
      </c>
      <c r="BX357">
        <v>0</v>
      </c>
      <c r="BY357">
        <v>0</v>
      </c>
      <c r="BZ357" t="s">
        <v>125</v>
      </c>
      <c r="CA357" t="s">
        <v>127</v>
      </c>
      <c r="CB357">
        <v>1</v>
      </c>
      <c r="CC357">
        <v>0</v>
      </c>
      <c r="CD357">
        <v>0</v>
      </c>
      <c r="CE357">
        <v>0</v>
      </c>
      <c r="CF357" t="s">
        <v>152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1</v>
      </c>
      <c r="CN357">
        <v>0</v>
      </c>
      <c r="CO357" t="s">
        <v>190</v>
      </c>
      <c r="CQ357" t="s">
        <v>191</v>
      </c>
      <c r="CS357" t="s">
        <v>199</v>
      </c>
      <c r="DB357" t="s">
        <v>86</v>
      </c>
      <c r="EN357" t="s">
        <v>279</v>
      </c>
    </row>
    <row r="358" spans="1:144" x14ac:dyDescent="0.3">
      <c r="A358">
        <v>13</v>
      </c>
      <c r="B358" t="s">
        <v>4</v>
      </c>
      <c r="C358" t="s">
        <v>7</v>
      </c>
      <c r="D358" t="s">
        <v>921</v>
      </c>
      <c r="E358" t="s">
        <v>664</v>
      </c>
      <c r="F358" t="s">
        <v>8</v>
      </c>
      <c r="G358" t="s">
        <v>8</v>
      </c>
      <c r="H358" t="s">
        <v>8</v>
      </c>
      <c r="I358" t="s">
        <v>8</v>
      </c>
      <c r="J358" t="s">
        <v>8</v>
      </c>
      <c r="K358" t="s">
        <v>8</v>
      </c>
      <c r="L358" s="1" t="str">
        <f>IF(Table2[[#This Row],[Disable]]=1,"Disable","Non-disabled")</f>
        <v>Non-disabled</v>
      </c>
      <c r="M358" t="s">
        <v>12</v>
      </c>
      <c r="N358" t="s">
        <v>38</v>
      </c>
      <c r="O358">
        <v>0</v>
      </c>
      <c r="P358">
        <v>1</v>
      </c>
      <c r="Q358">
        <v>0</v>
      </c>
      <c r="R358">
        <v>0</v>
      </c>
      <c r="S358" t="s">
        <v>39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BJ358" t="s">
        <v>147</v>
      </c>
      <c r="BK358">
        <v>1</v>
      </c>
      <c r="BL358">
        <v>0</v>
      </c>
      <c r="BM358">
        <v>1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 t="s">
        <v>110</v>
      </c>
      <c r="BU358">
        <v>1</v>
      </c>
      <c r="BV358">
        <v>0</v>
      </c>
      <c r="BW358">
        <v>0</v>
      </c>
      <c r="BX358">
        <v>0</v>
      </c>
      <c r="BY358">
        <v>0</v>
      </c>
      <c r="BZ358" t="s">
        <v>125</v>
      </c>
      <c r="CA358" t="s">
        <v>127</v>
      </c>
      <c r="CB358">
        <v>1</v>
      </c>
      <c r="CC358">
        <v>0</v>
      </c>
      <c r="CD358">
        <v>0</v>
      </c>
      <c r="CE358">
        <v>0</v>
      </c>
      <c r="CF358" t="s">
        <v>157</v>
      </c>
      <c r="CG358">
        <v>1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1</v>
      </c>
      <c r="CN358">
        <v>0</v>
      </c>
      <c r="CO358" t="s">
        <v>191</v>
      </c>
      <c r="CQ358" t="s">
        <v>192</v>
      </c>
      <c r="CS358" t="s">
        <v>199</v>
      </c>
      <c r="DB358" t="s">
        <v>86</v>
      </c>
      <c r="EN358" t="s">
        <v>279</v>
      </c>
    </row>
    <row r="359" spans="1:144" x14ac:dyDescent="0.3">
      <c r="A359">
        <v>13</v>
      </c>
      <c r="B359" t="s">
        <v>4</v>
      </c>
      <c r="C359" t="s">
        <v>7</v>
      </c>
      <c r="D359" t="s">
        <v>921</v>
      </c>
      <c r="E359" t="s">
        <v>664</v>
      </c>
      <c r="F359" t="s">
        <v>8</v>
      </c>
      <c r="G359" t="s">
        <v>8</v>
      </c>
      <c r="H359" t="s">
        <v>10</v>
      </c>
      <c r="I359" t="s">
        <v>8</v>
      </c>
      <c r="J359" t="s">
        <v>8</v>
      </c>
      <c r="K359" t="s">
        <v>8</v>
      </c>
      <c r="L359" s="1" t="str">
        <f>IF(Table2[[#This Row],[Disable]]=1,"Disable","Non-disabled")</f>
        <v>Non-disabled</v>
      </c>
      <c r="M359" t="s">
        <v>12</v>
      </c>
      <c r="N359" t="s">
        <v>38</v>
      </c>
      <c r="O359">
        <v>0</v>
      </c>
      <c r="P359">
        <v>1</v>
      </c>
      <c r="Q359">
        <v>0</v>
      </c>
      <c r="R359">
        <v>0</v>
      </c>
      <c r="S359" t="s">
        <v>40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BJ359" t="s">
        <v>152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 t="s">
        <v>110</v>
      </c>
      <c r="BU359">
        <v>1</v>
      </c>
      <c r="BV359">
        <v>0</v>
      </c>
      <c r="BW359">
        <v>0</v>
      </c>
      <c r="BX359">
        <v>0</v>
      </c>
      <c r="BY359">
        <v>0</v>
      </c>
      <c r="BZ359" t="s">
        <v>125</v>
      </c>
      <c r="CA359" t="s">
        <v>127</v>
      </c>
      <c r="CB359">
        <v>1</v>
      </c>
      <c r="CC359">
        <v>0</v>
      </c>
      <c r="CD359">
        <v>0</v>
      </c>
      <c r="CE359">
        <v>0</v>
      </c>
      <c r="CF359" t="s">
        <v>152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1</v>
      </c>
      <c r="CN359">
        <v>0</v>
      </c>
      <c r="CO359" t="s">
        <v>189</v>
      </c>
      <c r="CQ359" t="s">
        <v>192</v>
      </c>
      <c r="CS359" t="s">
        <v>199</v>
      </c>
      <c r="DB359" t="s">
        <v>86</v>
      </c>
      <c r="EN359" t="s">
        <v>279</v>
      </c>
    </row>
    <row r="360" spans="1:144" x14ac:dyDescent="0.3">
      <c r="A360">
        <v>13</v>
      </c>
      <c r="B360" t="s">
        <v>4</v>
      </c>
      <c r="C360" t="s">
        <v>7</v>
      </c>
      <c r="D360" t="s">
        <v>921</v>
      </c>
      <c r="E360" t="s">
        <v>664</v>
      </c>
      <c r="F360" t="s">
        <v>8</v>
      </c>
      <c r="G360" t="s">
        <v>8</v>
      </c>
      <c r="H360" t="s">
        <v>8</v>
      </c>
      <c r="I360" t="s">
        <v>8</v>
      </c>
      <c r="J360" t="s">
        <v>8</v>
      </c>
      <c r="K360" t="s">
        <v>8</v>
      </c>
      <c r="L360" s="1" t="str">
        <f>IF(Table2[[#This Row],[Disable]]=1,"Disable","Non-disabled")</f>
        <v>Non-disabled</v>
      </c>
      <c r="M360" t="s">
        <v>12</v>
      </c>
      <c r="N360" t="s">
        <v>38</v>
      </c>
      <c r="O360">
        <v>0</v>
      </c>
      <c r="P360">
        <v>1</v>
      </c>
      <c r="Q360">
        <v>0</v>
      </c>
      <c r="R360">
        <v>0</v>
      </c>
      <c r="S360" t="s">
        <v>40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BJ360" t="s">
        <v>146</v>
      </c>
      <c r="BK360">
        <v>1</v>
      </c>
      <c r="BL360">
        <v>0</v>
      </c>
      <c r="BM360">
        <v>1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 t="s">
        <v>110</v>
      </c>
      <c r="BU360">
        <v>1</v>
      </c>
      <c r="BV360">
        <v>0</v>
      </c>
      <c r="BW360">
        <v>0</v>
      </c>
      <c r="BX360">
        <v>0</v>
      </c>
      <c r="BY360">
        <v>0</v>
      </c>
      <c r="BZ360" t="s">
        <v>125</v>
      </c>
      <c r="CA360" t="s">
        <v>127</v>
      </c>
      <c r="CB360">
        <v>1</v>
      </c>
      <c r="CC360">
        <v>0</v>
      </c>
      <c r="CD360">
        <v>0</v>
      </c>
      <c r="CE360">
        <v>0</v>
      </c>
      <c r="CF360" t="s">
        <v>131</v>
      </c>
      <c r="CG360">
        <v>0</v>
      </c>
      <c r="CH360">
        <v>0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0</v>
      </c>
      <c r="CO360" t="s">
        <v>189</v>
      </c>
      <c r="CQ360" t="s">
        <v>190</v>
      </c>
      <c r="CS360" t="s">
        <v>199</v>
      </c>
      <c r="DB360" t="s">
        <v>86</v>
      </c>
      <c r="EN360" t="s">
        <v>279</v>
      </c>
    </row>
    <row r="361" spans="1:144" x14ac:dyDescent="0.3">
      <c r="A361">
        <v>13</v>
      </c>
      <c r="B361" t="s">
        <v>4</v>
      </c>
      <c r="C361" t="s">
        <v>7</v>
      </c>
      <c r="D361" t="s">
        <v>921</v>
      </c>
      <c r="E361" t="s">
        <v>664</v>
      </c>
      <c r="F361" t="s">
        <v>8</v>
      </c>
      <c r="G361" t="s">
        <v>8</v>
      </c>
      <c r="H361" t="s">
        <v>8</v>
      </c>
      <c r="I361" t="s">
        <v>8</v>
      </c>
      <c r="J361" t="s">
        <v>8</v>
      </c>
      <c r="K361" t="s">
        <v>8</v>
      </c>
      <c r="L361" s="1" t="str">
        <f>IF(Table2[[#This Row],[Disable]]=1,"Disable","Non-disabled")</f>
        <v>Non-disabled</v>
      </c>
      <c r="M361" t="s">
        <v>12</v>
      </c>
      <c r="N361" t="s">
        <v>38</v>
      </c>
      <c r="O361">
        <v>0</v>
      </c>
      <c r="P361">
        <v>1</v>
      </c>
      <c r="Q361">
        <v>0</v>
      </c>
      <c r="R361">
        <v>0</v>
      </c>
      <c r="S361" t="s">
        <v>39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BJ361" t="s">
        <v>133</v>
      </c>
      <c r="BK361">
        <v>1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 t="s">
        <v>110</v>
      </c>
      <c r="BU361">
        <v>1</v>
      </c>
      <c r="BV361">
        <v>0</v>
      </c>
      <c r="BW361">
        <v>0</v>
      </c>
      <c r="BX361">
        <v>0</v>
      </c>
      <c r="BY361">
        <v>0</v>
      </c>
      <c r="BZ361" t="s">
        <v>125</v>
      </c>
      <c r="CA361" t="s">
        <v>127</v>
      </c>
      <c r="CB361">
        <v>1</v>
      </c>
      <c r="CC361">
        <v>0</v>
      </c>
      <c r="CD361">
        <v>0</v>
      </c>
      <c r="CE361">
        <v>0</v>
      </c>
      <c r="CF361" t="s">
        <v>131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0</v>
      </c>
      <c r="CO361" t="s">
        <v>189</v>
      </c>
      <c r="CQ361" t="s">
        <v>191</v>
      </c>
      <c r="CS361" t="s">
        <v>199</v>
      </c>
      <c r="DB361" t="s">
        <v>86</v>
      </c>
      <c r="EN361" t="s">
        <v>280</v>
      </c>
    </row>
    <row r="362" spans="1:144" x14ac:dyDescent="0.3">
      <c r="A362">
        <v>13</v>
      </c>
      <c r="B362" t="s">
        <v>4</v>
      </c>
      <c r="C362" t="s">
        <v>7</v>
      </c>
      <c r="D362" t="s">
        <v>921</v>
      </c>
      <c r="E362" t="s">
        <v>664</v>
      </c>
      <c r="F362" t="s">
        <v>8</v>
      </c>
      <c r="G362" t="s">
        <v>8</v>
      </c>
      <c r="H362" t="s">
        <v>8</v>
      </c>
      <c r="I362" t="s">
        <v>8</v>
      </c>
      <c r="J362" t="s">
        <v>8</v>
      </c>
      <c r="K362" t="s">
        <v>8</v>
      </c>
      <c r="L362" s="1" t="str">
        <f>IF(Table2[[#This Row],[Disable]]=1,"Disable","Non-disabled")</f>
        <v>Non-disabled</v>
      </c>
      <c r="M362" t="s">
        <v>12</v>
      </c>
      <c r="N362" t="s">
        <v>38</v>
      </c>
      <c r="O362">
        <v>0</v>
      </c>
      <c r="P362">
        <v>1</v>
      </c>
      <c r="Q362">
        <v>0</v>
      </c>
      <c r="R362">
        <v>0</v>
      </c>
      <c r="S362" t="s">
        <v>39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BJ362" t="s">
        <v>160</v>
      </c>
      <c r="BK362">
        <v>1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 t="s">
        <v>110</v>
      </c>
      <c r="BU362">
        <v>1</v>
      </c>
      <c r="BV362">
        <v>0</v>
      </c>
      <c r="BW362">
        <v>0</v>
      </c>
      <c r="BX362">
        <v>0</v>
      </c>
      <c r="BY362">
        <v>0</v>
      </c>
      <c r="BZ362" t="s">
        <v>125</v>
      </c>
      <c r="CA362" t="s">
        <v>127</v>
      </c>
      <c r="CB362">
        <v>1</v>
      </c>
      <c r="CC362">
        <v>0</v>
      </c>
      <c r="CD362">
        <v>0</v>
      </c>
      <c r="CE362">
        <v>0</v>
      </c>
      <c r="CF362" t="s">
        <v>160</v>
      </c>
      <c r="CG362">
        <v>1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1</v>
      </c>
      <c r="CN362">
        <v>0</v>
      </c>
      <c r="CO362" t="s">
        <v>190</v>
      </c>
      <c r="CQ362" t="s">
        <v>192</v>
      </c>
      <c r="CS362" t="s">
        <v>199</v>
      </c>
      <c r="DB362" t="s">
        <v>86</v>
      </c>
      <c r="EN362" t="s">
        <v>279</v>
      </c>
    </row>
    <row r="363" spans="1:144" x14ac:dyDescent="0.3">
      <c r="A363">
        <v>13</v>
      </c>
      <c r="B363" t="s">
        <v>4</v>
      </c>
      <c r="C363" t="s">
        <v>7</v>
      </c>
      <c r="D363" t="s">
        <v>921</v>
      </c>
      <c r="E363" t="s">
        <v>664</v>
      </c>
      <c r="F363" t="s">
        <v>8</v>
      </c>
      <c r="G363" t="s">
        <v>8</v>
      </c>
      <c r="H363" t="s">
        <v>8</v>
      </c>
      <c r="I363" t="s">
        <v>8</v>
      </c>
      <c r="J363" t="s">
        <v>8</v>
      </c>
      <c r="K363" t="s">
        <v>8</v>
      </c>
      <c r="L363" s="1" t="str">
        <f>IF(Table2[[#This Row],[Disable]]=1,"Disable","Non-disabled")</f>
        <v>Non-disabled</v>
      </c>
      <c r="M363" t="s">
        <v>12</v>
      </c>
      <c r="N363" t="s">
        <v>38</v>
      </c>
      <c r="O363">
        <v>0</v>
      </c>
      <c r="P363">
        <v>1</v>
      </c>
      <c r="Q363">
        <v>0</v>
      </c>
      <c r="R363">
        <v>0</v>
      </c>
      <c r="S363" t="s">
        <v>40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BJ363" t="s">
        <v>133</v>
      </c>
      <c r="BK363">
        <v>1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 t="s">
        <v>110</v>
      </c>
      <c r="BU363">
        <v>1</v>
      </c>
      <c r="BV363">
        <v>0</v>
      </c>
      <c r="BW363">
        <v>0</v>
      </c>
      <c r="BX363">
        <v>0</v>
      </c>
      <c r="BY363">
        <v>0</v>
      </c>
      <c r="BZ363" t="s">
        <v>125</v>
      </c>
      <c r="CA363" t="s">
        <v>127</v>
      </c>
      <c r="CB363">
        <v>1</v>
      </c>
      <c r="CC363">
        <v>0</v>
      </c>
      <c r="CD363">
        <v>0</v>
      </c>
      <c r="CE363">
        <v>0</v>
      </c>
      <c r="CF363" t="s">
        <v>157</v>
      </c>
      <c r="CG363">
        <v>1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1</v>
      </c>
      <c r="CN363">
        <v>0</v>
      </c>
      <c r="CO363" t="s">
        <v>190</v>
      </c>
      <c r="CQ363" t="s">
        <v>190</v>
      </c>
      <c r="CS363" t="s">
        <v>199</v>
      </c>
      <c r="DB363" t="s">
        <v>86</v>
      </c>
      <c r="EN363" t="s">
        <v>280</v>
      </c>
    </row>
    <row r="364" spans="1:144" x14ac:dyDescent="0.3">
      <c r="A364">
        <v>13</v>
      </c>
      <c r="B364" t="s">
        <v>4</v>
      </c>
      <c r="C364" t="s">
        <v>7</v>
      </c>
      <c r="D364" t="s">
        <v>921</v>
      </c>
      <c r="E364" t="s">
        <v>664</v>
      </c>
      <c r="F364" t="s">
        <v>8</v>
      </c>
      <c r="G364" t="s">
        <v>8</v>
      </c>
      <c r="H364" t="s">
        <v>8</v>
      </c>
      <c r="I364" t="s">
        <v>8</v>
      </c>
      <c r="J364" t="s">
        <v>8</v>
      </c>
      <c r="K364" t="s">
        <v>8</v>
      </c>
      <c r="L364" s="1" t="str">
        <f>IF(Table2[[#This Row],[Disable]]=1,"Disable","Non-disabled")</f>
        <v>Non-disabled</v>
      </c>
      <c r="M364" t="s">
        <v>12</v>
      </c>
      <c r="N364" t="s">
        <v>38</v>
      </c>
      <c r="O364">
        <v>0</v>
      </c>
      <c r="P364">
        <v>1</v>
      </c>
      <c r="Q364">
        <v>0</v>
      </c>
      <c r="R364">
        <v>0</v>
      </c>
      <c r="S364" t="s">
        <v>39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BJ364" t="s">
        <v>137</v>
      </c>
      <c r="BK364">
        <v>0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 t="s">
        <v>110</v>
      </c>
      <c r="BU364">
        <v>1</v>
      </c>
      <c r="BV364">
        <v>0</v>
      </c>
      <c r="BW364">
        <v>0</v>
      </c>
      <c r="BX364">
        <v>0</v>
      </c>
      <c r="BY364">
        <v>0</v>
      </c>
      <c r="BZ364" t="s">
        <v>125</v>
      </c>
      <c r="CA364" t="s">
        <v>127</v>
      </c>
      <c r="CB364">
        <v>1</v>
      </c>
      <c r="CC364">
        <v>0</v>
      </c>
      <c r="CD364">
        <v>0</v>
      </c>
      <c r="CE364">
        <v>0</v>
      </c>
      <c r="CF364" t="s">
        <v>131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 t="s">
        <v>190</v>
      </c>
      <c r="CQ364" t="s">
        <v>190</v>
      </c>
      <c r="CS364" t="s">
        <v>199</v>
      </c>
      <c r="DB364" t="s">
        <v>86</v>
      </c>
      <c r="EN364" t="s">
        <v>280</v>
      </c>
    </row>
    <row r="365" spans="1:144" x14ac:dyDescent="0.3">
      <c r="A365">
        <v>13</v>
      </c>
      <c r="B365" t="s">
        <v>4</v>
      </c>
      <c r="C365" t="s">
        <v>7</v>
      </c>
      <c r="D365" t="s">
        <v>921</v>
      </c>
      <c r="E365" t="s">
        <v>664</v>
      </c>
      <c r="F365" t="s">
        <v>8</v>
      </c>
      <c r="G365" t="s">
        <v>8</v>
      </c>
      <c r="H365" t="s">
        <v>8</v>
      </c>
      <c r="I365" t="s">
        <v>8</v>
      </c>
      <c r="J365" t="s">
        <v>8</v>
      </c>
      <c r="K365" t="s">
        <v>8</v>
      </c>
      <c r="L365" s="1" t="str">
        <f>IF(Table2[[#This Row],[Disable]]=1,"Disable","Non-disabled")</f>
        <v>Non-disabled</v>
      </c>
      <c r="M365" t="s">
        <v>12</v>
      </c>
      <c r="N365" t="s">
        <v>38</v>
      </c>
      <c r="O365">
        <v>0</v>
      </c>
      <c r="P365">
        <v>1</v>
      </c>
      <c r="Q365">
        <v>0</v>
      </c>
      <c r="R365">
        <v>0</v>
      </c>
      <c r="S365" t="s">
        <v>40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BJ365" t="s">
        <v>152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 t="s">
        <v>112</v>
      </c>
      <c r="BU365">
        <v>1</v>
      </c>
      <c r="BV365">
        <v>0</v>
      </c>
      <c r="BW365">
        <v>1</v>
      </c>
      <c r="BX365">
        <v>0</v>
      </c>
      <c r="BY365">
        <v>0</v>
      </c>
      <c r="BZ365" t="s">
        <v>125</v>
      </c>
      <c r="CA365" t="s">
        <v>127</v>
      </c>
      <c r="CB365">
        <v>1</v>
      </c>
      <c r="CC365">
        <v>0</v>
      </c>
      <c r="CD365">
        <v>0</v>
      </c>
      <c r="CE365">
        <v>0</v>
      </c>
      <c r="CF365" t="s">
        <v>152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1</v>
      </c>
      <c r="CN365">
        <v>0</v>
      </c>
      <c r="CO365" t="s">
        <v>189</v>
      </c>
      <c r="CQ365" t="s">
        <v>192</v>
      </c>
      <c r="CS365" t="s">
        <v>199</v>
      </c>
      <c r="DB365" t="s">
        <v>86</v>
      </c>
      <c r="EN365" t="s">
        <v>280</v>
      </c>
    </row>
    <row r="366" spans="1:144" x14ac:dyDescent="0.3">
      <c r="A366">
        <v>13</v>
      </c>
      <c r="B366" t="s">
        <v>4</v>
      </c>
      <c r="C366" t="s">
        <v>7</v>
      </c>
      <c r="D366" t="s">
        <v>921</v>
      </c>
      <c r="E366" t="s">
        <v>664</v>
      </c>
      <c r="F366" t="s">
        <v>8</v>
      </c>
      <c r="G366" t="s">
        <v>8</v>
      </c>
      <c r="H366" t="s">
        <v>8</v>
      </c>
      <c r="I366" t="s">
        <v>8</v>
      </c>
      <c r="J366" t="s">
        <v>8</v>
      </c>
      <c r="K366" t="s">
        <v>8</v>
      </c>
      <c r="L366" s="1" t="str">
        <f>IF(Table2[[#This Row],[Disable]]=1,"Disable","Non-disabled")</f>
        <v>Non-disabled</v>
      </c>
      <c r="M366" t="s">
        <v>12</v>
      </c>
      <c r="N366" t="s">
        <v>38</v>
      </c>
      <c r="O366">
        <v>0</v>
      </c>
      <c r="P366">
        <v>1</v>
      </c>
      <c r="Q366">
        <v>0</v>
      </c>
      <c r="R366">
        <v>0</v>
      </c>
      <c r="S366" t="s">
        <v>39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BJ366" t="s">
        <v>152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 t="s">
        <v>112</v>
      </c>
      <c r="BU366">
        <v>1</v>
      </c>
      <c r="BV366">
        <v>0</v>
      </c>
      <c r="BW366">
        <v>1</v>
      </c>
      <c r="BX366">
        <v>0</v>
      </c>
      <c r="BY366">
        <v>0</v>
      </c>
      <c r="BZ366" t="s">
        <v>125</v>
      </c>
      <c r="CA366" t="s">
        <v>127</v>
      </c>
      <c r="CB366">
        <v>1</v>
      </c>
      <c r="CC366">
        <v>0</v>
      </c>
      <c r="CD366">
        <v>0</v>
      </c>
      <c r="CE366">
        <v>0</v>
      </c>
      <c r="CF366" t="s">
        <v>152</v>
      </c>
      <c r="CG366">
        <v>0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1</v>
      </c>
      <c r="CN366">
        <v>0</v>
      </c>
      <c r="CO366" t="s">
        <v>189</v>
      </c>
      <c r="CQ366" t="s">
        <v>192</v>
      </c>
      <c r="CS366" t="s">
        <v>199</v>
      </c>
      <c r="DB366" t="s">
        <v>86</v>
      </c>
      <c r="EN366" t="s">
        <v>279</v>
      </c>
    </row>
    <row r="367" spans="1:144" x14ac:dyDescent="0.3">
      <c r="A367">
        <v>13</v>
      </c>
      <c r="B367" t="s">
        <v>4</v>
      </c>
      <c r="C367" t="s">
        <v>7</v>
      </c>
      <c r="D367" t="s">
        <v>921</v>
      </c>
      <c r="E367" t="s">
        <v>664</v>
      </c>
      <c r="F367" t="s">
        <v>8</v>
      </c>
      <c r="G367" t="s">
        <v>8</v>
      </c>
      <c r="H367" t="s">
        <v>8</v>
      </c>
      <c r="I367" t="s">
        <v>8</v>
      </c>
      <c r="J367" t="s">
        <v>8</v>
      </c>
      <c r="K367" t="s">
        <v>8</v>
      </c>
      <c r="L367" s="1" t="str">
        <f>IF(Table2[[#This Row],[Disable]]=1,"Disable","Non-disabled")</f>
        <v>Non-disabled</v>
      </c>
      <c r="M367" t="s">
        <v>12</v>
      </c>
      <c r="N367" t="s">
        <v>38</v>
      </c>
      <c r="O367">
        <v>0</v>
      </c>
      <c r="P367">
        <v>1</v>
      </c>
      <c r="Q367">
        <v>0</v>
      </c>
      <c r="R367">
        <v>0</v>
      </c>
      <c r="S367" t="s">
        <v>39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BJ367" t="s">
        <v>152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 t="s">
        <v>112</v>
      </c>
      <c r="BU367">
        <v>1</v>
      </c>
      <c r="BV367">
        <v>0</v>
      </c>
      <c r="BW367">
        <v>1</v>
      </c>
      <c r="BX367">
        <v>0</v>
      </c>
      <c r="BY367">
        <v>0</v>
      </c>
      <c r="BZ367" t="s">
        <v>125</v>
      </c>
      <c r="CA367" t="s">
        <v>127</v>
      </c>
      <c r="CB367">
        <v>1</v>
      </c>
      <c r="CC367">
        <v>0</v>
      </c>
      <c r="CD367">
        <v>0</v>
      </c>
      <c r="CE367">
        <v>0</v>
      </c>
      <c r="CF367" t="s">
        <v>131</v>
      </c>
      <c r="CG367">
        <v>0</v>
      </c>
      <c r="CH367">
        <v>0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0</v>
      </c>
      <c r="CO367" t="s">
        <v>191</v>
      </c>
      <c r="CQ367" t="s">
        <v>190</v>
      </c>
      <c r="CS367" t="s">
        <v>199</v>
      </c>
      <c r="DB367" t="s">
        <v>86</v>
      </c>
      <c r="EN367" t="s">
        <v>279</v>
      </c>
    </row>
    <row r="368" spans="1:144" x14ac:dyDescent="0.3">
      <c r="A368">
        <v>13</v>
      </c>
      <c r="B368" t="s">
        <v>4</v>
      </c>
      <c r="C368" t="s">
        <v>7</v>
      </c>
      <c r="D368" t="s">
        <v>921</v>
      </c>
      <c r="E368" t="s">
        <v>664</v>
      </c>
      <c r="F368" t="s">
        <v>8</v>
      </c>
      <c r="G368" t="s">
        <v>8</v>
      </c>
      <c r="H368" t="s">
        <v>8</v>
      </c>
      <c r="I368" t="s">
        <v>8</v>
      </c>
      <c r="J368" t="s">
        <v>8</v>
      </c>
      <c r="K368" t="s">
        <v>8</v>
      </c>
      <c r="L368" s="1" t="str">
        <f>IF(Table2[[#This Row],[Disable]]=1,"Disable","Non-disabled")</f>
        <v>Non-disabled</v>
      </c>
      <c r="M368" t="s">
        <v>12</v>
      </c>
      <c r="N368" t="s">
        <v>38</v>
      </c>
      <c r="O368">
        <v>0</v>
      </c>
      <c r="P368">
        <v>1</v>
      </c>
      <c r="Q368">
        <v>0</v>
      </c>
      <c r="R368">
        <v>0</v>
      </c>
      <c r="S368" t="s">
        <v>40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BJ368" t="s">
        <v>156</v>
      </c>
      <c r="BK368">
        <v>1</v>
      </c>
      <c r="BL368">
        <v>0</v>
      </c>
      <c r="BM368">
        <v>1</v>
      </c>
      <c r="BN368">
        <v>1</v>
      </c>
      <c r="BO368">
        <v>0</v>
      </c>
      <c r="BP368">
        <v>0</v>
      </c>
      <c r="BQ368">
        <v>1</v>
      </c>
      <c r="BR368">
        <v>0</v>
      </c>
      <c r="BS368">
        <v>0</v>
      </c>
      <c r="BT368" t="s">
        <v>110</v>
      </c>
      <c r="BU368">
        <v>1</v>
      </c>
      <c r="BV368">
        <v>0</v>
      </c>
      <c r="BW368">
        <v>0</v>
      </c>
      <c r="BX368">
        <v>0</v>
      </c>
      <c r="BY368">
        <v>0</v>
      </c>
      <c r="BZ368" t="s">
        <v>125</v>
      </c>
      <c r="CA368" t="s">
        <v>127</v>
      </c>
      <c r="CB368">
        <v>1</v>
      </c>
      <c r="CC368">
        <v>0</v>
      </c>
      <c r="CD368">
        <v>0</v>
      </c>
      <c r="CE368">
        <v>0</v>
      </c>
      <c r="CF368" t="s">
        <v>138</v>
      </c>
      <c r="CG368">
        <v>0</v>
      </c>
      <c r="CH368">
        <v>0</v>
      </c>
      <c r="CI368">
        <v>1</v>
      </c>
      <c r="CJ368">
        <v>1</v>
      </c>
      <c r="CK368">
        <v>0</v>
      </c>
      <c r="CL368">
        <v>0</v>
      </c>
      <c r="CM368">
        <v>0</v>
      </c>
      <c r="CN368">
        <v>0</v>
      </c>
      <c r="CO368" t="s">
        <v>189</v>
      </c>
      <c r="CQ368" t="s">
        <v>191</v>
      </c>
      <c r="CS368" t="s">
        <v>199</v>
      </c>
      <c r="DB368" t="s">
        <v>86</v>
      </c>
      <c r="EN368" t="s">
        <v>279</v>
      </c>
    </row>
    <row r="369" spans="1:144" x14ac:dyDescent="0.3">
      <c r="A369">
        <v>13</v>
      </c>
      <c r="B369" t="s">
        <v>4</v>
      </c>
      <c r="C369" t="s">
        <v>7</v>
      </c>
      <c r="D369" t="s">
        <v>921</v>
      </c>
      <c r="E369" t="s">
        <v>664</v>
      </c>
      <c r="F369" t="s">
        <v>8</v>
      </c>
      <c r="G369" t="s">
        <v>8</v>
      </c>
      <c r="H369" t="s">
        <v>10</v>
      </c>
      <c r="I369" t="s">
        <v>8</v>
      </c>
      <c r="J369" t="s">
        <v>8</v>
      </c>
      <c r="K369" t="s">
        <v>8</v>
      </c>
      <c r="L369" s="1" t="str">
        <f>IF(Table2[[#This Row],[Disable]]=1,"Disable","Non-disabled")</f>
        <v>Non-disabled</v>
      </c>
      <c r="M369" t="s">
        <v>12</v>
      </c>
      <c r="N369" t="s">
        <v>38</v>
      </c>
      <c r="O369">
        <v>0</v>
      </c>
      <c r="P369">
        <v>1</v>
      </c>
      <c r="Q369">
        <v>0</v>
      </c>
      <c r="R369">
        <v>0</v>
      </c>
      <c r="S369" t="s">
        <v>40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BJ369" t="s">
        <v>131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 t="s">
        <v>110</v>
      </c>
      <c r="BU369">
        <v>1</v>
      </c>
      <c r="BV369">
        <v>0</v>
      </c>
      <c r="BW369">
        <v>0</v>
      </c>
      <c r="BX369">
        <v>0</v>
      </c>
      <c r="BY369">
        <v>0</v>
      </c>
      <c r="BZ369" t="s">
        <v>125</v>
      </c>
      <c r="CA369" t="s">
        <v>127</v>
      </c>
      <c r="CB369">
        <v>1</v>
      </c>
      <c r="CC369">
        <v>0</v>
      </c>
      <c r="CD369">
        <v>0</v>
      </c>
      <c r="CE369">
        <v>0</v>
      </c>
      <c r="CF369" t="s">
        <v>131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0</v>
      </c>
      <c r="CO369" t="s">
        <v>190</v>
      </c>
      <c r="CQ369" t="s">
        <v>196</v>
      </c>
      <c r="CS369" t="s">
        <v>199</v>
      </c>
      <c r="DB369" t="s">
        <v>86</v>
      </c>
      <c r="EN369" t="s">
        <v>280</v>
      </c>
    </row>
    <row r="370" spans="1:144" x14ac:dyDescent="0.3">
      <c r="A370">
        <v>13</v>
      </c>
      <c r="B370" t="s">
        <v>4</v>
      </c>
      <c r="C370" t="s">
        <v>7</v>
      </c>
      <c r="D370" t="s">
        <v>921</v>
      </c>
      <c r="E370" t="s">
        <v>664</v>
      </c>
      <c r="F370" t="s">
        <v>8</v>
      </c>
      <c r="G370" t="s">
        <v>8</v>
      </c>
      <c r="H370" t="s">
        <v>8</v>
      </c>
      <c r="I370" t="s">
        <v>8</v>
      </c>
      <c r="J370" t="s">
        <v>8</v>
      </c>
      <c r="K370" t="s">
        <v>8</v>
      </c>
      <c r="L370" s="1" t="str">
        <f>IF(Table2[[#This Row],[Disable]]=1,"Disable","Non-disabled")</f>
        <v>Non-disabled</v>
      </c>
      <c r="M370" t="s">
        <v>12</v>
      </c>
      <c r="N370" t="s">
        <v>38</v>
      </c>
      <c r="O370">
        <v>0</v>
      </c>
      <c r="P370">
        <v>1</v>
      </c>
      <c r="Q370">
        <v>0</v>
      </c>
      <c r="R370">
        <v>0</v>
      </c>
      <c r="S370" t="s">
        <v>40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BJ370" t="s">
        <v>163</v>
      </c>
      <c r="BK370">
        <v>1</v>
      </c>
      <c r="BL370">
        <v>0</v>
      </c>
      <c r="BM370">
        <v>1</v>
      </c>
      <c r="BN370">
        <v>1</v>
      </c>
      <c r="BO370">
        <v>0</v>
      </c>
      <c r="BP370">
        <v>0</v>
      </c>
      <c r="BQ370">
        <v>1</v>
      </c>
      <c r="BR370">
        <v>0</v>
      </c>
      <c r="BS370">
        <v>0</v>
      </c>
      <c r="BT370" t="s">
        <v>112</v>
      </c>
      <c r="BU370">
        <v>1</v>
      </c>
      <c r="BV370">
        <v>0</v>
      </c>
      <c r="BW370">
        <v>1</v>
      </c>
      <c r="BX370">
        <v>0</v>
      </c>
      <c r="BY370">
        <v>0</v>
      </c>
      <c r="BZ370" t="s">
        <v>125</v>
      </c>
      <c r="CA370" t="s">
        <v>127</v>
      </c>
      <c r="CB370">
        <v>1</v>
      </c>
      <c r="CC370">
        <v>0</v>
      </c>
      <c r="CD370">
        <v>0</v>
      </c>
      <c r="CE370">
        <v>0</v>
      </c>
      <c r="CF370" t="s">
        <v>152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1</v>
      </c>
      <c r="CN370">
        <v>0</v>
      </c>
      <c r="CO370" t="s">
        <v>189</v>
      </c>
      <c r="CQ370" t="s">
        <v>192</v>
      </c>
      <c r="CS370" t="s">
        <v>199</v>
      </c>
      <c r="DB370" t="s">
        <v>86</v>
      </c>
      <c r="EN370" t="s">
        <v>279</v>
      </c>
    </row>
    <row r="371" spans="1:144" x14ac:dyDescent="0.3">
      <c r="A371">
        <v>13</v>
      </c>
      <c r="B371" t="s">
        <v>4</v>
      </c>
      <c r="C371" t="s">
        <v>7</v>
      </c>
      <c r="D371" t="s">
        <v>921</v>
      </c>
      <c r="E371" t="s">
        <v>664</v>
      </c>
      <c r="F371" t="s">
        <v>8</v>
      </c>
      <c r="G371" t="s">
        <v>8</v>
      </c>
      <c r="H371" t="s">
        <v>8</v>
      </c>
      <c r="I371" t="s">
        <v>8</v>
      </c>
      <c r="J371" t="s">
        <v>8</v>
      </c>
      <c r="K371" t="s">
        <v>8</v>
      </c>
      <c r="L371" s="1" t="str">
        <f>IF(Table2[[#This Row],[Disable]]=1,"Disable","Non-disabled")</f>
        <v>Non-disabled</v>
      </c>
      <c r="M371" t="s">
        <v>12</v>
      </c>
      <c r="N371" t="s">
        <v>38</v>
      </c>
      <c r="O371">
        <v>0</v>
      </c>
      <c r="P371">
        <v>1</v>
      </c>
      <c r="Q371">
        <v>0</v>
      </c>
      <c r="R371">
        <v>0</v>
      </c>
      <c r="S371" t="s">
        <v>40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BJ371" t="s">
        <v>152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 t="s">
        <v>110</v>
      </c>
      <c r="BU371">
        <v>1</v>
      </c>
      <c r="BV371">
        <v>0</v>
      </c>
      <c r="BW371">
        <v>0</v>
      </c>
      <c r="BX371">
        <v>0</v>
      </c>
      <c r="BY371">
        <v>0</v>
      </c>
      <c r="BZ371" t="s">
        <v>125</v>
      </c>
      <c r="CA371" t="s">
        <v>127</v>
      </c>
      <c r="CB371">
        <v>1</v>
      </c>
      <c r="CC371">
        <v>0</v>
      </c>
      <c r="CD371">
        <v>0</v>
      </c>
      <c r="CE371">
        <v>0</v>
      </c>
      <c r="CF371" t="s">
        <v>152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1</v>
      </c>
      <c r="CN371">
        <v>0</v>
      </c>
      <c r="CO371" t="s">
        <v>189</v>
      </c>
      <c r="CQ371" t="s">
        <v>192</v>
      </c>
      <c r="CS371" t="s">
        <v>199</v>
      </c>
      <c r="DB371" t="s">
        <v>86</v>
      </c>
      <c r="EN371" t="s">
        <v>279</v>
      </c>
    </row>
    <row r="372" spans="1:144" x14ac:dyDescent="0.3">
      <c r="A372">
        <v>13</v>
      </c>
      <c r="B372" t="s">
        <v>4</v>
      </c>
      <c r="C372" t="s">
        <v>7</v>
      </c>
      <c r="D372" t="s">
        <v>921</v>
      </c>
      <c r="E372" t="s">
        <v>664</v>
      </c>
      <c r="F372" t="s">
        <v>8</v>
      </c>
      <c r="G372" t="s">
        <v>8</v>
      </c>
      <c r="H372" t="s">
        <v>8</v>
      </c>
      <c r="I372" t="s">
        <v>8</v>
      </c>
      <c r="J372" t="s">
        <v>8</v>
      </c>
      <c r="K372" t="s">
        <v>8</v>
      </c>
      <c r="L372" s="1" t="str">
        <f>IF(Table2[[#This Row],[Disable]]=1,"Disable","Non-disabled")</f>
        <v>Non-disabled</v>
      </c>
      <c r="M372" t="s">
        <v>12</v>
      </c>
      <c r="N372" t="s">
        <v>38</v>
      </c>
      <c r="O372">
        <v>0</v>
      </c>
      <c r="P372">
        <v>1</v>
      </c>
      <c r="Q372">
        <v>0</v>
      </c>
      <c r="R372">
        <v>0</v>
      </c>
      <c r="S372" t="s">
        <v>54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BJ372" t="s">
        <v>157</v>
      </c>
      <c r="BK372">
        <v>1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 t="s">
        <v>110</v>
      </c>
      <c r="BU372">
        <v>1</v>
      </c>
      <c r="BV372">
        <v>0</v>
      </c>
      <c r="BW372">
        <v>0</v>
      </c>
      <c r="BX372">
        <v>0</v>
      </c>
      <c r="BY372">
        <v>0</v>
      </c>
      <c r="BZ372" t="s">
        <v>125</v>
      </c>
      <c r="CA372" t="s">
        <v>127</v>
      </c>
      <c r="CB372">
        <v>1</v>
      </c>
      <c r="CC372">
        <v>0</v>
      </c>
      <c r="CD372">
        <v>0</v>
      </c>
      <c r="CE372">
        <v>0</v>
      </c>
      <c r="CF372" t="s">
        <v>152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1</v>
      </c>
      <c r="CN372">
        <v>0</v>
      </c>
      <c r="CO372" t="s">
        <v>189</v>
      </c>
      <c r="CQ372" t="s">
        <v>191</v>
      </c>
      <c r="CS372" t="s">
        <v>199</v>
      </c>
      <c r="DB372" t="s">
        <v>86</v>
      </c>
      <c r="EN372" t="s">
        <v>279</v>
      </c>
    </row>
    <row r="373" spans="1:144" x14ac:dyDescent="0.3">
      <c r="A373">
        <v>13</v>
      </c>
      <c r="B373" t="s">
        <v>4</v>
      </c>
      <c r="C373" t="s">
        <v>7</v>
      </c>
      <c r="D373" t="s">
        <v>921</v>
      </c>
      <c r="E373" t="s">
        <v>664</v>
      </c>
      <c r="F373" t="s">
        <v>8</v>
      </c>
      <c r="G373" t="s">
        <v>8</v>
      </c>
      <c r="H373" t="s">
        <v>10</v>
      </c>
      <c r="I373" t="s">
        <v>8</v>
      </c>
      <c r="J373" t="s">
        <v>8</v>
      </c>
      <c r="K373" t="s">
        <v>8</v>
      </c>
      <c r="L373" s="1" t="str">
        <f>IF(Table2[[#This Row],[Disable]]=1,"Disable","Non-disabled")</f>
        <v>Non-disabled</v>
      </c>
      <c r="M373" t="s">
        <v>12</v>
      </c>
      <c r="N373" t="s">
        <v>38</v>
      </c>
      <c r="O373">
        <v>0</v>
      </c>
      <c r="P373">
        <v>1</v>
      </c>
      <c r="Q373">
        <v>0</v>
      </c>
      <c r="R373">
        <v>0</v>
      </c>
      <c r="S373" t="s">
        <v>39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BJ373" t="s">
        <v>164</v>
      </c>
      <c r="BK373">
        <v>0</v>
      </c>
      <c r="BL373">
        <v>1</v>
      </c>
      <c r="BM373">
        <v>1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0</v>
      </c>
      <c r="BT373" t="s">
        <v>110</v>
      </c>
      <c r="BU373">
        <v>1</v>
      </c>
      <c r="BV373">
        <v>0</v>
      </c>
      <c r="BW373">
        <v>0</v>
      </c>
      <c r="BX373">
        <v>0</v>
      </c>
      <c r="BY373">
        <v>0</v>
      </c>
      <c r="BZ373" t="s">
        <v>125</v>
      </c>
      <c r="CA373" t="s">
        <v>127</v>
      </c>
      <c r="CB373">
        <v>1</v>
      </c>
      <c r="CC373">
        <v>0</v>
      </c>
      <c r="CD373">
        <v>0</v>
      </c>
      <c r="CE373">
        <v>0</v>
      </c>
      <c r="CF373" t="s">
        <v>164</v>
      </c>
      <c r="CG373">
        <v>0</v>
      </c>
      <c r="CH373">
        <v>1</v>
      </c>
      <c r="CI373">
        <v>1</v>
      </c>
      <c r="CJ373">
        <v>0</v>
      </c>
      <c r="CK373">
        <v>0</v>
      </c>
      <c r="CL373">
        <v>0</v>
      </c>
      <c r="CM373">
        <v>1</v>
      </c>
      <c r="CN373">
        <v>0</v>
      </c>
      <c r="CO373" t="s">
        <v>191</v>
      </c>
      <c r="CQ373" t="s">
        <v>192</v>
      </c>
      <c r="CS373" t="s">
        <v>199</v>
      </c>
      <c r="DB373" t="s">
        <v>86</v>
      </c>
      <c r="EN373" t="s">
        <v>280</v>
      </c>
    </row>
    <row r="374" spans="1:144" x14ac:dyDescent="0.3">
      <c r="A374">
        <v>13</v>
      </c>
      <c r="B374" t="s">
        <v>4</v>
      </c>
      <c r="C374" t="s">
        <v>7</v>
      </c>
      <c r="D374" t="s">
        <v>921</v>
      </c>
      <c r="E374" t="s">
        <v>664</v>
      </c>
      <c r="F374" t="s">
        <v>8</v>
      </c>
      <c r="G374" t="s">
        <v>8</v>
      </c>
      <c r="H374" t="s">
        <v>8</v>
      </c>
      <c r="I374" t="s">
        <v>8</v>
      </c>
      <c r="J374" t="s">
        <v>8</v>
      </c>
      <c r="K374" t="s">
        <v>8</v>
      </c>
      <c r="L374" s="1" t="str">
        <f>IF(Table2[[#This Row],[Disable]]=1,"Disable","Non-disabled")</f>
        <v>Non-disabled</v>
      </c>
      <c r="M374" t="s">
        <v>12</v>
      </c>
      <c r="N374" t="s">
        <v>38</v>
      </c>
      <c r="O374">
        <v>0</v>
      </c>
      <c r="P374">
        <v>1</v>
      </c>
      <c r="Q374">
        <v>0</v>
      </c>
      <c r="R374">
        <v>0</v>
      </c>
      <c r="S374" t="s">
        <v>39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BJ374" t="s">
        <v>152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 t="s">
        <v>110</v>
      </c>
      <c r="BU374">
        <v>1</v>
      </c>
      <c r="BV374">
        <v>0</v>
      </c>
      <c r="BW374">
        <v>0</v>
      </c>
      <c r="BX374">
        <v>0</v>
      </c>
      <c r="BY374">
        <v>0</v>
      </c>
      <c r="BZ374" t="s">
        <v>125</v>
      </c>
      <c r="CA374" t="s">
        <v>127</v>
      </c>
      <c r="CB374">
        <v>1</v>
      </c>
      <c r="CC374">
        <v>0</v>
      </c>
      <c r="CD374">
        <v>0</v>
      </c>
      <c r="CE374">
        <v>0</v>
      </c>
      <c r="CF374" t="s">
        <v>131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0</v>
      </c>
      <c r="CO374" t="s">
        <v>189</v>
      </c>
      <c r="CQ374" t="s">
        <v>190</v>
      </c>
      <c r="CS374" t="s">
        <v>199</v>
      </c>
      <c r="DB374" t="s">
        <v>86</v>
      </c>
      <c r="EN374" t="s">
        <v>279</v>
      </c>
    </row>
    <row r="375" spans="1:144" x14ac:dyDescent="0.3">
      <c r="A375">
        <v>15</v>
      </c>
      <c r="B375" t="s">
        <v>4</v>
      </c>
      <c r="C375" t="s">
        <v>7</v>
      </c>
      <c r="D375" t="s">
        <v>921</v>
      </c>
      <c r="E375" t="s">
        <v>664</v>
      </c>
      <c r="F375" t="s">
        <v>8</v>
      </c>
      <c r="G375" t="s">
        <v>8</v>
      </c>
      <c r="H375" t="s">
        <v>8</v>
      </c>
      <c r="I375" t="s">
        <v>8</v>
      </c>
      <c r="J375" t="s">
        <v>8</v>
      </c>
      <c r="K375" t="s">
        <v>8</v>
      </c>
      <c r="L375" s="1" t="str">
        <f>IF(Table2[[#This Row],[Disable]]=1,"Disable","Non-disabled")</f>
        <v>Non-disabled</v>
      </c>
      <c r="M375" t="s">
        <v>12</v>
      </c>
      <c r="N375" t="s">
        <v>18</v>
      </c>
      <c r="O375">
        <v>0</v>
      </c>
      <c r="P375">
        <v>0</v>
      </c>
      <c r="Q375">
        <v>1</v>
      </c>
      <c r="R375">
        <v>0</v>
      </c>
      <c r="S375" t="s">
        <v>49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DO375" t="s">
        <v>231</v>
      </c>
      <c r="DP375">
        <v>1</v>
      </c>
      <c r="DQ375">
        <v>1</v>
      </c>
      <c r="DR375">
        <v>0</v>
      </c>
      <c r="DS375">
        <v>0</v>
      </c>
      <c r="DT375">
        <v>0</v>
      </c>
      <c r="DU375" t="s">
        <v>248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D375" t="s">
        <v>85</v>
      </c>
      <c r="EE375" t="s">
        <v>262</v>
      </c>
      <c r="EF375" t="s">
        <v>267</v>
      </c>
      <c r="EG375">
        <v>1</v>
      </c>
      <c r="EH375">
        <v>1</v>
      </c>
      <c r="EI375">
        <v>1</v>
      </c>
      <c r="EJ375">
        <v>0</v>
      </c>
      <c r="EK375">
        <v>0</v>
      </c>
      <c r="EL375">
        <v>0</v>
      </c>
      <c r="EN375" t="s">
        <v>279</v>
      </c>
    </row>
    <row r="376" spans="1:144" x14ac:dyDescent="0.3">
      <c r="A376">
        <v>15</v>
      </c>
      <c r="B376" t="s">
        <v>4</v>
      </c>
      <c r="C376" t="s">
        <v>7</v>
      </c>
      <c r="D376" t="s">
        <v>921</v>
      </c>
      <c r="E376" t="s">
        <v>664</v>
      </c>
      <c r="F376" t="s">
        <v>8</v>
      </c>
      <c r="G376" t="s">
        <v>8</v>
      </c>
      <c r="H376" t="s">
        <v>8</v>
      </c>
      <c r="I376" t="s">
        <v>8</v>
      </c>
      <c r="J376" t="s">
        <v>8</v>
      </c>
      <c r="K376" t="s">
        <v>8</v>
      </c>
      <c r="L376" s="1" t="str">
        <f>IF(Table2[[#This Row],[Disable]]=1,"Disable","Non-disabled")</f>
        <v>Non-disabled</v>
      </c>
      <c r="M376" t="s">
        <v>12</v>
      </c>
      <c r="N376" t="s">
        <v>20</v>
      </c>
      <c r="O376">
        <v>0</v>
      </c>
      <c r="P376">
        <v>0</v>
      </c>
      <c r="Q376">
        <v>1</v>
      </c>
      <c r="R376">
        <v>1</v>
      </c>
      <c r="S376" t="s">
        <v>50</v>
      </c>
      <c r="T376">
        <v>1</v>
      </c>
      <c r="U376">
        <v>1</v>
      </c>
      <c r="V376">
        <v>1</v>
      </c>
      <c r="W376">
        <v>0</v>
      </c>
      <c r="X376">
        <v>0</v>
      </c>
      <c r="Y376">
        <v>0</v>
      </c>
      <c r="DC376" t="s">
        <v>85</v>
      </c>
      <c r="DD376" t="s">
        <v>88</v>
      </c>
      <c r="DL376" t="s">
        <v>85</v>
      </c>
      <c r="DM376" t="s">
        <v>85</v>
      </c>
      <c r="DN376" t="s">
        <v>85</v>
      </c>
      <c r="DO376" t="s">
        <v>234</v>
      </c>
      <c r="DP376">
        <v>0</v>
      </c>
      <c r="DQ376">
        <v>1</v>
      </c>
      <c r="DR376">
        <v>0</v>
      </c>
      <c r="DS376">
        <v>0</v>
      </c>
      <c r="DT376">
        <v>0</v>
      </c>
      <c r="DU376" t="s">
        <v>248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D376" t="s">
        <v>85</v>
      </c>
      <c r="EE376" t="s">
        <v>262</v>
      </c>
      <c r="EF376" t="s">
        <v>267</v>
      </c>
      <c r="EG376">
        <v>1</v>
      </c>
      <c r="EH376">
        <v>1</v>
      </c>
      <c r="EI376">
        <v>1</v>
      </c>
      <c r="EJ376">
        <v>0</v>
      </c>
      <c r="EK376">
        <v>0</v>
      </c>
      <c r="EL376">
        <v>0</v>
      </c>
      <c r="EN376" t="s">
        <v>279</v>
      </c>
    </row>
    <row r="377" spans="1:144" x14ac:dyDescent="0.3">
      <c r="A377">
        <v>15</v>
      </c>
      <c r="B377" t="s">
        <v>5</v>
      </c>
      <c r="C377" t="s">
        <v>7</v>
      </c>
      <c r="D377" t="s">
        <v>924</v>
      </c>
      <c r="E377" t="s">
        <v>926</v>
      </c>
      <c r="F377" t="s">
        <v>8</v>
      </c>
      <c r="G377" t="s">
        <v>8</v>
      </c>
      <c r="H377" t="s">
        <v>8</v>
      </c>
      <c r="I377" t="s">
        <v>8</v>
      </c>
      <c r="J377" t="s">
        <v>8</v>
      </c>
      <c r="K377" t="s">
        <v>8</v>
      </c>
      <c r="L377" s="1" t="str">
        <f>IF(Table2[[#This Row],[Disable]]=1,"Disable","Non-disabled")</f>
        <v>Non-disabled</v>
      </c>
      <c r="M377" t="s">
        <v>13</v>
      </c>
      <c r="N377" t="s">
        <v>18</v>
      </c>
      <c r="O377">
        <v>0</v>
      </c>
      <c r="P377">
        <v>0</v>
      </c>
      <c r="Q377">
        <v>1</v>
      </c>
      <c r="R377">
        <v>0</v>
      </c>
      <c r="S377" t="s">
        <v>50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0</v>
      </c>
      <c r="DO377" t="s">
        <v>230</v>
      </c>
      <c r="DP377">
        <v>1</v>
      </c>
      <c r="DQ377">
        <v>1</v>
      </c>
      <c r="DR377">
        <v>0</v>
      </c>
      <c r="DS377">
        <v>0</v>
      </c>
      <c r="DT377">
        <v>0</v>
      </c>
      <c r="DU377" t="s">
        <v>248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D377" t="s">
        <v>85</v>
      </c>
      <c r="EE377" t="s">
        <v>85</v>
      </c>
      <c r="EF377" t="s">
        <v>267</v>
      </c>
      <c r="EG377">
        <v>1</v>
      </c>
      <c r="EH377">
        <v>1</v>
      </c>
      <c r="EI377">
        <v>1</v>
      </c>
      <c r="EJ377">
        <v>0</v>
      </c>
      <c r="EK377">
        <v>0</v>
      </c>
      <c r="EL377">
        <v>0</v>
      </c>
      <c r="EN377" t="s">
        <v>279</v>
      </c>
    </row>
    <row r="378" spans="1:144" x14ac:dyDescent="0.3">
      <c r="A378">
        <v>15</v>
      </c>
      <c r="B378" t="s">
        <v>5</v>
      </c>
      <c r="C378" t="s">
        <v>7</v>
      </c>
      <c r="D378" t="s">
        <v>924</v>
      </c>
      <c r="E378" t="s">
        <v>926</v>
      </c>
      <c r="F378" t="s">
        <v>8</v>
      </c>
      <c r="G378" t="s">
        <v>8</v>
      </c>
      <c r="H378" t="s">
        <v>8</v>
      </c>
      <c r="I378" t="s">
        <v>8</v>
      </c>
      <c r="J378" t="s">
        <v>8</v>
      </c>
      <c r="K378" t="s">
        <v>8</v>
      </c>
      <c r="L378" s="1" t="str">
        <f>IF(Table2[[#This Row],[Disable]]=1,"Disable","Non-disabled")</f>
        <v>Non-disabled</v>
      </c>
      <c r="M378" t="s">
        <v>13</v>
      </c>
      <c r="N378" t="s">
        <v>18</v>
      </c>
      <c r="O378">
        <v>0</v>
      </c>
      <c r="P378">
        <v>0</v>
      </c>
      <c r="Q378">
        <v>1</v>
      </c>
      <c r="R378">
        <v>0</v>
      </c>
      <c r="S378" t="s">
        <v>49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DO378" t="s">
        <v>230</v>
      </c>
      <c r="DP378">
        <v>1</v>
      </c>
      <c r="DQ378">
        <v>1</v>
      </c>
      <c r="DR378">
        <v>0</v>
      </c>
      <c r="DS378">
        <v>0</v>
      </c>
      <c r="DT378">
        <v>0</v>
      </c>
      <c r="DU378" t="s">
        <v>246</v>
      </c>
      <c r="DV378">
        <v>1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0</v>
      </c>
      <c r="ED378" t="s">
        <v>85</v>
      </c>
      <c r="EE378" t="s">
        <v>262</v>
      </c>
      <c r="EF378" t="s">
        <v>267</v>
      </c>
      <c r="EG378">
        <v>1</v>
      </c>
      <c r="EH378">
        <v>1</v>
      </c>
      <c r="EI378">
        <v>1</v>
      </c>
      <c r="EJ378">
        <v>0</v>
      </c>
      <c r="EK378">
        <v>0</v>
      </c>
      <c r="EL378">
        <v>0</v>
      </c>
      <c r="EN378" t="s">
        <v>279</v>
      </c>
    </row>
    <row r="379" spans="1:144" x14ac:dyDescent="0.3">
      <c r="A379">
        <v>15</v>
      </c>
      <c r="B379" t="s">
        <v>5</v>
      </c>
      <c r="C379" t="s">
        <v>7</v>
      </c>
      <c r="D379" t="s">
        <v>924</v>
      </c>
      <c r="E379" t="s">
        <v>926</v>
      </c>
      <c r="F379" t="s">
        <v>8</v>
      </c>
      <c r="G379" t="s">
        <v>8</v>
      </c>
      <c r="H379" t="s">
        <v>8</v>
      </c>
      <c r="I379" t="s">
        <v>8</v>
      </c>
      <c r="J379" t="s">
        <v>8</v>
      </c>
      <c r="K379" t="s">
        <v>8</v>
      </c>
      <c r="L379" s="1" t="str">
        <f>IF(Table2[[#This Row],[Disable]]=1,"Disable","Non-disabled")</f>
        <v>Non-disabled</v>
      </c>
      <c r="M379" t="s">
        <v>13</v>
      </c>
      <c r="N379" t="s">
        <v>18</v>
      </c>
      <c r="O379">
        <v>0</v>
      </c>
      <c r="P379">
        <v>0</v>
      </c>
      <c r="Q379">
        <v>1</v>
      </c>
      <c r="R379">
        <v>0</v>
      </c>
      <c r="S379" t="s">
        <v>49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DO379" t="s">
        <v>230</v>
      </c>
      <c r="DP379">
        <v>1</v>
      </c>
      <c r="DQ379">
        <v>1</v>
      </c>
      <c r="DR379">
        <v>0</v>
      </c>
      <c r="DS379">
        <v>0</v>
      </c>
      <c r="DT379">
        <v>0</v>
      </c>
      <c r="DU379" t="s">
        <v>248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D379" t="s">
        <v>85</v>
      </c>
      <c r="EE379" t="s">
        <v>262</v>
      </c>
      <c r="EF379" t="s">
        <v>267</v>
      </c>
      <c r="EG379">
        <v>1</v>
      </c>
      <c r="EH379">
        <v>1</v>
      </c>
      <c r="EI379">
        <v>1</v>
      </c>
      <c r="EJ379">
        <v>0</v>
      </c>
      <c r="EK379">
        <v>0</v>
      </c>
      <c r="EL379">
        <v>0</v>
      </c>
      <c r="EN379" t="s">
        <v>279</v>
      </c>
    </row>
    <row r="380" spans="1:144" x14ac:dyDescent="0.3">
      <c r="A380">
        <v>15</v>
      </c>
      <c r="B380" t="s">
        <v>5</v>
      </c>
      <c r="C380" t="s">
        <v>7</v>
      </c>
      <c r="D380" t="s">
        <v>924</v>
      </c>
      <c r="E380" t="s">
        <v>926</v>
      </c>
      <c r="F380" t="s">
        <v>8</v>
      </c>
      <c r="G380" t="s">
        <v>10</v>
      </c>
      <c r="H380" t="s">
        <v>8</v>
      </c>
      <c r="I380" t="s">
        <v>8</v>
      </c>
      <c r="J380" t="s">
        <v>8</v>
      </c>
      <c r="K380" t="s">
        <v>8</v>
      </c>
      <c r="L380" s="1" t="str">
        <f>IF(Table2[[#This Row],[Disable]]=1,"Disable","Non-disabled")</f>
        <v>Non-disabled</v>
      </c>
      <c r="M380" t="s">
        <v>13</v>
      </c>
      <c r="N380" t="s">
        <v>18</v>
      </c>
      <c r="O380">
        <v>0</v>
      </c>
      <c r="P380">
        <v>0</v>
      </c>
      <c r="Q380">
        <v>1</v>
      </c>
      <c r="R380">
        <v>0</v>
      </c>
      <c r="S380" t="s">
        <v>50</v>
      </c>
      <c r="T380">
        <v>1</v>
      </c>
      <c r="U380">
        <v>1</v>
      </c>
      <c r="V380">
        <v>1</v>
      </c>
      <c r="W380">
        <v>0</v>
      </c>
      <c r="X380">
        <v>0</v>
      </c>
      <c r="Y380">
        <v>0</v>
      </c>
      <c r="DO380" t="s">
        <v>230</v>
      </c>
      <c r="DP380">
        <v>1</v>
      </c>
      <c r="DQ380">
        <v>1</v>
      </c>
      <c r="DR380">
        <v>0</v>
      </c>
      <c r="DS380">
        <v>0</v>
      </c>
      <c r="DT380">
        <v>0</v>
      </c>
      <c r="DU380" t="s">
        <v>248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D380" t="s">
        <v>85</v>
      </c>
      <c r="EE380" t="s">
        <v>262</v>
      </c>
      <c r="EF380" t="s">
        <v>267</v>
      </c>
      <c r="EG380">
        <v>1</v>
      </c>
      <c r="EH380">
        <v>1</v>
      </c>
      <c r="EI380">
        <v>1</v>
      </c>
      <c r="EJ380">
        <v>0</v>
      </c>
      <c r="EK380">
        <v>0</v>
      </c>
      <c r="EL380">
        <v>0</v>
      </c>
      <c r="EN380" t="s">
        <v>280</v>
      </c>
    </row>
    <row r="381" spans="1:144" x14ac:dyDescent="0.3">
      <c r="A381">
        <v>15</v>
      </c>
      <c r="B381" t="s">
        <v>4</v>
      </c>
      <c r="C381" t="s">
        <v>7</v>
      </c>
      <c r="D381" t="s">
        <v>921</v>
      </c>
      <c r="E381" t="s">
        <v>664</v>
      </c>
      <c r="F381" t="s">
        <v>8</v>
      </c>
      <c r="G381" t="s">
        <v>8</v>
      </c>
      <c r="H381" t="s">
        <v>8</v>
      </c>
      <c r="I381" t="s">
        <v>8</v>
      </c>
      <c r="J381" t="s">
        <v>8</v>
      </c>
      <c r="K381" t="s">
        <v>8</v>
      </c>
      <c r="L381" s="1" t="str">
        <f>IF(Table2[[#This Row],[Disable]]=1,"Disable","Non-disabled")</f>
        <v>Non-disabled</v>
      </c>
      <c r="M381" t="s">
        <v>12</v>
      </c>
      <c r="N381" t="s">
        <v>16</v>
      </c>
      <c r="O381">
        <v>0</v>
      </c>
      <c r="P381">
        <v>0</v>
      </c>
      <c r="Q381">
        <v>0</v>
      </c>
      <c r="R381">
        <v>1</v>
      </c>
      <c r="S381" t="s">
        <v>50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0</v>
      </c>
      <c r="DC381" t="s">
        <v>85</v>
      </c>
      <c r="DD381" t="s">
        <v>88</v>
      </c>
      <c r="DL381" t="s">
        <v>85</v>
      </c>
      <c r="DM381" t="s">
        <v>88</v>
      </c>
      <c r="DN381" t="s">
        <v>85</v>
      </c>
      <c r="EN381" t="s">
        <v>280</v>
      </c>
    </row>
    <row r="382" spans="1:144" x14ac:dyDescent="0.3">
      <c r="A382">
        <v>15</v>
      </c>
      <c r="B382" t="s">
        <v>4</v>
      </c>
      <c r="C382" t="s">
        <v>7</v>
      </c>
      <c r="D382" t="s">
        <v>921</v>
      </c>
      <c r="E382" t="s">
        <v>664</v>
      </c>
      <c r="F382" t="s">
        <v>10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s="1" t="str">
        <f>IF(Table2[[#This Row],[Disable]]=1,"Disable","Non-disabled")</f>
        <v>Non-disabled</v>
      </c>
      <c r="M382" t="s">
        <v>12</v>
      </c>
      <c r="N382" t="s">
        <v>19</v>
      </c>
      <c r="O382">
        <v>0</v>
      </c>
      <c r="P382">
        <v>0</v>
      </c>
      <c r="Q382">
        <v>1</v>
      </c>
      <c r="R382">
        <v>1</v>
      </c>
      <c r="S382" t="s">
        <v>50</v>
      </c>
      <c r="T382">
        <v>1</v>
      </c>
      <c r="U382">
        <v>1</v>
      </c>
      <c r="V382">
        <v>1</v>
      </c>
      <c r="W382">
        <v>0</v>
      </c>
      <c r="X382">
        <v>0</v>
      </c>
      <c r="Y382">
        <v>0</v>
      </c>
      <c r="DC382" t="s">
        <v>85</v>
      </c>
      <c r="DD382" t="s">
        <v>88</v>
      </c>
      <c r="DL382" t="s">
        <v>85</v>
      </c>
      <c r="DM382" t="s">
        <v>88</v>
      </c>
      <c r="DN382" t="s">
        <v>85</v>
      </c>
      <c r="DO382" t="s">
        <v>230</v>
      </c>
      <c r="DP382">
        <v>1</v>
      </c>
      <c r="DQ382">
        <v>1</v>
      </c>
      <c r="DR382">
        <v>0</v>
      </c>
      <c r="DS382">
        <v>0</v>
      </c>
      <c r="DT382">
        <v>0</v>
      </c>
      <c r="DU382" t="s">
        <v>248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D382" t="s">
        <v>85</v>
      </c>
      <c r="EE382" t="s">
        <v>88</v>
      </c>
      <c r="EF382" t="s">
        <v>267</v>
      </c>
      <c r="EG382">
        <v>1</v>
      </c>
      <c r="EH382">
        <v>1</v>
      </c>
      <c r="EI382">
        <v>1</v>
      </c>
      <c r="EJ382">
        <v>0</v>
      </c>
      <c r="EK382">
        <v>0</v>
      </c>
      <c r="EL382">
        <v>0</v>
      </c>
      <c r="EN382" t="s">
        <v>280</v>
      </c>
    </row>
    <row r="383" spans="1:144" x14ac:dyDescent="0.3">
      <c r="A383">
        <v>15</v>
      </c>
      <c r="B383" t="s">
        <v>5</v>
      </c>
      <c r="C383" t="s">
        <v>7</v>
      </c>
      <c r="D383" t="s">
        <v>924</v>
      </c>
      <c r="E383" t="s">
        <v>926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s="1" t="str">
        <f>IF(Table2[[#This Row],[Disable]]=1,"Disable","Non-disabled")</f>
        <v>Non-disabled</v>
      </c>
      <c r="M383" t="s">
        <v>13</v>
      </c>
      <c r="N383" t="s">
        <v>17</v>
      </c>
      <c r="O383">
        <v>1</v>
      </c>
      <c r="P383">
        <v>0</v>
      </c>
      <c r="Q383">
        <v>0</v>
      </c>
      <c r="R383">
        <v>0</v>
      </c>
      <c r="S383" t="s">
        <v>50</v>
      </c>
      <c r="T383">
        <v>1</v>
      </c>
      <c r="U383">
        <v>1</v>
      </c>
      <c r="V383">
        <v>1</v>
      </c>
      <c r="W383">
        <v>0</v>
      </c>
      <c r="X383">
        <v>0</v>
      </c>
      <c r="Y383">
        <v>0</v>
      </c>
      <c r="AA383" t="s">
        <v>62</v>
      </c>
      <c r="AB383" t="s">
        <v>73</v>
      </c>
      <c r="AC383">
        <v>1</v>
      </c>
      <c r="AD383">
        <v>0</v>
      </c>
      <c r="AE383">
        <v>0</v>
      </c>
      <c r="AF383">
        <v>1</v>
      </c>
      <c r="AG383">
        <v>1</v>
      </c>
      <c r="AH383">
        <v>0</v>
      </c>
      <c r="AJ383" t="s">
        <v>85</v>
      </c>
      <c r="AK383" t="s">
        <v>86</v>
      </c>
      <c r="AM383" t="s">
        <v>85</v>
      </c>
      <c r="AN383" t="s">
        <v>88</v>
      </c>
      <c r="AY383" t="s">
        <v>88</v>
      </c>
      <c r="BE383" t="s">
        <v>103</v>
      </c>
      <c r="BF383">
        <v>1</v>
      </c>
      <c r="BG383">
        <v>1</v>
      </c>
      <c r="BH383">
        <v>0</v>
      </c>
      <c r="BI383">
        <v>0</v>
      </c>
      <c r="EN383" t="s">
        <v>280</v>
      </c>
    </row>
    <row r="384" spans="1:144" x14ac:dyDescent="0.3">
      <c r="A384">
        <v>15</v>
      </c>
      <c r="B384" t="s">
        <v>5</v>
      </c>
      <c r="C384" t="s">
        <v>7</v>
      </c>
      <c r="D384" t="s">
        <v>924</v>
      </c>
      <c r="E384" t="s">
        <v>926</v>
      </c>
      <c r="F384" t="s">
        <v>8</v>
      </c>
      <c r="G384" t="s">
        <v>8</v>
      </c>
      <c r="H384" t="s">
        <v>8</v>
      </c>
      <c r="I384" t="s">
        <v>8</v>
      </c>
      <c r="J384" t="s">
        <v>8</v>
      </c>
      <c r="K384" t="s">
        <v>10</v>
      </c>
      <c r="L384" s="1" t="str">
        <f>IF(Table2[[#This Row],[Disable]]=1,"Disable","Non-disabled")</f>
        <v>Non-disabled</v>
      </c>
      <c r="M384" t="s">
        <v>13</v>
      </c>
      <c r="N384" t="s">
        <v>25</v>
      </c>
      <c r="O384">
        <v>1</v>
      </c>
      <c r="P384">
        <v>0</v>
      </c>
      <c r="Q384">
        <v>1</v>
      </c>
      <c r="R384">
        <v>1</v>
      </c>
      <c r="S384" t="s">
        <v>50</v>
      </c>
      <c r="T384">
        <v>1</v>
      </c>
      <c r="U384">
        <v>1</v>
      </c>
      <c r="V384">
        <v>1</v>
      </c>
      <c r="W384">
        <v>0</v>
      </c>
      <c r="X384">
        <v>0</v>
      </c>
      <c r="Y384">
        <v>0</v>
      </c>
      <c r="AA384" t="s">
        <v>62</v>
      </c>
      <c r="AB384" t="s">
        <v>76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J384" t="s">
        <v>85</v>
      </c>
      <c r="AK384" t="s">
        <v>86</v>
      </c>
      <c r="AM384" t="s">
        <v>85</v>
      </c>
      <c r="AN384" t="s">
        <v>88</v>
      </c>
      <c r="AY384" t="s">
        <v>88</v>
      </c>
      <c r="BE384" t="s">
        <v>105</v>
      </c>
      <c r="BF384">
        <v>1</v>
      </c>
      <c r="BG384">
        <v>1</v>
      </c>
      <c r="BH384">
        <v>0</v>
      </c>
      <c r="BI384">
        <v>0</v>
      </c>
      <c r="DC384" t="s">
        <v>85</v>
      </c>
      <c r="DD384" t="s">
        <v>88</v>
      </c>
      <c r="DL384" t="s">
        <v>85</v>
      </c>
      <c r="DM384" t="s">
        <v>88</v>
      </c>
      <c r="DN384" t="s">
        <v>85</v>
      </c>
      <c r="DO384" t="s">
        <v>230</v>
      </c>
      <c r="DP384">
        <v>1</v>
      </c>
      <c r="DQ384">
        <v>1</v>
      </c>
      <c r="DR384">
        <v>0</v>
      </c>
      <c r="DS384">
        <v>0</v>
      </c>
      <c r="DT384">
        <v>0</v>
      </c>
      <c r="DU384" t="s">
        <v>248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D384" t="s">
        <v>85</v>
      </c>
      <c r="EE384" t="s">
        <v>262</v>
      </c>
      <c r="EF384" t="s">
        <v>267</v>
      </c>
      <c r="EG384">
        <v>1</v>
      </c>
      <c r="EH384">
        <v>1</v>
      </c>
      <c r="EI384">
        <v>1</v>
      </c>
      <c r="EJ384">
        <v>0</v>
      </c>
      <c r="EK384">
        <v>0</v>
      </c>
      <c r="EL384">
        <v>0</v>
      </c>
      <c r="EN384" t="s">
        <v>280</v>
      </c>
    </row>
    <row r="385" spans="1:144" x14ac:dyDescent="0.3">
      <c r="A385">
        <v>15</v>
      </c>
      <c r="B385" t="s">
        <v>4</v>
      </c>
      <c r="C385" t="s">
        <v>7</v>
      </c>
      <c r="D385" t="s">
        <v>921</v>
      </c>
      <c r="E385" t="s">
        <v>664</v>
      </c>
      <c r="F385" t="s">
        <v>10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s="1" t="str">
        <f>IF(Table2[[#This Row],[Disable]]=1,"Disable","Non-disabled")</f>
        <v>Non-disabled</v>
      </c>
      <c r="M385" t="s">
        <v>12</v>
      </c>
      <c r="N385" t="s">
        <v>18</v>
      </c>
      <c r="O385">
        <v>0</v>
      </c>
      <c r="P385">
        <v>0</v>
      </c>
      <c r="Q385">
        <v>1</v>
      </c>
      <c r="R385">
        <v>0</v>
      </c>
      <c r="S385" t="s">
        <v>43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DO385" t="s">
        <v>230</v>
      </c>
      <c r="DP385">
        <v>1</v>
      </c>
      <c r="DQ385">
        <v>1</v>
      </c>
      <c r="DR385">
        <v>0</v>
      </c>
      <c r="DS385">
        <v>0</v>
      </c>
      <c r="DT385">
        <v>0</v>
      </c>
      <c r="DU385" t="s">
        <v>247</v>
      </c>
      <c r="DV385">
        <v>1</v>
      </c>
      <c r="DW385">
        <v>0</v>
      </c>
      <c r="DX385">
        <v>1</v>
      </c>
      <c r="DY385">
        <v>0</v>
      </c>
      <c r="DZ385">
        <v>0</v>
      </c>
      <c r="EA385">
        <v>0</v>
      </c>
      <c r="EB385">
        <v>0</v>
      </c>
      <c r="ED385" t="s">
        <v>85</v>
      </c>
      <c r="EE385" t="s">
        <v>262</v>
      </c>
      <c r="EF385" t="s">
        <v>267</v>
      </c>
      <c r="EG385">
        <v>1</v>
      </c>
      <c r="EH385">
        <v>1</v>
      </c>
      <c r="EI385">
        <v>1</v>
      </c>
      <c r="EJ385">
        <v>0</v>
      </c>
      <c r="EK385">
        <v>0</v>
      </c>
      <c r="EL385">
        <v>0</v>
      </c>
      <c r="EN385" t="s">
        <v>280</v>
      </c>
    </row>
    <row r="386" spans="1:144" x14ac:dyDescent="0.3">
      <c r="A386">
        <v>15</v>
      </c>
      <c r="B386" t="s">
        <v>4</v>
      </c>
      <c r="C386" t="s">
        <v>7</v>
      </c>
      <c r="D386" t="s">
        <v>921</v>
      </c>
      <c r="E386" t="s">
        <v>664</v>
      </c>
      <c r="F386" t="s">
        <v>8</v>
      </c>
      <c r="G386" t="s">
        <v>8</v>
      </c>
      <c r="H386" t="s">
        <v>8</v>
      </c>
      <c r="I386" t="s">
        <v>8</v>
      </c>
      <c r="J386" t="s">
        <v>8</v>
      </c>
      <c r="K386" t="s">
        <v>8</v>
      </c>
      <c r="L386" s="1" t="str">
        <f>IF(Table2[[#This Row],[Disable]]=1,"Disable","Non-disabled")</f>
        <v>Non-disabled</v>
      </c>
      <c r="M386" t="s">
        <v>12</v>
      </c>
      <c r="N386" t="s">
        <v>19</v>
      </c>
      <c r="O386">
        <v>0</v>
      </c>
      <c r="P386">
        <v>0</v>
      </c>
      <c r="Q386">
        <v>1</v>
      </c>
      <c r="R386">
        <v>1</v>
      </c>
      <c r="S386" t="s">
        <v>43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DC386" t="s">
        <v>85</v>
      </c>
      <c r="DD386" t="s">
        <v>88</v>
      </c>
      <c r="DL386" t="s">
        <v>85</v>
      </c>
      <c r="DM386" t="s">
        <v>88</v>
      </c>
      <c r="DN386" t="s">
        <v>85</v>
      </c>
      <c r="DO386" t="s">
        <v>231</v>
      </c>
      <c r="DP386">
        <v>1</v>
      </c>
      <c r="DQ386">
        <v>1</v>
      </c>
      <c r="DR386">
        <v>0</v>
      </c>
      <c r="DS386">
        <v>0</v>
      </c>
      <c r="DT386">
        <v>0</v>
      </c>
      <c r="DU386" t="s">
        <v>247</v>
      </c>
      <c r="DV386">
        <v>1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D386" t="s">
        <v>85</v>
      </c>
      <c r="EE386" t="s">
        <v>262</v>
      </c>
      <c r="EF386" t="s">
        <v>267</v>
      </c>
      <c r="EG386">
        <v>1</v>
      </c>
      <c r="EH386">
        <v>1</v>
      </c>
      <c r="EI386">
        <v>1</v>
      </c>
      <c r="EJ386">
        <v>0</v>
      </c>
      <c r="EK386">
        <v>0</v>
      </c>
      <c r="EL386">
        <v>0</v>
      </c>
      <c r="EN386" t="s">
        <v>280</v>
      </c>
    </row>
    <row r="387" spans="1:144" x14ac:dyDescent="0.3">
      <c r="A387">
        <v>15</v>
      </c>
      <c r="B387" t="s">
        <v>4</v>
      </c>
      <c r="C387" t="s">
        <v>7</v>
      </c>
      <c r="D387" t="s">
        <v>921</v>
      </c>
      <c r="E387" t="s">
        <v>664</v>
      </c>
      <c r="F387" t="s">
        <v>8</v>
      </c>
      <c r="G387" t="s">
        <v>8</v>
      </c>
      <c r="H387" t="s">
        <v>8</v>
      </c>
      <c r="I387" t="s">
        <v>8</v>
      </c>
      <c r="J387" t="s">
        <v>8</v>
      </c>
      <c r="K387" t="s">
        <v>8</v>
      </c>
      <c r="L387" s="1" t="str">
        <f>IF(Table2[[#This Row],[Disable]]=1,"Disable","Non-disabled")</f>
        <v>Non-disabled</v>
      </c>
      <c r="M387" t="s">
        <v>12</v>
      </c>
      <c r="N387" t="s">
        <v>16</v>
      </c>
      <c r="O387">
        <v>0</v>
      </c>
      <c r="P387">
        <v>0</v>
      </c>
      <c r="Q387">
        <v>0</v>
      </c>
      <c r="R387">
        <v>1</v>
      </c>
      <c r="S387" t="s">
        <v>42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DC387" t="s">
        <v>85</v>
      </c>
      <c r="DD387" t="s">
        <v>88</v>
      </c>
      <c r="DL387" t="s">
        <v>85</v>
      </c>
      <c r="DM387" t="s">
        <v>88</v>
      </c>
      <c r="DN387" t="s">
        <v>85</v>
      </c>
      <c r="EN387" t="s">
        <v>280</v>
      </c>
    </row>
    <row r="388" spans="1:144" x14ac:dyDescent="0.3">
      <c r="A388">
        <v>15</v>
      </c>
      <c r="B388" t="s">
        <v>4</v>
      </c>
      <c r="C388" t="s">
        <v>7</v>
      </c>
      <c r="D388" t="s">
        <v>921</v>
      </c>
      <c r="E388" t="s">
        <v>664</v>
      </c>
      <c r="F388" t="s">
        <v>8</v>
      </c>
      <c r="G388" t="s">
        <v>10</v>
      </c>
      <c r="H388" t="s">
        <v>8</v>
      </c>
      <c r="I388" t="s">
        <v>8</v>
      </c>
      <c r="J388" t="s">
        <v>8</v>
      </c>
      <c r="K388" t="s">
        <v>8</v>
      </c>
      <c r="L388" s="1" t="str">
        <f>IF(Table2[[#This Row],[Disable]]=1,"Disable","Non-disabled")</f>
        <v>Non-disabled</v>
      </c>
      <c r="M388" t="s">
        <v>12</v>
      </c>
      <c r="N388" t="s">
        <v>18</v>
      </c>
      <c r="O388">
        <v>0</v>
      </c>
      <c r="P388">
        <v>0</v>
      </c>
      <c r="Q388">
        <v>1</v>
      </c>
      <c r="R388">
        <v>0</v>
      </c>
      <c r="S388" t="s">
        <v>57</v>
      </c>
      <c r="T388">
        <v>0</v>
      </c>
      <c r="U388">
        <v>1</v>
      </c>
      <c r="V388">
        <v>1</v>
      </c>
      <c r="W388">
        <v>0</v>
      </c>
      <c r="X388">
        <v>0</v>
      </c>
      <c r="Y388">
        <v>0</v>
      </c>
      <c r="DO388" t="s">
        <v>235</v>
      </c>
      <c r="DP388">
        <v>0</v>
      </c>
      <c r="DQ388">
        <v>1</v>
      </c>
      <c r="DR388">
        <v>1</v>
      </c>
      <c r="DS388">
        <v>0</v>
      </c>
      <c r="DT388">
        <v>0</v>
      </c>
      <c r="DU388" t="s">
        <v>245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D388" t="s">
        <v>85</v>
      </c>
      <c r="EE388" t="s">
        <v>262</v>
      </c>
      <c r="EF388" t="s">
        <v>267</v>
      </c>
      <c r="EG388">
        <v>1</v>
      </c>
      <c r="EH388">
        <v>1</v>
      </c>
      <c r="EI388">
        <v>1</v>
      </c>
      <c r="EJ388">
        <v>0</v>
      </c>
      <c r="EK388">
        <v>0</v>
      </c>
      <c r="EL388">
        <v>0</v>
      </c>
      <c r="EN388" t="s">
        <v>281</v>
      </c>
    </row>
    <row r="389" spans="1:144" x14ac:dyDescent="0.3">
      <c r="A389">
        <v>15</v>
      </c>
      <c r="B389" t="s">
        <v>4</v>
      </c>
      <c r="C389" t="s">
        <v>7</v>
      </c>
      <c r="D389" t="s">
        <v>921</v>
      </c>
      <c r="E389" t="s">
        <v>664</v>
      </c>
      <c r="F389" t="s">
        <v>8</v>
      </c>
      <c r="G389" t="s">
        <v>8</v>
      </c>
      <c r="H389" t="s">
        <v>8</v>
      </c>
      <c r="I389" t="s">
        <v>8</v>
      </c>
      <c r="J389" t="s">
        <v>8</v>
      </c>
      <c r="K389" t="s">
        <v>8</v>
      </c>
      <c r="L389" s="1" t="str">
        <f>IF(Table2[[#This Row],[Disable]]=1,"Disable","Non-disabled")</f>
        <v>Non-disabled</v>
      </c>
      <c r="M389" t="s">
        <v>12</v>
      </c>
      <c r="N389" t="s">
        <v>16</v>
      </c>
      <c r="O389">
        <v>0</v>
      </c>
      <c r="P389">
        <v>0</v>
      </c>
      <c r="Q389">
        <v>0</v>
      </c>
      <c r="R389">
        <v>1</v>
      </c>
      <c r="S389" t="s">
        <v>43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DC389" t="s">
        <v>85</v>
      </c>
      <c r="DD389" t="s">
        <v>88</v>
      </c>
      <c r="DL389" t="s">
        <v>85</v>
      </c>
      <c r="DM389" t="s">
        <v>88</v>
      </c>
      <c r="DN389" t="s">
        <v>85</v>
      </c>
      <c r="EN389" t="s">
        <v>280</v>
      </c>
    </row>
    <row r="390" spans="1:144" x14ac:dyDescent="0.3">
      <c r="A390">
        <v>15</v>
      </c>
      <c r="B390" t="s">
        <v>4</v>
      </c>
      <c r="C390" t="s">
        <v>7</v>
      </c>
      <c r="D390" t="s">
        <v>921</v>
      </c>
      <c r="E390" t="s">
        <v>664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 s="1" t="str">
        <f>IF(Table2[[#This Row],[Disable]]=1,"Disable","Non-disabled")</f>
        <v>Non-disabled</v>
      </c>
      <c r="M390" t="s">
        <v>12</v>
      </c>
      <c r="N390" t="s">
        <v>18</v>
      </c>
      <c r="O390">
        <v>0</v>
      </c>
      <c r="P390">
        <v>0</v>
      </c>
      <c r="Q390">
        <v>1</v>
      </c>
      <c r="R390">
        <v>0</v>
      </c>
      <c r="S390" t="s">
        <v>39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DO390" t="s">
        <v>230</v>
      </c>
      <c r="DP390">
        <v>1</v>
      </c>
      <c r="DQ390">
        <v>1</v>
      </c>
      <c r="DR390">
        <v>0</v>
      </c>
      <c r="DS390">
        <v>0</v>
      </c>
      <c r="DT390">
        <v>0</v>
      </c>
      <c r="DU390" t="s">
        <v>245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0</v>
      </c>
      <c r="ED390" t="s">
        <v>85</v>
      </c>
      <c r="EE390" t="s">
        <v>88</v>
      </c>
      <c r="EF390" t="s">
        <v>264</v>
      </c>
      <c r="EG390">
        <v>1</v>
      </c>
      <c r="EH390">
        <v>1</v>
      </c>
      <c r="EI390">
        <v>0</v>
      </c>
      <c r="EJ390">
        <v>0</v>
      </c>
      <c r="EK390">
        <v>0</v>
      </c>
      <c r="EL390">
        <v>0</v>
      </c>
      <c r="EN390" t="s">
        <v>280</v>
      </c>
    </row>
    <row r="391" spans="1:144" x14ac:dyDescent="0.3">
      <c r="A391" t="s">
        <v>623</v>
      </c>
      <c r="B391" t="s">
        <v>4</v>
      </c>
      <c r="C391" t="s">
        <v>7</v>
      </c>
      <c r="D391" t="s">
        <v>921</v>
      </c>
      <c r="E391" t="s">
        <v>664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 s="1" t="str">
        <f>IF(Table2[[#This Row],[Disable]]=1,"Disable","Non-disabled")</f>
        <v>Non-disabled</v>
      </c>
      <c r="M391" t="s">
        <v>12</v>
      </c>
      <c r="N391" t="s">
        <v>18</v>
      </c>
      <c r="O391">
        <v>0</v>
      </c>
      <c r="P391">
        <v>0</v>
      </c>
      <c r="Q391">
        <v>1</v>
      </c>
      <c r="R391">
        <v>0</v>
      </c>
      <c r="S391" t="s">
        <v>40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DO391" t="s">
        <v>234</v>
      </c>
      <c r="DP391">
        <v>0</v>
      </c>
      <c r="DQ391">
        <v>1</v>
      </c>
      <c r="DR391">
        <v>0</v>
      </c>
      <c r="DS391">
        <v>0</v>
      </c>
      <c r="DT391">
        <v>0</v>
      </c>
      <c r="DU391" t="s">
        <v>245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0</v>
      </c>
      <c r="ED391" t="s">
        <v>85</v>
      </c>
      <c r="EE391" t="s">
        <v>88</v>
      </c>
      <c r="EF391" t="s">
        <v>276</v>
      </c>
      <c r="EG391">
        <v>1</v>
      </c>
      <c r="EH391">
        <v>0</v>
      </c>
      <c r="EI391">
        <v>1</v>
      </c>
      <c r="EJ391">
        <v>0</v>
      </c>
      <c r="EK391">
        <v>0</v>
      </c>
      <c r="EL391">
        <v>0</v>
      </c>
      <c r="EN391" t="s">
        <v>279</v>
      </c>
    </row>
    <row r="392" spans="1:144" x14ac:dyDescent="0.3">
      <c r="A392" t="s">
        <v>623</v>
      </c>
      <c r="B392" t="s">
        <v>5</v>
      </c>
      <c r="C392" t="s">
        <v>7</v>
      </c>
      <c r="D392" t="s">
        <v>924</v>
      </c>
      <c r="E392" t="s">
        <v>926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s="1" t="str">
        <f>IF(Table2[[#This Row],[Disable]]=1,"Disable","Non-disabled")</f>
        <v>Non-disabled</v>
      </c>
      <c r="M392" t="s">
        <v>13</v>
      </c>
      <c r="N392" t="s">
        <v>18</v>
      </c>
      <c r="O392">
        <v>0</v>
      </c>
      <c r="P392">
        <v>0</v>
      </c>
      <c r="Q392">
        <v>1</v>
      </c>
      <c r="R392">
        <v>0</v>
      </c>
      <c r="S392" t="s">
        <v>40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DO392" t="s">
        <v>234</v>
      </c>
      <c r="DP392">
        <v>0</v>
      </c>
      <c r="DQ392">
        <v>1</v>
      </c>
      <c r="DR392">
        <v>0</v>
      </c>
      <c r="DS392">
        <v>0</v>
      </c>
      <c r="DT392">
        <v>0</v>
      </c>
      <c r="DU392" t="s">
        <v>245</v>
      </c>
      <c r="DV392">
        <v>0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0</v>
      </c>
      <c r="ED392" t="s">
        <v>85</v>
      </c>
      <c r="EE392" t="s">
        <v>88</v>
      </c>
      <c r="EF392" t="s">
        <v>276</v>
      </c>
      <c r="EG392">
        <v>1</v>
      </c>
      <c r="EH392">
        <v>0</v>
      </c>
      <c r="EI392">
        <v>1</v>
      </c>
      <c r="EJ392">
        <v>0</v>
      </c>
      <c r="EK392">
        <v>0</v>
      </c>
      <c r="EL392">
        <v>0</v>
      </c>
      <c r="EN392" t="s">
        <v>280</v>
      </c>
    </row>
    <row r="393" spans="1:144" x14ac:dyDescent="0.3">
      <c r="A393">
        <v>13</v>
      </c>
      <c r="B393" t="s">
        <v>5</v>
      </c>
      <c r="C393" t="s">
        <v>7</v>
      </c>
      <c r="D393" t="s">
        <v>924</v>
      </c>
      <c r="E393" t="s">
        <v>926</v>
      </c>
      <c r="F393" t="s">
        <v>8</v>
      </c>
      <c r="G393" t="s">
        <v>8</v>
      </c>
      <c r="H393" t="s">
        <v>8</v>
      </c>
      <c r="I393" t="s">
        <v>8</v>
      </c>
      <c r="J393" t="s">
        <v>8</v>
      </c>
      <c r="K393" t="s">
        <v>8</v>
      </c>
      <c r="L393" s="1" t="str">
        <f>IF(Table2[[#This Row],[Disable]]=1,"Disable","Non-disabled")</f>
        <v>Non-disabled</v>
      </c>
      <c r="M393" t="s">
        <v>13</v>
      </c>
      <c r="N393" t="s">
        <v>38</v>
      </c>
      <c r="O393">
        <v>0</v>
      </c>
      <c r="P393">
        <v>1</v>
      </c>
      <c r="Q393">
        <v>0</v>
      </c>
      <c r="R393">
        <v>0</v>
      </c>
      <c r="S393" t="s">
        <v>54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BJ393" t="s">
        <v>178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0</v>
      </c>
      <c r="BT393" t="s">
        <v>112</v>
      </c>
      <c r="BU393">
        <v>1</v>
      </c>
      <c r="BV393">
        <v>0</v>
      </c>
      <c r="BW393">
        <v>1</v>
      </c>
      <c r="BX393">
        <v>0</v>
      </c>
      <c r="BY393">
        <v>0</v>
      </c>
      <c r="BZ393" t="s">
        <v>125</v>
      </c>
      <c r="CA393" t="s">
        <v>128</v>
      </c>
      <c r="CB393">
        <v>0</v>
      </c>
      <c r="CC393">
        <v>1</v>
      </c>
      <c r="CD393">
        <v>0</v>
      </c>
      <c r="CE393">
        <v>0</v>
      </c>
      <c r="CF393" t="s">
        <v>173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DB393" t="s">
        <v>86</v>
      </c>
      <c r="EN393" t="s">
        <v>279</v>
      </c>
    </row>
    <row r="394" spans="1:144" x14ac:dyDescent="0.3">
      <c r="A394">
        <v>13</v>
      </c>
      <c r="B394" t="s">
        <v>4</v>
      </c>
      <c r="C394" t="s">
        <v>7</v>
      </c>
      <c r="D394" t="s">
        <v>921</v>
      </c>
      <c r="E394" t="s">
        <v>664</v>
      </c>
      <c r="F394" t="s">
        <v>8</v>
      </c>
      <c r="G394" t="s">
        <v>8</v>
      </c>
      <c r="H394" t="s">
        <v>8</v>
      </c>
      <c r="I394" t="s">
        <v>8</v>
      </c>
      <c r="J394" t="s">
        <v>8</v>
      </c>
      <c r="K394" t="s">
        <v>8</v>
      </c>
      <c r="L394" s="1" t="str">
        <f>IF(Table2[[#This Row],[Disable]]=1,"Disable","Non-disabled")</f>
        <v>Non-disabled</v>
      </c>
      <c r="M394" t="s">
        <v>12</v>
      </c>
      <c r="N394" t="s">
        <v>38</v>
      </c>
      <c r="O394">
        <v>0</v>
      </c>
      <c r="P394">
        <v>1</v>
      </c>
      <c r="Q394">
        <v>0</v>
      </c>
      <c r="R394">
        <v>0</v>
      </c>
      <c r="S394" t="s">
        <v>51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BJ394" t="s">
        <v>179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1</v>
      </c>
      <c r="BQ394">
        <v>1</v>
      </c>
      <c r="BR394">
        <v>0</v>
      </c>
      <c r="BS394">
        <v>0</v>
      </c>
      <c r="BT394" t="s">
        <v>112</v>
      </c>
      <c r="BU394">
        <v>1</v>
      </c>
      <c r="BV394">
        <v>0</v>
      </c>
      <c r="BW394">
        <v>1</v>
      </c>
      <c r="BX394">
        <v>0</v>
      </c>
      <c r="BY394">
        <v>0</v>
      </c>
      <c r="BZ394" t="s">
        <v>125</v>
      </c>
      <c r="CA394" t="s">
        <v>127</v>
      </c>
      <c r="CB394">
        <v>1</v>
      </c>
      <c r="CC394">
        <v>0</v>
      </c>
      <c r="CD394">
        <v>0</v>
      </c>
      <c r="CE394">
        <v>0</v>
      </c>
      <c r="CF394" t="s">
        <v>180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1</v>
      </c>
      <c r="CM394">
        <v>1</v>
      </c>
      <c r="CN394">
        <v>0</v>
      </c>
      <c r="CO394" t="s">
        <v>189</v>
      </c>
      <c r="CQ394" t="s">
        <v>192</v>
      </c>
      <c r="CS394" t="s">
        <v>199</v>
      </c>
      <c r="DB394" t="s">
        <v>86</v>
      </c>
      <c r="EN394" t="s">
        <v>279</v>
      </c>
    </row>
    <row r="395" spans="1:144" x14ac:dyDescent="0.3">
      <c r="A395">
        <v>13</v>
      </c>
      <c r="B395" t="s">
        <v>5</v>
      </c>
      <c r="C395" t="s">
        <v>7</v>
      </c>
      <c r="D395" t="s">
        <v>924</v>
      </c>
      <c r="E395" t="s">
        <v>926</v>
      </c>
      <c r="F395" t="s">
        <v>8</v>
      </c>
      <c r="G395" t="s">
        <v>8</v>
      </c>
      <c r="H395" t="s">
        <v>8</v>
      </c>
      <c r="I395" t="s">
        <v>8</v>
      </c>
      <c r="J395" t="s">
        <v>8</v>
      </c>
      <c r="K395" t="s">
        <v>8</v>
      </c>
      <c r="L395" s="1" t="str">
        <f>IF(Table2[[#This Row],[Disable]]=1,"Disable","Non-disabled")</f>
        <v>Non-disabled</v>
      </c>
      <c r="M395" t="s">
        <v>13</v>
      </c>
      <c r="N395" t="s">
        <v>38</v>
      </c>
      <c r="O395">
        <v>0</v>
      </c>
      <c r="P395">
        <v>1</v>
      </c>
      <c r="Q395">
        <v>0</v>
      </c>
      <c r="R395">
        <v>0</v>
      </c>
      <c r="S395" t="s">
        <v>51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BJ395" t="s">
        <v>166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 t="s">
        <v>110</v>
      </c>
      <c r="BU395">
        <v>1</v>
      </c>
      <c r="BV395">
        <v>0</v>
      </c>
      <c r="BW395">
        <v>0</v>
      </c>
      <c r="BX395">
        <v>0</v>
      </c>
      <c r="BY395">
        <v>0</v>
      </c>
      <c r="BZ395" t="s">
        <v>125</v>
      </c>
      <c r="CA395" t="s">
        <v>128</v>
      </c>
      <c r="CB395">
        <v>0</v>
      </c>
      <c r="CC395">
        <v>1</v>
      </c>
      <c r="CD395">
        <v>0</v>
      </c>
      <c r="CE395">
        <v>0</v>
      </c>
      <c r="CF395" t="s">
        <v>181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1</v>
      </c>
      <c r="CN395">
        <v>0</v>
      </c>
      <c r="DB395" t="s">
        <v>86</v>
      </c>
      <c r="EN395" t="s">
        <v>279</v>
      </c>
    </row>
    <row r="396" spans="1:144" x14ac:dyDescent="0.3">
      <c r="A396">
        <v>13</v>
      </c>
      <c r="B396" t="s">
        <v>5</v>
      </c>
      <c r="C396" t="s">
        <v>7</v>
      </c>
      <c r="D396" t="s">
        <v>924</v>
      </c>
      <c r="E396" t="s">
        <v>926</v>
      </c>
      <c r="F396" t="s">
        <v>8</v>
      </c>
      <c r="G396" t="s">
        <v>8</v>
      </c>
      <c r="H396" t="s">
        <v>8</v>
      </c>
      <c r="I396" t="s">
        <v>8</v>
      </c>
      <c r="J396" t="s">
        <v>8</v>
      </c>
      <c r="K396" t="s">
        <v>8</v>
      </c>
      <c r="L396" s="1" t="str">
        <f>IF(Table2[[#This Row],[Disable]]=1,"Disable","Non-disabled")</f>
        <v>Non-disabled</v>
      </c>
      <c r="M396" t="s">
        <v>13</v>
      </c>
      <c r="N396" t="s">
        <v>38</v>
      </c>
      <c r="O396">
        <v>0</v>
      </c>
      <c r="P396">
        <v>1</v>
      </c>
      <c r="Q396">
        <v>0</v>
      </c>
      <c r="R396">
        <v>0</v>
      </c>
      <c r="S396" t="s">
        <v>49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BJ396" t="s">
        <v>166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 t="s">
        <v>110</v>
      </c>
      <c r="BU396">
        <v>1</v>
      </c>
      <c r="BV396">
        <v>0</v>
      </c>
      <c r="BW396">
        <v>0</v>
      </c>
      <c r="BX396">
        <v>0</v>
      </c>
      <c r="BY396">
        <v>0</v>
      </c>
      <c r="BZ396" t="s">
        <v>125</v>
      </c>
      <c r="CA396" t="s">
        <v>128</v>
      </c>
      <c r="CB396">
        <v>0</v>
      </c>
      <c r="CC396">
        <v>1</v>
      </c>
      <c r="CD396">
        <v>0</v>
      </c>
      <c r="CE396">
        <v>0</v>
      </c>
      <c r="CF396" t="s">
        <v>173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0</v>
      </c>
      <c r="CN396">
        <v>0</v>
      </c>
      <c r="DB396" t="s">
        <v>86</v>
      </c>
      <c r="EN396" t="s">
        <v>279</v>
      </c>
    </row>
    <row r="397" spans="1:144" x14ac:dyDescent="0.3">
      <c r="A397">
        <v>13</v>
      </c>
      <c r="B397" t="s">
        <v>5</v>
      </c>
      <c r="C397" t="s">
        <v>7</v>
      </c>
      <c r="D397" t="s">
        <v>924</v>
      </c>
      <c r="E397" t="s">
        <v>926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 t="s">
        <v>8</v>
      </c>
      <c r="L397" s="1" t="str">
        <f>IF(Table2[[#This Row],[Disable]]=1,"Disable","Non-disabled")</f>
        <v>Non-disabled</v>
      </c>
      <c r="M397" t="s">
        <v>13</v>
      </c>
      <c r="N397" t="s">
        <v>38</v>
      </c>
      <c r="O397">
        <v>0</v>
      </c>
      <c r="P397">
        <v>1</v>
      </c>
      <c r="Q397">
        <v>0</v>
      </c>
      <c r="R397">
        <v>0</v>
      </c>
      <c r="S397" t="s">
        <v>49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BJ397" t="s">
        <v>166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 t="s">
        <v>110</v>
      </c>
      <c r="BU397">
        <v>1</v>
      </c>
      <c r="BV397">
        <v>0</v>
      </c>
      <c r="BW397">
        <v>0</v>
      </c>
      <c r="BX397">
        <v>0</v>
      </c>
      <c r="BY397">
        <v>0</v>
      </c>
      <c r="BZ397" t="s">
        <v>125</v>
      </c>
      <c r="CA397" t="s">
        <v>128</v>
      </c>
      <c r="CB397">
        <v>0</v>
      </c>
      <c r="CC397">
        <v>1</v>
      </c>
      <c r="CD397">
        <v>0</v>
      </c>
      <c r="CE397">
        <v>0</v>
      </c>
      <c r="CF397" t="s">
        <v>173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  <c r="DB397" t="s">
        <v>86</v>
      </c>
      <c r="EN397" t="s">
        <v>279</v>
      </c>
    </row>
    <row r="398" spans="1:144" x14ac:dyDescent="0.3">
      <c r="A398">
        <v>13</v>
      </c>
      <c r="B398" t="s">
        <v>5</v>
      </c>
      <c r="C398" t="s">
        <v>7</v>
      </c>
      <c r="D398" t="s">
        <v>924</v>
      </c>
      <c r="E398" t="s">
        <v>926</v>
      </c>
      <c r="F398" t="s">
        <v>8</v>
      </c>
      <c r="G398" t="s">
        <v>8</v>
      </c>
      <c r="H398" t="s">
        <v>8</v>
      </c>
      <c r="I398" t="s">
        <v>8</v>
      </c>
      <c r="J398" t="s">
        <v>8</v>
      </c>
      <c r="K398" t="s">
        <v>8</v>
      </c>
      <c r="L398" s="1" t="str">
        <f>IF(Table2[[#This Row],[Disable]]=1,"Disable","Non-disabled")</f>
        <v>Non-disabled</v>
      </c>
      <c r="M398" t="s">
        <v>12</v>
      </c>
      <c r="N398" t="s">
        <v>38</v>
      </c>
      <c r="O398">
        <v>0</v>
      </c>
      <c r="P398">
        <v>1</v>
      </c>
      <c r="Q398">
        <v>0</v>
      </c>
      <c r="R398">
        <v>0</v>
      </c>
      <c r="S398" t="s">
        <v>51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BJ398" t="s">
        <v>182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 t="s">
        <v>110</v>
      </c>
      <c r="BU398">
        <v>1</v>
      </c>
      <c r="BV398">
        <v>0</v>
      </c>
      <c r="BW398">
        <v>0</v>
      </c>
      <c r="BX398">
        <v>0</v>
      </c>
      <c r="BY398">
        <v>0</v>
      </c>
      <c r="BZ398" t="s">
        <v>125</v>
      </c>
      <c r="CA398" t="s">
        <v>127</v>
      </c>
      <c r="CB398">
        <v>1</v>
      </c>
      <c r="CC398">
        <v>0</v>
      </c>
      <c r="CD398">
        <v>0</v>
      </c>
      <c r="CE398">
        <v>0</v>
      </c>
      <c r="CF398" t="s">
        <v>183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1</v>
      </c>
      <c r="CM398">
        <v>0</v>
      </c>
      <c r="CN398">
        <v>0</v>
      </c>
      <c r="CO398" t="s">
        <v>191</v>
      </c>
      <c r="CQ398" t="s">
        <v>191</v>
      </c>
      <c r="CS398" t="s">
        <v>199</v>
      </c>
      <c r="DB398" t="s">
        <v>86</v>
      </c>
      <c r="EN398" t="s">
        <v>279</v>
      </c>
    </row>
    <row r="399" spans="1:144" x14ac:dyDescent="0.3">
      <c r="A399">
        <v>13</v>
      </c>
      <c r="B399" t="s">
        <v>5</v>
      </c>
      <c r="C399" t="s">
        <v>7</v>
      </c>
      <c r="D399" t="s">
        <v>924</v>
      </c>
      <c r="E399" t="s">
        <v>926</v>
      </c>
      <c r="F399" t="s">
        <v>8</v>
      </c>
      <c r="G399" t="s">
        <v>8</v>
      </c>
      <c r="H399" t="s">
        <v>8</v>
      </c>
      <c r="I399" t="s">
        <v>8</v>
      </c>
      <c r="J399" t="s">
        <v>8</v>
      </c>
      <c r="K399" t="s">
        <v>8</v>
      </c>
      <c r="L399" s="1" t="str">
        <f>IF(Table2[[#This Row],[Disable]]=1,"Disable","Non-disabled")</f>
        <v>Non-disabled</v>
      </c>
      <c r="M399" t="s">
        <v>13</v>
      </c>
      <c r="N399" t="s">
        <v>38</v>
      </c>
      <c r="O399">
        <v>0</v>
      </c>
      <c r="P399">
        <v>1</v>
      </c>
      <c r="Q399">
        <v>0</v>
      </c>
      <c r="R399">
        <v>0</v>
      </c>
      <c r="S399" t="s">
        <v>51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BJ399" t="s">
        <v>166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 t="s">
        <v>110</v>
      </c>
      <c r="BU399">
        <v>1</v>
      </c>
      <c r="BV399">
        <v>0</v>
      </c>
      <c r="BW399">
        <v>0</v>
      </c>
      <c r="BX399">
        <v>0</v>
      </c>
      <c r="BY399">
        <v>0</v>
      </c>
      <c r="BZ399" t="s">
        <v>125</v>
      </c>
      <c r="CA399" t="s">
        <v>128</v>
      </c>
      <c r="CB399">
        <v>0</v>
      </c>
      <c r="CC399">
        <v>1</v>
      </c>
      <c r="CD399">
        <v>0</v>
      </c>
      <c r="CE399">
        <v>0</v>
      </c>
      <c r="CF399" t="s">
        <v>173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0</v>
      </c>
      <c r="DB399" t="s">
        <v>86</v>
      </c>
      <c r="EN399" t="s">
        <v>279</v>
      </c>
    </row>
    <row r="400" spans="1:144" x14ac:dyDescent="0.3">
      <c r="A400">
        <v>13</v>
      </c>
      <c r="B400" t="s">
        <v>5</v>
      </c>
      <c r="C400" t="s">
        <v>7</v>
      </c>
      <c r="D400" t="s">
        <v>924</v>
      </c>
      <c r="E400" t="s">
        <v>926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 s="1" t="str">
        <f>IF(Table2[[#This Row],[Disable]]=1,"Disable","Non-disabled")</f>
        <v>Non-disabled</v>
      </c>
      <c r="M400" t="s">
        <v>13</v>
      </c>
      <c r="N400" t="s">
        <v>38</v>
      </c>
      <c r="O400">
        <v>0</v>
      </c>
      <c r="P400">
        <v>1</v>
      </c>
      <c r="Q400">
        <v>0</v>
      </c>
      <c r="R400">
        <v>0</v>
      </c>
      <c r="S400" t="s">
        <v>51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BJ400" t="s">
        <v>166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 t="s">
        <v>110</v>
      </c>
      <c r="BU400">
        <v>1</v>
      </c>
      <c r="BV400">
        <v>0</v>
      </c>
      <c r="BW400">
        <v>0</v>
      </c>
      <c r="BX400">
        <v>0</v>
      </c>
      <c r="BY400">
        <v>0</v>
      </c>
      <c r="BZ400" t="s">
        <v>125</v>
      </c>
      <c r="CA400" t="s">
        <v>128</v>
      </c>
      <c r="CB400">
        <v>0</v>
      </c>
      <c r="CC400">
        <v>1</v>
      </c>
      <c r="CD400">
        <v>0</v>
      </c>
      <c r="CE400">
        <v>0</v>
      </c>
      <c r="CF400" t="s">
        <v>173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DB400" t="s">
        <v>86</v>
      </c>
      <c r="EN400" t="s">
        <v>279</v>
      </c>
    </row>
    <row r="401" spans="1:144" x14ac:dyDescent="0.3">
      <c r="A401">
        <v>13</v>
      </c>
      <c r="B401" t="s">
        <v>5</v>
      </c>
      <c r="C401" t="s">
        <v>7</v>
      </c>
      <c r="D401" t="s">
        <v>924</v>
      </c>
      <c r="E401" t="s">
        <v>926</v>
      </c>
      <c r="F401" t="s">
        <v>8</v>
      </c>
      <c r="G401" t="s">
        <v>8</v>
      </c>
      <c r="H401" t="s">
        <v>8</v>
      </c>
      <c r="I401" t="s">
        <v>8</v>
      </c>
      <c r="J401" t="s">
        <v>8</v>
      </c>
      <c r="K401" t="s">
        <v>8</v>
      </c>
      <c r="L401" s="1" t="str">
        <f>IF(Table2[[#This Row],[Disable]]=1,"Disable","Non-disabled")</f>
        <v>Non-disabled</v>
      </c>
      <c r="M401" t="s">
        <v>13</v>
      </c>
      <c r="N401" t="s">
        <v>38</v>
      </c>
      <c r="O401">
        <v>0</v>
      </c>
      <c r="P401">
        <v>1</v>
      </c>
      <c r="Q401">
        <v>0</v>
      </c>
      <c r="R401">
        <v>0</v>
      </c>
      <c r="S401" t="s">
        <v>48</v>
      </c>
      <c r="T401">
        <v>1</v>
      </c>
      <c r="U401">
        <v>0</v>
      </c>
      <c r="V401">
        <v>0</v>
      </c>
      <c r="W401">
        <v>1</v>
      </c>
      <c r="X401">
        <v>0</v>
      </c>
      <c r="Y401">
        <v>0</v>
      </c>
      <c r="BJ401" t="s">
        <v>166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 t="s">
        <v>110</v>
      </c>
      <c r="BU401">
        <v>1</v>
      </c>
      <c r="BV401">
        <v>0</v>
      </c>
      <c r="BW401">
        <v>0</v>
      </c>
      <c r="BX401">
        <v>0</v>
      </c>
      <c r="BY401">
        <v>0</v>
      </c>
      <c r="BZ401" t="s">
        <v>125</v>
      </c>
      <c r="CA401" t="s">
        <v>128</v>
      </c>
      <c r="CB401">
        <v>0</v>
      </c>
      <c r="CC401">
        <v>1</v>
      </c>
      <c r="CD401">
        <v>0</v>
      </c>
      <c r="CE401">
        <v>0</v>
      </c>
      <c r="CF401" t="s">
        <v>173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0</v>
      </c>
      <c r="DB401" t="s">
        <v>86</v>
      </c>
      <c r="EN401" t="s">
        <v>279</v>
      </c>
    </row>
    <row r="402" spans="1:144" x14ac:dyDescent="0.3">
      <c r="A402">
        <v>13</v>
      </c>
      <c r="B402" t="s">
        <v>5</v>
      </c>
      <c r="C402" t="s">
        <v>7</v>
      </c>
      <c r="D402" t="s">
        <v>924</v>
      </c>
      <c r="E402" t="s">
        <v>926</v>
      </c>
      <c r="F402" t="s">
        <v>8</v>
      </c>
      <c r="G402" t="s">
        <v>8</v>
      </c>
      <c r="H402" t="s">
        <v>8</v>
      </c>
      <c r="I402" t="s">
        <v>8</v>
      </c>
      <c r="J402" t="s">
        <v>8</v>
      </c>
      <c r="K402" t="s">
        <v>8</v>
      </c>
      <c r="L402" s="1" t="str">
        <f>IF(Table2[[#This Row],[Disable]]=1,"Disable","Non-disabled")</f>
        <v>Non-disabled</v>
      </c>
      <c r="M402" t="s">
        <v>13</v>
      </c>
      <c r="N402" t="s">
        <v>38</v>
      </c>
      <c r="O402">
        <v>0</v>
      </c>
      <c r="P402">
        <v>1</v>
      </c>
      <c r="Q402">
        <v>0</v>
      </c>
      <c r="R402">
        <v>0</v>
      </c>
      <c r="S402" t="s">
        <v>51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BJ402" t="s">
        <v>178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1</v>
      </c>
      <c r="BR402">
        <v>0</v>
      </c>
      <c r="BS402">
        <v>0</v>
      </c>
      <c r="BT402" t="s">
        <v>110</v>
      </c>
      <c r="BU402">
        <v>1</v>
      </c>
      <c r="BV402">
        <v>0</v>
      </c>
      <c r="BW402">
        <v>0</v>
      </c>
      <c r="BX402">
        <v>0</v>
      </c>
      <c r="BY402">
        <v>0</v>
      </c>
      <c r="BZ402" t="s">
        <v>125</v>
      </c>
      <c r="CA402" t="s">
        <v>128</v>
      </c>
      <c r="CB402">
        <v>0</v>
      </c>
      <c r="CC402">
        <v>1</v>
      </c>
      <c r="CD402">
        <v>0</v>
      </c>
      <c r="CE402">
        <v>0</v>
      </c>
      <c r="CF402" t="s">
        <v>173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0</v>
      </c>
      <c r="DB402" t="s">
        <v>86</v>
      </c>
      <c r="EN402" t="s">
        <v>279</v>
      </c>
    </row>
    <row r="403" spans="1:144" x14ac:dyDescent="0.3">
      <c r="A403">
        <v>13</v>
      </c>
      <c r="B403" t="s">
        <v>5</v>
      </c>
      <c r="C403" t="s">
        <v>7</v>
      </c>
      <c r="D403" t="s">
        <v>924</v>
      </c>
      <c r="E403" t="s">
        <v>926</v>
      </c>
      <c r="F403" t="s">
        <v>8</v>
      </c>
      <c r="G403" t="s">
        <v>8</v>
      </c>
      <c r="H403" t="s">
        <v>8</v>
      </c>
      <c r="I403" t="s">
        <v>8</v>
      </c>
      <c r="J403" t="s">
        <v>8</v>
      </c>
      <c r="K403" t="s">
        <v>8</v>
      </c>
      <c r="L403" s="1" t="str">
        <f>IF(Table2[[#This Row],[Disable]]=1,"Disable","Non-disabled")</f>
        <v>Non-disabled</v>
      </c>
      <c r="M403" t="s">
        <v>13</v>
      </c>
      <c r="N403" t="s">
        <v>38</v>
      </c>
      <c r="O403">
        <v>0</v>
      </c>
      <c r="P403">
        <v>1</v>
      </c>
      <c r="Q403">
        <v>0</v>
      </c>
      <c r="R403">
        <v>0</v>
      </c>
      <c r="S403" t="s">
        <v>49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BJ403" t="s">
        <v>166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 t="s">
        <v>110</v>
      </c>
      <c r="BU403">
        <v>1</v>
      </c>
      <c r="BV403">
        <v>0</v>
      </c>
      <c r="BW403">
        <v>0</v>
      </c>
      <c r="BX403">
        <v>0</v>
      </c>
      <c r="BY403">
        <v>0</v>
      </c>
      <c r="BZ403" t="s">
        <v>125</v>
      </c>
      <c r="CA403" t="s">
        <v>128</v>
      </c>
      <c r="CB403">
        <v>0</v>
      </c>
      <c r="CC403">
        <v>1</v>
      </c>
      <c r="CD403">
        <v>0</v>
      </c>
      <c r="CE403">
        <v>0</v>
      </c>
      <c r="CF403" t="s">
        <v>173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DB403" t="s">
        <v>86</v>
      </c>
      <c r="EN403" t="s">
        <v>279</v>
      </c>
    </row>
    <row r="404" spans="1:144" x14ac:dyDescent="0.3">
      <c r="A404">
        <v>13</v>
      </c>
      <c r="B404" t="s">
        <v>5</v>
      </c>
      <c r="C404" t="s">
        <v>7</v>
      </c>
      <c r="D404" t="s">
        <v>924</v>
      </c>
      <c r="E404" t="s">
        <v>926</v>
      </c>
      <c r="F404" t="s">
        <v>8</v>
      </c>
      <c r="G404" t="s">
        <v>8</v>
      </c>
      <c r="H404" t="s">
        <v>8</v>
      </c>
      <c r="I404" t="s">
        <v>8</v>
      </c>
      <c r="J404" t="s">
        <v>8</v>
      </c>
      <c r="K404" t="s">
        <v>8</v>
      </c>
      <c r="L404" s="1" t="str">
        <f>IF(Table2[[#This Row],[Disable]]=1,"Disable","Non-disabled")</f>
        <v>Non-disabled</v>
      </c>
      <c r="M404" t="s">
        <v>12</v>
      </c>
      <c r="N404" t="s">
        <v>38</v>
      </c>
      <c r="O404">
        <v>0</v>
      </c>
      <c r="P404">
        <v>1</v>
      </c>
      <c r="Q404">
        <v>0</v>
      </c>
      <c r="R404">
        <v>0</v>
      </c>
      <c r="S404" t="s">
        <v>51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BJ404" t="s">
        <v>184</v>
      </c>
      <c r="BK404">
        <v>0</v>
      </c>
      <c r="BL404">
        <v>0</v>
      </c>
      <c r="BM404">
        <v>1</v>
      </c>
      <c r="BN404">
        <v>1</v>
      </c>
      <c r="BO404">
        <v>0</v>
      </c>
      <c r="BP404">
        <v>1</v>
      </c>
      <c r="BQ404">
        <v>0</v>
      </c>
      <c r="BR404">
        <v>0</v>
      </c>
      <c r="BS404">
        <v>0</v>
      </c>
      <c r="BT404" t="s">
        <v>110</v>
      </c>
      <c r="BU404">
        <v>1</v>
      </c>
      <c r="BV404">
        <v>0</v>
      </c>
      <c r="BW404">
        <v>0</v>
      </c>
      <c r="BX404">
        <v>0</v>
      </c>
      <c r="BY404">
        <v>0</v>
      </c>
      <c r="BZ404" t="s">
        <v>125</v>
      </c>
      <c r="CA404" t="s">
        <v>127</v>
      </c>
      <c r="CB404">
        <v>1</v>
      </c>
      <c r="CC404">
        <v>0</v>
      </c>
      <c r="CD404">
        <v>0</v>
      </c>
      <c r="CE404">
        <v>0</v>
      </c>
      <c r="CF404" t="s">
        <v>185</v>
      </c>
      <c r="CG404">
        <v>0</v>
      </c>
      <c r="CH404">
        <v>0</v>
      </c>
      <c r="CI404">
        <v>1</v>
      </c>
      <c r="CJ404">
        <v>1</v>
      </c>
      <c r="CK404">
        <v>0</v>
      </c>
      <c r="CL404">
        <v>1</v>
      </c>
      <c r="CM404">
        <v>0</v>
      </c>
      <c r="CN404">
        <v>0</v>
      </c>
      <c r="CO404" t="s">
        <v>191</v>
      </c>
      <c r="CQ404" t="s">
        <v>191</v>
      </c>
      <c r="CS404" t="s">
        <v>199</v>
      </c>
      <c r="DB404" t="s">
        <v>86</v>
      </c>
      <c r="EN404" t="s">
        <v>279</v>
      </c>
    </row>
    <row r="405" spans="1:144" x14ac:dyDescent="0.3">
      <c r="A405">
        <v>13</v>
      </c>
      <c r="B405" t="s">
        <v>5</v>
      </c>
      <c r="C405" t="s">
        <v>7</v>
      </c>
      <c r="D405" t="s">
        <v>924</v>
      </c>
      <c r="E405" t="s">
        <v>926</v>
      </c>
      <c r="F405" t="s">
        <v>8</v>
      </c>
      <c r="G405" t="s">
        <v>8</v>
      </c>
      <c r="H405" t="s">
        <v>8</v>
      </c>
      <c r="I405" t="s">
        <v>8</v>
      </c>
      <c r="J405" t="s">
        <v>8</v>
      </c>
      <c r="K405" t="s">
        <v>8</v>
      </c>
      <c r="L405" s="1" t="str">
        <f>IF(Table2[[#This Row],[Disable]]=1,"Disable","Non-disabled")</f>
        <v>Non-disabled</v>
      </c>
      <c r="M405" t="s">
        <v>13</v>
      </c>
      <c r="N405" t="s">
        <v>38</v>
      </c>
      <c r="O405">
        <v>0</v>
      </c>
      <c r="P405">
        <v>1</v>
      </c>
      <c r="Q405">
        <v>0</v>
      </c>
      <c r="R405">
        <v>0</v>
      </c>
      <c r="S405" t="s">
        <v>48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BJ405" t="s">
        <v>182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 t="s">
        <v>110</v>
      </c>
      <c r="BU405">
        <v>1</v>
      </c>
      <c r="BV405">
        <v>0</v>
      </c>
      <c r="BW405">
        <v>0</v>
      </c>
      <c r="BX405">
        <v>0</v>
      </c>
      <c r="BY405">
        <v>0</v>
      </c>
      <c r="BZ405" t="s">
        <v>125</v>
      </c>
      <c r="CA405" t="s">
        <v>129</v>
      </c>
      <c r="CB405">
        <v>0</v>
      </c>
      <c r="CC405">
        <v>1</v>
      </c>
      <c r="CD405">
        <v>0</v>
      </c>
      <c r="CE405">
        <v>1</v>
      </c>
      <c r="CF405" t="s">
        <v>183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1</v>
      </c>
      <c r="CM405">
        <v>0</v>
      </c>
      <c r="CN405">
        <v>0</v>
      </c>
      <c r="DB405" t="s">
        <v>86</v>
      </c>
      <c r="EN405" t="s">
        <v>279</v>
      </c>
    </row>
    <row r="406" spans="1:144" x14ac:dyDescent="0.3">
      <c r="A406">
        <v>13</v>
      </c>
      <c r="B406" t="s">
        <v>5</v>
      </c>
      <c r="C406" t="s">
        <v>7</v>
      </c>
      <c r="D406" t="s">
        <v>924</v>
      </c>
      <c r="E406" t="s">
        <v>926</v>
      </c>
      <c r="F406" t="s">
        <v>8</v>
      </c>
      <c r="G406" t="s">
        <v>8</v>
      </c>
      <c r="H406" t="s">
        <v>8</v>
      </c>
      <c r="I406" t="s">
        <v>8</v>
      </c>
      <c r="J406" t="s">
        <v>8</v>
      </c>
      <c r="K406" t="s">
        <v>8</v>
      </c>
      <c r="L406" s="1" t="str">
        <f>IF(Table2[[#This Row],[Disable]]=1,"Disable","Non-disabled")</f>
        <v>Non-disabled</v>
      </c>
      <c r="M406" t="s">
        <v>13</v>
      </c>
      <c r="N406" t="s">
        <v>38</v>
      </c>
      <c r="O406">
        <v>0</v>
      </c>
      <c r="P406">
        <v>1</v>
      </c>
      <c r="Q406">
        <v>0</v>
      </c>
      <c r="R406">
        <v>0</v>
      </c>
      <c r="S406" t="s">
        <v>48</v>
      </c>
      <c r="T406">
        <v>1</v>
      </c>
      <c r="U406">
        <v>0</v>
      </c>
      <c r="V406">
        <v>0</v>
      </c>
      <c r="W406">
        <v>1</v>
      </c>
      <c r="X406">
        <v>0</v>
      </c>
      <c r="Y406">
        <v>0</v>
      </c>
      <c r="BJ406" t="s">
        <v>178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1</v>
      </c>
      <c r="BR406">
        <v>0</v>
      </c>
      <c r="BS406">
        <v>0</v>
      </c>
      <c r="BT406" t="s">
        <v>112</v>
      </c>
      <c r="BU406">
        <v>1</v>
      </c>
      <c r="BV406">
        <v>0</v>
      </c>
      <c r="BW406">
        <v>1</v>
      </c>
      <c r="BX406">
        <v>0</v>
      </c>
      <c r="BY406">
        <v>0</v>
      </c>
      <c r="BZ406" t="s">
        <v>125</v>
      </c>
      <c r="CA406" t="s">
        <v>128</v>
      </c>
      <c r="CB406">
        <v>0</v>
      </c>
      <c r="CC406">
        <v>1</v>
      </c>
      <c r="CD406">
        <v>0</v>
      </c>
      <c r="CE406">
        <v>0</v>
      </c>
      <c r="CF406" t="s">
        <v>173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</v>
      </c>
      <c r="CM406">
        <v>0</v>
      </c>
      <c r="CN406">
        <v>0</v>
      </c>
      <c r="DB406" t="s">
        <v>86</v>
      </c>
      <c r="EN406" t="s">
        <v>279</v>
      </c>
    </row>
    <row r="407" spans="1:144" x14ac:dyDescent="0.3">
      <c r="A407">
        <v>13</v>
      </c>
      <c r="B407" t="s">
        <v>5</v>
      </c>
      <c r="C407" t="s">
        <v>7</v>
      </c>
      <c r="D407" t="s">
        <v>924</v>
      </c>
      <c r="E407" t="s">
        <v>926</v>
      </c>
      <c r="F407" t="s">
        <v>8</v>
      </c>
      <c r="G407" t="s">
        <v>8</v>
      </c>
      <c r="H407" t="s">
        <v>8</v>
      </c>
      <c r="I407" t="s">
        <v>8</v>
      </c>
      <c r="J407" t="s">
        <v>8</v>
      </c>
      <c r="K407" t="s">
        <v>8</v>
      </c>
      <c r="L407" s="1" t="str">
        <f>IF(Table2[[#This Row],[Disable]]=1,"Disable","Non-disabled")</f>
        <v>Non-disabled</v>
      </c>
      <c r="M407" t="s">
        <v>13</v>
      </c>
      <c r="N407" t="s">
        <v>38</v>
      </c>
      <c r="O407">
        <v>0</v>
      </c>
      <c r="P407">
        <v>1</v>
      </c>
      <c r="Q407">
        <v>0</v>
      </c>
      <c r="R407">
        <v>0</v>
      </c>
      <c r="S407" t="s">
        <v>46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BJ407" t="s">
        <v>166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 t="s">
        <v>110</v>
      </c>
      <c r="BU407">
        <v>1</v>
      </c>
      <c r="BV407">
        <v>0</v>
      </c>
      <c r="BW407">
        <v>0</v>
      </c>
      <c r="BX407">
        <v>0</v>
      </c>
      <c r="BY407">
        <v>0</v>
      </c>
      <c r="BZ407" t="s">
        <v>125</v>
      </c>
      <c r="CA407" t="s">
        <v>128</v>
      </c>
      <c r="CB407">
        <v>0</v>
      </c>
      <c r="CC407">
        <v>1</v>
      </c>
      <c r="CD407">
        <v>0</v>
      </c>
      <c r="CE407">
        <v>0</v>
      </c>
      <c r="CF407" t="s">
        <v>173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  <c r="CM407">
        <v>0</v>
      </c>
      <c r="CN407">
        <v>0</v>
      </c>
      <c r="DB407" t="s">
        <v>86</v>
      </c>
      <c r="EN407" t="s">
        <v>279</v>
      </c>
    </row>
    <row r="408" spans="1:144" x14ac:dyDescent="0.3">
      <c r="A408">
        <v>13</v>
      </c>
      <c r="B408" t="s">
        <v>5</v>
      </c>
      <c r="C408" t="s">
        <v>7</v>
      </c>
      <c r="D408" t="s">
        <v>924</v>
      </c>
      <c r="E408" t="s">
        <v>926</v>
      </c>
      <c r="F408" t="s">
        <v>8</v>
      </c>
      <c r="G408" t="s">
        <v>8</v>
      </c>
      <c r="H408" t="s">
        <v>8</v>
      </c>
      <c r="I408" t="s">
        <v>8</v>
      </c>
      <c r="J408" t="s">
        <v>8</v>
      </c>
      <c r="K408" t="s">
        <v>8</v>
      </c>
      <c r="L408" s="1" t="str">
        <f>IF(Table2[[#This Row],[Disable]]=1,"Disable","Non-disabled")</f>
        <v>Non-disabled</v>
      </c>
      <c r="M408" t="s">
        <v>13</v>
      </c>
      <c r="N408" t="s">
        <v>38</v>
      </c>
      <c r="O408">
        <v>0</v>
      </c>
      <c r="P408">
        <v>1</v>
      </c>
      <c r="Q408">
        <v>0</v>
      </c>
      <c r="R408">
        <v>0</v>
      </c>
      <c r="S408" t="s">
        <v>51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BJ408" t="s">
        <v>166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 t="s">
        <v>112</v>
      </c>
      <c r="BU408">
        <v>1</v>
      </c>
      <c r="BV408">
        <v>0</v>
      </c>
      <c r="BW408">
        <v>1</v>
      </c>
      <c r="BX408">
        <v>0</v>
      </c>
      <c r="BY408">
        <v>0</v>
      </c>
      <c r="BZ408" t="s">
        <v>125</v>
      </c>
      <c r="CA408" t="s">
        <v>128</v>
      </c>
      <c r="CB408">
        <v>0</v>
      </c>
      <c r="CC408">
        <v>1</v>
      </c>
      <c r="CD408">
        <v>0</v>
      </c>
      <c r="CE408">
        <v>0</v>
      </c>
      <c r="CF408" t="s">
        <v>173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0</v>
      </c>
      <c r="CN408">
        <v>0</v>
      </c>
      <c r="DB408" t="s">
        <v>86</v>
      </c>
      <c r="EN408" t="s">
        <v>279</v>
      </c>
    </row>
    <row r="409" spans="1:144" x14ac:dyDescent="0.3">
      <c r="A409">
        <v>13</v>
      </c>
      <c r="B409" t="s">
        <v>5</v>
      </c>
      <c r="C409" t="s">
        <v>7</v>
      </c>
      <c r="D409" t="s">
        <v>924</v>
      </c>
      <c r="E409" t="s">
        <v>926</v>
      </c>
      <c r="F409" t="s">
        <v>8</v>
      </c>
      <c r="G409" t="s">
        <v>8</v>
      </c>
      <c r="H409" t="s">
        <v>8</v>
      </c>
      <c r="I409" t="s">
        <v>8</v>
      </c>
      <c r="J409" t="s">
        <v>8</v>
      </c>
      <c r="K409" t="s">
        <v>8</v>
      </c>
      <c r="L409" s="1" t="str">
        <f>IF(Table2[[#This Row],[Disable]]=1,"Disable","Non-disabled")</f>
        <v>Non-disabled</v>
      </c>
      <c r="M409" t="s">
        <v>13</v>
      </c>
      <c r="N409" t="s">
        <v>38</v>
      </c>
      <c r="O409">
        <v>0</v>
      </c>
      <c r="P409">
        <v>1</v>
      </c>
      <c r="Q409">
        <v>0</v>
      </c>
      <c r="R409">
        <v>0</v>
      </c>
      <c r="S409" t="s">
        <v>58</v>
      </c>
      <c r="T409">
        <v>1</v>
      </c>
      <c r="U409">
        <v>0</v>
      </c>
      <c r="V409">
        <v>1</v>
      </c>
      <c r="W409">
        <v>1</v>
      </c>
      <c r="X409">
        <v>0</v>
      </c>
      <c r="Y409">
        <v>0</v>
      </c>
      <c r="BJ409" t="s">
        <v>182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 t="s">
        <v>112</v>
      </c>
      <c r="BU409">
        <v>1</v>
      </c>
      <c r="BV409">
        <v>0</v>
      </c>
      <c r="BW409">
        <v>1</v>
      </c>
      <c r="BX409">
        <v>0</v>
      </c>
      <c r="BY409">
        <v>0</v>
      </c>
      <c r="BZ409" t="s">
        <v>125</v>
      </c>
      <c r="CA409" t="s">
        <v>128</v>
      </c>
      <c r="CB409">
        <v>0</v>
      </c>
      <c r="CC409">
        <v>1</v>
      </c>
      <c r="CD409">
        <v>0</v>
      </c>
      <c r="CE409">
        <v>0</v>
      </c>
      <c r="CF409" t="s">
        <v>183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1</v>
      </c>
      <c r="CM409">
        <v>0</v>
      </c>
      <c r="CN409">
        <v>0</v>
      </c>
      <c r="DB409" t="s">
        <v>86</v>
      </c>
      <c r="EN409" t="s">
        <v>279</v>
      </c>
    </row>
    <row r="410" spans="1:144" x14ac:dyDescent="0.3">
      <c r="A410">
        <v>13</v>
      </c>
      <c r="B410" t="s">
        <v>5</v>
      </c>
      <c r="C410" t="s">
        <v>7</v>
      </c>
      <c r="D410" t="s">
        <v>924</v>
      </c>
      <c r="E410" t="s">
        <v>926</v>
      </c>
      <c r="F410" t="s">
        <v>8</v>
      </c>
      <c r="G410" t="s">
        <v>8</v>
      </c>
      <c r="H410" t="s">
        <v>8</v>
      </c>
      <c r="I410" t="s">
        <v>8</v>
      </c>
      <c r="J410" t="s">
        <v>8</v>
      </c>
      <c r="K410" t="s">
        <v>8</v>
      </c>
      <c r="L410" s="1" t="str">
        <f>IF(Table2[[#This Row],[Disable]]=1,"Disable","Non-disabled")</f>
        <v>Non-disabled</v>
      </c>
      <c r="M410" t="s">
        <v>13</v>
      </c>
      <c r="N410" t="s">
        <v>38</v>
      </c>
      <c r="O410">
        <v>0</v>
      </c>
      <c r="P410">
        <v>1</v>
      </c>
      <c r="Q410">
        <v>0</v>
      </c>
      <c r="R410">
        <v>0</v>
      </c>
      <c r="S410" t="s">
        <v>49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BJ410" t="s">
        <v>182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 t="s">
        <v>112</v>
      </c>
      <c r="BU410">
        <v>1</v>
      </c>
      <c r="BV410">
        <v>0</v>
      </c>
      <c r="BW410">
        <v>1</v>
      </c>
      <c r="BX410">
        <v>0</v>
      </c>
      <c r="BY410">
        <v>0</v>
      </c>
      <c r="BZ410" t="s">
        <v>125</v>
      </c>
      <c r="CA410" t="s">
        <v>128</v>
      </c>
      <c r="CB410">
        <v>0</v>
      </c>
      <c r="CC410">
        <v>1</v>
      </c>
      <c r="CD410">
        <v>0</v>
      </c>
      <c r="CE410">
        <v>0</v>
      </c>
      <c r="CF410" t="s">
        <v>183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1</v>
      </c>
      <c r="CM410">
        <v>0</v>
      </c>
      <c r="CN410">
        <v>0</v>
      </c>
      <c r="DB410" t="s">
        <v>86</v>
      </c>
      <c r="EN410" t="s">
        <v>279</v>
      </c>
    </row>
    <row r="411" spans="1:144" x14ac:dyDescent="0.3">
      <c r="A411">
        <v>13</v>
      </c>
      <c r="B411" t="s">
        <v>5</v>
      </c>
      <c r="C411" t="s">
        <v>7</v>
      </c>
      <c r="D411" t="s">
        <v>924</v>
      </c>
      <c r="E411" t="s">
        <v>926</v>
      </c>
      <c r="F411" t="s">
        <v>8</v>
      </c>
      <c r="G411" t="s">
        <v>8</v>
      </c>
      <c r="H411" t="s">
        <v>8</v>
      </c>
      <c r="I411" t="s">
        <v>8</v>
      </c>
      <c r="J411" t="s">
        <v>8</v>
      </c>
      <c r="K411" t="s">
        <v>8</v>
      </c>
      <c r="L411" s="1" t="str">
        <f>IF(Table2[[#This Row],[Disable]]=1,"Disable","Non-disabled")</f>
        <v>Non-disabled</v>
      </c>
      <c r="M411" t="s">
        <v>13</v>
      </c>
      <c r="N411" t="s">
        <v>38</v>
      </c>
      <c r="O411">
        <v>0</v>
      </c>
      <c r="P411">
        <v>1</v>
      </c>
      <c r="Q411">
        <v>0</v>
      </c>
      <c r="R411">
        <v>0</v>
      </c>
      <c r="S411" t="s">
        <v>51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BJ411" t="s">
        <v>182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 t="s">
        <v>112</v>
      </c>
      <c r="BU411">
        <v>1</v>
      </c>
      <c r="BV411">
        <v>0</v>
      </c>
      <c r="BW411">
        <v>1</v>
      </c>
      <c r="BX411">
        <v>0</v>
      </c>
      <c r="BY411">
        <v>0</v>
      </c>
      <c r="BZ411" t="s">
        <v>125</v>
      </c>
      <c r="CA411" t="s">
        <v>128</v>
      </c>
      <c r="CB411">
        <v>0</v>
      </c>
      <c r="CC411">
        <v>1</v>
      </c>
      <c r="CD411">
        <v>0</v>
      </c>
      <c r="CE411">
        <v>0</v>
      </c>
      <c r="CF411" t="s">
        <v>183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1</v>
      </c>
      <c r="CM411">
        <v>0</v>
      </c>
      <c r="CN411">
        <v>0</v>
      </c>
      <c r="DB411" t="s">
        <v>86</v>
      </c>
      <c r="EN411" t="s">
        <v>279</v>
      </c>
    </row>
    <row r="412" spans="1:144" x14ac:dyDescent="0.3">
      <c r="A412">
        <v>13</v>
      </c>
      <c r="B412" t="s">
        <v>5</v>
      </c>
      <c r="C412" t="s">
        <v>7</v>
      </c>
      <c r="D412" t="s">
        <v>924</v>
      </c>
      <c r="E412" t="s">
        <v>926</v>
      </c>
      <c r="F412" t="s">
        <v>8</v>
      </c>
      <c r="G412" t="s">
        <v>8</v>
      </c>
      <c r="H412" t="s">
        <v>8</v>
      </c>
      <c r="I412" t="s">
        <v>8</v>
      </c>
      <c r="J412" t="s">
        <v>8</v>
      </c>
      <c r="K412" t="s">
        <v>8</v>
      </c>
      <c r="L412" s="1" t="str">
        <f>IF(Table2[[#This Row],[Disable]]=1,"Disable","Non-disabled")</f>
        <v>Non-disabled</v>
      </c>
      <c r="M412" t="s">
        <v>13</v>
      </c>
      <c r="N412" t="s">
        <v>38</v>
      </c>
      <c r="O412">
        <v>0</v>
      </c>
      <c r="P412">
        <v>1</v>
      </c>
      <c r="Q412">
        <v>0</v>
      </c>
      <c r="R412">
        <v>0</v>
      </c>
      <c r="S412" t="s">
        <v>49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BJ412" t="s">
        <v>182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 t="s">
        <v>112</v>
      </c>
      <c r="BU412">
        <v>1</v>
      </c>
      <c r="BV412">
        <v>0</v>
      </c>
      <c r="BW412">
        <v>1</v>
      </c>
      <c r="BX412">
        <v>0</v>
      </c>
      <c r="BY412">
        <v>0</v>
      </c>
      <c r="BZ412" t="s">
        <v>125</v>
      </c>
      <c r="CA412" t="s">
        <v>128</v>
      </c>
      <c r="CB412">
        <v>0</v>
      </c>
      <c r="CC412">
        <v>1</v>
      </c>
      <c r="CD412">
        <v>0</v>
      </c>
      <c r="CE412">
        <v>0</v>
      </c>
      <c r="CF412" t="s">
        <v>183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1</v>
      </c>
      <c r="CM412">
        <v>0</v>
      </c>
      <c r="CN412">
        <v>0</v>
      </c>
      <c r="DB412" t="s">
        <v>86</v>
      </c>
      <c r="EN412" t="s">
        <v>279</v>
      </c>
    </row>
    <row r="413" spans="1:144" x14ac:dyDescent="0.3">
      <c r="A413">
        <v>13</v>
      </c>
      <c r="B413" t="s">
        <v>5</v>
      </c>
      <c r="C413" t="s">
        <v>7</v>
      </c>
      <c r="D413" t="s">
        <v>924</v>
      </c>
      <c r="E413" t="s">
        <v>926</v>
      </c>
      <c r="F413" t="s">
        <v>8</v>
      </c>
      <c r="G413" t="s">
        <v>8</v>
      </c>
      <c r="H413" t="s">
        <v>8</v>
      </c>
      <c r="I413" t="s">
        <v>8</v>
      </c>
      <c r="J413" t="s">
        <v>8</v>
      </c>
      <c r="K413" t="s">
        <v>8</v>
      </c>
      <c r="L413" s="1" t="str">
        <f>IF(Table2[[#This Row],[Disable]]=1,"Disable","Non-disabled")</f>
        <v>Non-disabled</v>
      </c>
      <c r="M413" t="s">
        <v>13</v>
      </c>
      <c r="N413" t="s">
        <v>38</v>
      </c>
      <c r="O413">
        <v>0</v>
      </c>
      <c r="P413">
        <v>1</v>
      </c>
      <c r="Q413">
        <v>0</v>
      </c>
      <c r="R413">
        <v>0</v>
      </c>
      <c r="S413" t="s">
        <v>59</v>
      </c>
      <c r="T413">
        <v>1</v>
      </c>
      <c r="U413">
        <v>0</v>
      </c>
      <c r="V413">
        <v>1</v>
      </c>
      <c r="W413">
        <v>1</v>
      </c>
      <c r="X413">
        <v>0</v>
      </c>
      <c r="Y413">
        <v>0</v>
      </c>
      <c r="BJ413" t="s">
        <v>182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 t="s">
        <v>112</v>
      </c>
      <c r="BU413">
        <v>1</v>
      </c>
      <c r="BV413">
        <v>0</v>
      </c>
      <c r="BW413">
        <v>1</v>
      </c>
      <c r="BX413">
        <v>0</v>
      </c>
      <c r="BY413">
        <v>0</v>
      </c>
      <c r="BZ413" t="s">
        <v>125</v>
      </c>
      <c r="CA413" t="s">
        <v>128</v>
      </c>
      <c r="CB413">
        <v>0</v>
      </c>
      <c r="CC413">
        <v>1</v>
      </c>
      <c r="CD413">
        <v>0</v>
      </c>
      <c r="CE413">
        <v>0</v>
      </c>
      <c r="CF413" t="s">
        <v>183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1</v>
      </c>
      <c r="CM413">
        <v>0</v>
      </c>
      <c r="CN413">
        <v>0</v>
      </c>
      <c r="DB413" t="s">
        <v>86</v>
      </c>
      <c r="EN413" t="s">
        <v>279</v>
      </c>
    </row>
    <row r="414" spans="1:144" x14ac:dyDescent="0.3">
      <c r="A414">
        <v>13</v>
      </c>
      <c r="B414" t="s">
        <v>5</v>
      </c>
      <c r="C414" t="s">
        <v>7</v>
      </c>
      <c r="D414" t="s">
        <v>924</v>
      </c>
      <c r="E414" t="s">
        <v>926</v>
      </c>
      <c r="F414" t="s">
        <v>8</v>
      </c>
      <c r="G414" t="s">
        <v>8</v>
      </c>
      <c r="H414" t="s">
        <v>8</v>
      </c>
      <c r="I414" t="s">
        <v>8</v>
      </c>
      <c r="J414" t="s">
        <v>8</v>
      </c>
      <c r="K414" t="s">
        <v>8</v>
      </c>
      <c r="L414" s="1" t="str">
        <f>IF(Table2[[#This Row],[Disable]]=1,"Disable","Non-disabled")</f>
        <v>Non-disabled</v>
      </c>
      <c r="M414" t="s">
        <v>13</v>
      </c>
      <c r="N414" t="s">
        <v>38</v>
      </c>
      <c r="O414">
        <v>0</v>
      </c>
      <c r="P414">
        <v>1</v>
      </c>
      <c r="Q414">
        <v>0</v>
      </c>
      <c r="R414">
        <v>0</v>
      </c>
      <c r="S414" t="s">
        <v>49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BJ414" t="s">
        <v>182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 t="s">
        <v>112</v>
      </c>
      <c r="BU414">
        <v>1</v>
      </c>
      <c r="BV414">
        <v>0</v>
      </c>
      <c r="BW414">
        <v>1</v>
      </c>
      <c r="BX414">
        <v>0</v>
      </c>
      <c r="BY414">
        <v>0</v>
      </c>
      <c r="BZ414" t="s">
        <v>125</v>
      </c>
      <c r="CA414" t="s">
        <v>128</v>
      </c>
      <c r="CB414">
        <v>0</v>
      </c>
      <c r="CC414">
        <v>1</v>
      </c>
      <c r="CD414">
        <v>0</v>
      </c>
      <c r="CE414">
        <v>0</v>
      </c>
      <c r="CF414" t="s">
        <v>183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1</v>
      </c>
      <c r="CM414">
        <v>0</v>
      </c>
      <c r="CN414">
        <v>0</v>
      </c>
      <c r="DB414" t="s">
        <v>86</v>
      </c>
      <c r="EN414" t="s">
        <v>279</v>
      </c>
    </row>
    <row r="415" spans="1:144" x14ac:dyDescent="0.3">
      <c r="A415">
        <v>13</v>
      </c>
      <c r="B415" t="s">
        <v>5</v>
      </c>
      <c r="C415" t="s">
        <v>7</v>
      </c>
      <c r="D415" t="s">
        <v>924</v>
      </c>
      <c r="E415" t="s">
        <v>926</v>
      </c>
      <c r="F415" t="s">
        <v>8</v>
      </c>
      <c r="G415" t="s">
        <v>8</v>
      </c>
      <c r="H415" t="s">
        <v>8</v>
      </c>
      <c r="I415" t="s">
        <v>8</v>
      </c>
      <c r="J415" t="s">
        <v>8</v>
      </c>
      <c r="K415" t="s">
        <v>8</v>
      </c>
      <c r="L415" s="1" t="str">
        <f>IF(Table2[[#This Row],[Disable]]=1,"Disable","Non-disabled")</f>
        <v>Non-disabled</v>
      </c>
      <c r="M415" t="s">
        <v>13</v>
      </c>
      <c r="N415" t="s">
        <v>38</v>
      </c>
      <c r="O415">
        <v>0</v>
      </c>
      <c r="P415">
        <v>1</v>
      </c>
      <c r="Q415">
        <v>0</v>
      </c>
      <c r="R415">
        <v>0</v>
      </c>
      <c r="S415" t="s">
        <v>49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BJ415" t="s">
        <v>182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 t="s">
        <v>112</v>
      </c>
      <c r="BU415">
        <v>1</v>
      </c>
      <c r="BV415">
        <v>0</v>
      </c>
      <c r="BW415">
        <v>1</v>
      </c>
      <c r="BX415">
        <v>0</v>
      </c>
      <c r="BY415">
        <v>0</v>
      </c>
      <c r="BZ415" t="s">
        <v>125</v>
      </c>
      <c r="CA415" t="s">
        <v>128</v>
      </c>
      <c r="CB415">
        <v>0</v>
      </c>
      <c r="CC415">
        <v>1</v>
      </c>
      <c r="CD415">
        <v>0</v>
      </c>
      <c r="CE415">
        <v>0</v>
      </c>
      <c r="CF415" t="s">
        <v>183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1</v>
      </c>
      <c r="CM415">
        <v>0</v>
      </c>
      <c r="CN415">
        <v>0</v>
      </c>
      <c r="DB415" t="s">
        <v>86</v>
      </c>
      <c r="EN415" t="s">
        <v>279</v>
      </c>
    </row>
    <row r="416" spans="1:144" x14ac:dyDescent="0.3">
      <c r="A416">
        <v>13</v>
      </c>
      <c r="B416" t="s">
        <v>4</v>
      </c>
      <c r="C416" t="s">
        <v>7</v>
      </c>
      <c r="D416" t="s">
        <v>921</v>
      </c>
      <c r="E416" t="s">
        <v>664</v>
      </c>
      <c r="F416" t="s">
        <v>8</v>
      </c>
      <c r="G416" t="s">
        <v>8</v>
      </c>
      <c r="H416" t="s">
        <v>8</v>
      </c>
      <c r="I416" t="s">
        <v>8</v>
      </c>
      <c r="J416" t="s">
        <v>8</v>
      </c>
      <c r="K416" t="s">
        <v>8</v>
      </c>
      <c r="L416" s="1" t="str">
        <f>IF(Table2[[#This Row],[Disable]]=1,"Disable","Non-disabled")</f>
        <v>Non-disabled</v>
      </c>
      <c r="M416" t="s">
        <v>12</v>
      </c>
      <c r="N416" t="s">
        <v>38</v>
      </c>
      <c r="O416">
        <v>0</v>
      </c>
      <c r="P416">
        <v>1</v>
      </c>
      <c r="Q416">
        <v>0</v>
      </c>
      <c r="R416">
        <v>0</v>
      </c>
      <c r="S416" t="s">
        <v>51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BJ416" t="s">
        <v>179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1</v>
      </c>
      <c r="BQ416">
        <v>1</v>
      </c>
      <c r="BR416">
        <v>0</v>
      </c>
      <c r="BS416">
        <v>0</v>
      </c>
      <c r="BT416" t="s">
        <v>112</v>
      </c>
      <c r="BU416">
        <v>1</v>
      </c>
      <c r="BV416">
        <v>0</v>
      </c>
      <c r="BW416">
        <v>1</v>
      </c>
      <c r="BX416">
        <v>0</v>
      </c>
      <c r="BY416">
        <v>0</v>
      </c>
      <c r="BZ416" t="s">
        <v>125</v>
      </c>
      <c r="CA416" t="s">
        <v>127</v>
      </c>
      <c r="CB416">
        <v>1</v>
      </c>
      <c r="CC416">
        <v>0</v>
      </c>
      <c r="CD416">
        <v>0</v>
      </c>
      <c r="CE416">
        <v>0</v>
      </c>
      <c r="CF416" t="s">
        <v>183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1</v>
      </c>
      <c r="CM416">
        <v>0</v>
      </c>
      <c r="CN416">
        <v>0</v>
      </c>
      <c r="CO416" t="s">
        <v>191</v>
      </c>
      <c r="CQ416" t="s">
        <v>191</v>
      </c>
      <c r="CS416" t="s">
        <v>199</v>
      </c>
      <c r="DB416" t="s">
        <v>86</v>
      </c>
      <c r="EN416" t="s">
        <v>279</v>
      </c>
    </row>
    <row r="417" spans="1:144" x14ac:dyDescent="0.3">
      <c r="A417">
        <v>13</v>
      </c>
      <c r="B417" t="s">
        <v>4</v>
      </c>
      <c r="C417" t="s">
        <v>7</v>
      </c>
      <c r="D417" t="s">
        <v>921</v>
      </c>
      <c r="E417" t="s">
        <v>664</v>
      </c>
      <c r="F417" t="s">
        <v>8</v>
      </c>
      <c r="G417" t="s">
        <v>8</v>
      </c>
      <c r="H417" t="s">
        <v>8</v>
      </c>
      <c r="I417" t="s">
        <v>8</v>
      </c>
      <c r="J417" t="s">
        <v>8</v>
      </c>
      <c r="K417" t="s">
        <v>8</v>
      </c>
      <c r="L417" s="1" t="str">
        <f>IF(Table2[[#This Row],[Disable]]=1,"Disable","Non-disabled")</f>
        <v>Non-disabled</v>
      </c>
      <c r="M417" t="s">
        <v>12</v>
      </c>
      <c r="N417" t="s">
        <v>38</v>
      </c>
      <c r="O417">
        <v>0</v>
      </c>
      <c r="P417">
        <v>1</v>
      </c>
      <c r="Q417">
        <v>0</v>
      </c>
      <c r="R417">
        <v>0</v>
      </c>
      <c r="S417" t="s">
        <v>51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BJ417" t="s">
        <v>179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1</v>
      </c>
      <c r="BQ417">
        <v>1</v>
      </c>
      <c r="BR417">
        <v>0</v>
      </c>
      <c r="BS417">
        <v>0</v>
      </c>
      <c r="BT417" t="s">
        <v>112</v>
      </c>
      <c r="BU417">
        <v>1</v>
      </c>
      <c r="BV417">
        <v>0</v>
      </c>
      <c r="BW417">
        <v>1</v>
      </c>
      <c r="BX417">
        <v>0</v>
      </c>
      <c r="BY417">
        <v>0</v>
      </c>
      <c r="BZ417" t="s">
        <v>125</v>
      </c>
      <c r="CA417" t="s">
        <v>127</v>
      </c>
      <c r="CB417">
        <v>1</v>
      </c>
      <c r="CC417">
        <v>0</v>
      </c>
      <c r="CD417">
        <v>0</v>
      </c>
      <c r="CE417">
        <v>0</v>
      </c>
      <c r="CF417" t="s">
        <v>186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1</v>
      </c>
      <c r="CM417">
        <v>1</v>
      </c>
      <c r="CN417">
        <v>0</v>
      </c>
      <c r="CO417" t="s">
        <v>191</v>
      </c>
      <c r="CQ417" t="s">
        <v>192</v>
      </c>
      <c r="CS417" t="s">
        <v>199</v>
      </c>
      <c r="DB417" t="s">
        <v>86</v>
      </c>
      <c r="EN417" t="s">
        <v>279</v>
      </c>
    </row>
    <row r="418" spans="1:144" x14ac:dyDescent="0.3">
      <c r="A418">
        <v>13</v>
      </c>
      <c r="B418" t="s">
        <v>5</v>
      </c>
      <c r="C418" t="s">
        <v>7</v>
      </c>
      <c r="D418" t="s">
        <v>924</v>
      </c>
      <c r="E418" t="s">
        <v>926</v>
      </c>
      <c r="F418" t="s">
        <v>8</v>
      </c>
      <c r="G418" t="s">
        <v>8</v>
      </c>
      <c r="H418" t="s">
        <v>8</v>
      </c>
      <c r="I418" t="s">
        <v>8</v>
      </c>
      <c r="J418" t="s">
        <v>8</v>
      </c>
      <c r="K418" t="s">
        <v>8</v>
      </c>
      <c r="L418" s="1" t="str">
        <f>IF(Table2[[#This Row],[Disable]]=1,"Disable","Non-disabled")</f>
        <v>Non-disabled</v>
      </c>
      <c r="M418" t="s">
        <v>13</v>
      </c>
      <c r="N418" t="s">
        <v>38</v>
      </c>
      <c r="O418">
        <v>0</v>
      </c>
      <c r="P418">
        <v>1</v>
      </c>
      <c r="Q418">
        <v>0</v>
      </c>
      <c r="R418">
        <v>0</v>
      </c>
      <c r="S418" t="s">
        <v>49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BJ418" t="s">
        <v>182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 t="s">
        <v>112</v>
      </c>
      <c r="BU418">
        <v>1</v>
      </c>
      <c r="BV418">
        <v>0</v>
      </c>
      <c r="BW418">
        <v>1</v>
      </c>
      <c r="BX418">
        <v>0</v>
      </c>
      <c r="BY418">
        <v>0</v>
      </c>
      <c r="BZ418" t="s">
        <v>125</v>
      </c>
      <c r="CA418" t="s">
        <v>128</v>
      </c>
      <c r="CB418">
        <v>0</v>
      </c>
      <c r="CC418">
        <v>1</v>
      </c>
      <c r="CD418">
        <v>0</v>
      </c>
      <c r="CE418">
        <v>0</v>
      </c>
      <c r="CF418" t="s">
        <v>183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1</v>
      </c>
      <c r="CM418">
        <v>0</v>
      </c>
      <c r="CN418">
        <v>0</v>
      </c>
      <c r="DB418" t="s">
        <v>86</v>
      </c>
      <c r="EN418" t="s">
        <v>279</v>
      </c>
    </row>
    <row r="419" spans="1:144" x14ac:dyDescent="0.3">
      <c r="A419">
        <v>13</v>
      </c>
      <c r="B419" t="s">
        <v>4</v>
      </c>
      <c r="C419" t="s">
        <v>7</v>
      </c>
      <c r="D419" t="s">
        <v>921</v>
      </c>
      <c r="E419" t="s">
        <v>664</v>
      </c>
      <c r="F419" t="s">
        <v>10</v>
      </c>
      <c r="G419" t="s">
        <v>8</v>
      </c>
      <c r="H419" t="s">
        <v>8</v>
      </c>
      <c r="I419" t="s">
        <v>8</v>
      </c>
      <c r="J419" t="s">
        <v>8</v>
      </c>
      <c r="K419" t="s">
        <v>8</v>
      </c>
      <c r="L419" s="1" t="str">
        <f>IF(Table2[[#This Row],[Disable]]=1,"Disable","Non-disabled")</f>
        <v>Non-disabled</v>
      </c>
      <c r="M419" t="s">
        <v>13</v>
      </c>
      <c r="N419" t="s">
        <v>38</v>
      </c>
      <c r="O419">
        <v>0</v>
      </c>
      <c r="P419">
        <v>1</v>
      </c>
      <c r="Q419">
        <v>0</v>
      </c>
      <c r="R419">
        <v>0</v>
      </c>
      <c r="S419" t="s">
        <v>39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BJ419" t="s">
        <v>182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 t="s">
        <v>112</v>
      </c>
      <c r="BU419">
        <v>1</v>
      </c>
      <c r="BV419">
        <v>0</v>
      </c>
      <c r="BW419">
        <v>1</v>
      </c>
      <c r="BX419">
        <v>0</v>
      </c>
      <c r="BY419">
        <v>0</v>
      </c>
      <c r="BZ419" t="s">
        <v>125</v>
      </c>
      <c r="CA419" t="s">
        <v>128</v>
      </c>
      <c r="CB419">
        <v>0</v>
      </c>
      <c r="CC419">
        <v>1</v>
      </c>
      <c r="CD419">
        <v>0</v>
      </c>
      <c r="CE419">
        <v>0</v>
      </c>
      <c r="CF419" t="s">
        <v>183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1</v>
      </c>
      <c r="CM419">
        <v>0</v>
      </c>
      <c r="CN419">
        <v>0</v>
      </c>
      <c r="DB419" t="s">
        <v>86</v>
      </c>
      <c r="EN419" t="s">
        <v>279</v>
      </c>
    </row>
    <row r="420" spans="1:144" x14ac:dyDescent="0.3">
      <c r="A420">
        <v>13</v>
      </c>
      <c r="B420" t="s">
        <v>5</v>
      </c>
      <c r="C420" t="s">
        <v>7</v>
      </c>
      <c r="D420" t="s">
        <v>924</v>
      </c>
      <c r="E420" t="s">
        <v>926</v>
      </c>
      <c r="F420" t="s">
        <v>8</v>
      </c>
      <c r="G420" t="s">
        <v>8</v>
      </c>
      <c r="H420" t="s">
        <v>11</v>
      </c>
      <c r="I420" t="s">
        <v>8</v>
      </c>
      <c r="J420" t="s">
        <v>9</v>
      </c>
      <c r="K420" t="s">
        <v>8</v>
      </c>
      <c r="L420" s="1" t="str">
        <f>IF(Table2[[#This Row],[Disable]]=1,"Disable","Non-disabled")</f>
        <v>Disable</v>
      </c>
      <c r="M420" t="s">
        <v>13</v>
      </c>
      <c r="N420" t="s">
        <v>38</v>
      </c>
      <c r="O420">
        <v>0</v>
      </c>
      <c r="P420">
        <v>1</v>
      </c>
      <c r="Q420">
        <v>0</v>
      </c>
      <c r="R420">
        <v>0</v>
      </c>
      <c r="S420" t="s">
        <v>39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BJ420" t="s">
        <v>182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 t="s">
        <v>112</v>
      </c>
      <c r="BU420">
        <v>1</v>
      </c>
      <c r="BV420">
        <v>0</v>
      </c>
      <c r="BW420">
        <v>1</v>
      </c>
      <c r="BX420">
        <v>0</v>
      </c>
      <c r="BY420">
        <v>0</v>
      </c>
      <c r="BZ420" t="s">
        <v>125</v>
      </c>
      <c r="CA420" t="s">
        <v>128</v>
      </c>
      <c r="CB420">
        <v>0</v>
      </c>
      <c r="CC420">
        <v>1</v>
      </c>
      <c r="CD420">
        <v>0</v>
      </c>
      <c r="CE420">
        <v>0</v>
      </c>
      <c r="CF420" t="s">
        <v>183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1</v>
      </c>
      <c r="CM420">
        <v>0</v>
      </c>
      <c r="CN420">
        <v>0</v>
      </c>
      <c r="DB420" t="s">
        <v>86</v>
      </c>
      <c r="EN420" t="s">
        <v>279</v>
      </c>
    </row>
    <row r="421" spans="1:144" x14ac:dyDescent="0.3">
      <c r="A421">
        <v>13</v>
      </c>
      <c r="B421" t="s">
        <v>5</v>
      </c>
      <c r="C421" t="s">
        <v>7</v>
      </c>
      <c r="D421" t="s">
        <v>924</v>
      </c>
      <c r="E421" t="s">
        <v>926</v>
      </c>
      <c r="F421" t="s">
        <v>11</v>
      </c>
      <c r="G421" t="s">
        <v>8</v>
      </c>
      <c r="H421" t="s">
        <v>11</v>
      </c>
      <c r="I421" t="s">
        <v>8</v>
      </c>
      <c r="J421" t="s">
        <v>11</v>
      </c>
      <c r="K421" t="s">
        <v>8</v>
      </c>
      <c r="L421" s="1" t="str">
        <f>IF(Table2[[#This Row],[Disable]]=1,"Disable","Non-disabled")</f>
        <v>Disable</v>
      </c>
      <c r="M421" t="s">
        <v>13</v>
      </c>
      <c r="N421" t="s">
        <v>38</v>
      </c>
      <c r="O421">
        <v>0</v>
      </c>
      <c r="P421">
        <v>1</v>
      </c>
      <c r="Q421">
        <v>0</v>
      </c>
      <c r="R421">
        <v>0</v>
      </c>
      <c r="S421" t="s">
        <v>39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BJ421" t="s">
        <v>167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 t="s">
        <v>112</v>
      </c>
      <c r="BU421">
        <v>1</v>
      </c>
      <c r="BV421">
        <v>0</v>
      </c>
      <c r="BW421">
        <v>1</v>
      </c>
      <c r="BX421">
        <v>0</v>
      </c>
      <c r="BY421">
        <v>0</v>
      </c>
      <c r="BZ421" t="s">
        <v>125</v>
      </c>
      <c r="CA421" t="s">
        <v>128</v>
      </c>
      <c r="CB421">
        <v>0</v>
      </c>
      <c r="CC421">
        <v>1</v>
      </c>
      <c r="CD421">
        <v>0</v>
      </c>
      <c r="CE421">
        <v>0</v>
      </c>
      <c r="CF421" t="s">
        <v>187</v>
      </c>
      <c r="CG421">
        <v>0</v>
      </c>
      <c r="CH421">
        <v>0</v>
      </c>
      <c r="CI421">
        <v>1</v>
      </c>
      <c r="CJ421">
        <v>0</v>
      </c>
      <c r="CK421">
        <v>0</v>
      </c>
      <c r="CL421">
        <v>1</v>
      </c>
      <c r="CM421">
        <v>0</v>
      </c>
      <c r="CN421">
        <v>0</v>
      </c>
      <c r="DB421" t="s">
        <v>86</v>
      </c>
      <c r="EN421" t="s">
        <v>279</v>
      </c>
    </row>
    <row r="422" spans="1:144" x14ac:dyDescent="0.3">
      <c r="A422">
        <v>13</v>
      </c>
      <c r="B422" t="s">
        <v>4</v>
      </c>
      <c r="C422" t="s">
        <v>7</v>
      </c>
      <c r="D422" t="s">
        <v>921</v>
      </c>
      <c r="E422" t="s">
        <v>664</v>
      </c>
      <c r="F422" t="s">
        <v>10</v>
      </c>
      <c r="G422" t="s">
        <v>11</v>
      </c>
      <c r="H422" t="s">
        <v>10</v>
      </c>
      <c r="I422" t="s">
        <v>8</v>
      </c>
      <c r="J422" t="s">
        <v>10</v>
      </c>
      <c r="K422" t="s">
        <v>8</v>
      </c>
      <c r="L422" s="1" t="str">
        <f>IF(Table2[[#This Row],[Disable]]=1,"Disable","Non-disabled")</f>
        <v>Disable</v>
      </c>
      <c r="M422" t="s">
        <v>13</v>
      </c>
      <c r="N422" t="s">
        <v>38</v>
      </c>
      <c r="O422">
        <v>0</v>
      </c>
      <c r="P422">
        <v>1</v>
      </c>
      <c r="Q422">
        <v>0</v>
      </c>
      <c r="R422">
        <v>0</v>
      </c>
      <c r="S422" t="s">
        <v>54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BJ422" t="s">
        <v>167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 t="s">
        <v>112</v>
      </c>
      <c r="BU422">
        <v>1</v>
      </c>
      <c r="BV422">
        <v>0</v>
      </c>
      <c r="BW422">
        <v>1</v>
      </c>
      <c r="BX422">
        <v>0</v>
      </c>
      <c r="BY422">
        <v>0</v>
      </c>
      <c r="BZ422" t="s">
        <v>125</v>
      </c>
      <c r="CA422" t="s">
        <v>128</v>
      </c>
      <c r="CB422">
        <v>0</v>
      </c>
      <c r="CC422">
        <v>1</v>
      </c>
      <c r="CD422">
        <v>0</v>
      </c>
      <c r="CE422">
        <v>0</v>
      </c>
      <c r="CF422" t="s">
        <v>187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1</v>
      </c>
      <c r="CM422">
        <v>0</v>
      </c>
      <c r="CN422">
        <v>0</v>
      </c>
      <c r="DB422" t="s">
        <v>86</v>
      </c>
      <c r="EN422" t="s">
        <v>279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B6C6-F93D-4E96-9DF4-1F2549DCBF50}">
  <dimension ref="B2:EF147"/>
  <sheetViews>
    <sheetView showGridLines="0" topLeftCell="AA72" zoomScale="78" zoomScaleNormal="78" workbookViewId="0">
      <selection activeCell="AH99" sqref="AH99"/>
    </sheetView>
  </sheetViews>
  <sheetFormatPr defaultRowHeight="14.4" x14ac:dyDescent="0.3"/>
  <cols>
    <col min="2" max="2" width="16.6640625" bestFit="1" customWidth="1"/>
    <col min="3" max="3" width="16.109375" bestFit="1" customWidth="1"/>
    <col min="4" max="4" width="19.109375" bestFit="1" customWidth="1"/>
    <col min="5" max="5" width="10.88671875" bestFit="1" customWidth="1"/>
    <col min="6" max="6" width="7.6640625" bestFit="1" customWidth="1"/>
    <col min="7" max="8" width="10.88671875" bestFit="1" customWidth="1"/>
    <col min="9" max="9" width="12.109375" bestFit="1" customWidth="1"/>
    <col min="10" max="10" width="16.109375" bestFit="1" customWidth="1"/>
    <col min="11" max="12" width="13.88671875" bestFit="1" customWidth="1"/>
    <col min="13" max="13" width="7.6640625" bestFit="1" customWidth="1"/>
    <col min="14" max="14" width="10.88671875" bestFit="1" customWidth="1"/>
    <col min="15" max="15" width="8.5546875" bestFit="1" customWidth="1"/>
    <col min="16" max="16" width="6.88671875" bestFit="1" customWidth="1"/>
    <col min="17" max="17" width="3" bestFit="1" customWidth="1"/>
    <col min="18" max="18" width="26.21875" bestFit="1" customWidth="1"/>
    <col min="19" max="19" width="9.6640625" bestFit="1" customWidth="1"/>
    <col min="20" max="20" width="3" bestFit="1" customWidth="1"/>
    <col min="21" max="21" width="12.33203125" bestFit="1" customWidth="1"/>
    <col min="22" max="22" width="10.88671875" bestFit="1" customWidth="1"/>
    <col min="23" max="23" width="86.88671875" bestFit="1" customWidth="1"/>
    <col min="24" max="24" width="8.109375" bestFit="1" customWidth="1"/>
    <col min="25" max="25" width="11.33203125" bestFit="1" customWidth="1"/>
    <col min="26" max="26" width="56.6640625" bestFit="1" customWidth="1"/>
    <col min="27" max="27" width="18.109375" bestFit="1" customWidth="1"/>
    <col min="28" max="28" width="4.33203125" bestFit="1" customWidth="1"/>
    <col min="29" max="29" width="5.33203125" bestFit="1" customWidth="1"/>
    <col min="30" max="30" width="8.109375" bestFit="1" customWidth="1"/>
    <col min="31" max="31" width="11.33203125" bestFit="1" customWidth="1"/>
    <col min="34" max="34" width="85.33203125" bestFit="1" customWidth="1"/>
    <col min="35" max="35" width="18.109375" bestFit="1" customWidth="1"/>
    <col min="36" max="36" width="7.21875" bestFit="1" customWidth="1"/>
    <col min="37" max="37" width="11.33203125" bestFit="1" customWidth="1"/>
    <col min="41" max="41" width="55" bestFit="1" customWidth="1"/>
    <col min="42" max="42" width="18.109375" bestFit="1" customWidth="1"/>
    <col min="43" max="43" width="13.109375" bestFit="1" customWidth="1"/>
    <col min="44" max="44" width="11.33203125" bestFit="1" customWidth="1"/>
    <col min="45" max="45" width="8.109375" bestFit="1" customWidth="1"/>
    <col min="46" max="46" width="11.33203125" bestFit="1" customWidth="1"/>
    <col min="47" max="47" width="55" bestFit="1" customWidth="1"/>
    <col min="48" max="48" width="18.109375" bestFit="1" customWidth="1"/>
    <col min="49" max="49" width="26.109375" bestFit="1" customWidth="1"/>
    <col min="50" max="50" width="18.109375" bestFit="1" customWidth="1"/>
    <col min="51" max="51" width="13.109375" bestFit="1" customWidth="1"/>
    <col min="52" max="52" width="11.33203125" bestFit="1" customWidth="1"/>
    <col min="53" max="53" width="8.109375" bestFit="1" customWidth="1"/>
    <col min="54" max="54" width="11.33203125" bestFit="1" customWidth="1"/>
    <col min="57" max="57" width="26.109375" bestFit="1" customWidth="1"/>
    <col min="58" max="58" width="108.44140625" bestFit="1" customWidth="1"/>
    <col min="59" max="59" width="18.109375" bestFit="1" customWidth="1"/>
    <col min="61" max="61" width="51.6640625" bestFit="1" customWidth="1"/>
    <col min="62" max="62" width="18.109375" bestFit="1" customWidth="1"/>
    <col min="63" max="63" width="10.88671875" bestFit="1" customWidth="1"/>
    <col min="64" max="64" width="12.5546875" bestFit="1" customWidth="1"/>
    <col min="65" max="65" width="26.109375" bestFit="1" customWidth="1"/>
    <col min="66" max="66" width="94.6640625" bestFit="1" customWidth="1"/>
    <col min="67" max="67" width="13.44140625" bestFit="1" customWidth="1"/>
    <col min="68" max="68" width="11.33203125" bestFit="1" customWidth="1"/>
    <col min="70" max="70" width="30.5546875" bestFit="1" customWidth="1"/>
    <col min="71" max="71" width="52.6640625" bestFit="1" customWidth="1"/>
    <col min="72" max="73" width="4.33203125" bestFit="1" customWidth="1"/>
    <col min="74" max="74" width="5.109375" bestFit="1" customWidth="1"/>
    <col min="75" max="75" width="8.109375" bestFit="1" customWidth="1"/>
    <col min="76" max="76" width="26.109375" bestFit="1" customWidth="1"/>
    <col min="77" max="77" width="90" bestFit="1" customWidth="1"/>
    <col min="78" max="78" width="5.5546875" bestFit="1" customWidth="1"/>
    <col min="79" max="79" width="11.33203125" bestFit="1" customWidth="1"/>
    <col min="80" max="80" width="26.109375" bestFit="1" customWidth="1"/>
    <col min="81" max="81" width="104.6640625" bestFit="1" customWidth="1"/>
    <col min="84" max="84" width="85.88671875" bestFit="1" customWidth="1"/>
    <col min="85" max="85" width="18.109375" bestFit="1" customWidth="1"/>
    <col min="86" max="86" width="4.33203125" bestFit="1" customWidth="1"/>
    <col min="87" max="87" width="5.33203125" bestFit="1" customWidth="1"/>
    <col min="88" max="88" width="8.109375" bestFit="1" customWidth="1"/>
    <col min="89" max="89" width="11.33203125" bestFit="1" customWidth="1"/>
    <col min="92" max="92" width="26.109375" bestFit="1" customWidth="1"/>
    <col min="93" max="93" width="108.88671875" bestFit="1" customWidth="1"/>
    <col min="94" max="94" width="13.109375" bestFit="1" customWidth="1"/>
    <col min="95" max="95" width="11.33203125" bestFit="1" customWidth="1"/>
    <col min="96" max="96" width="26.109375" bestFit="1" customWidth="1"/>
    <col min="97" max="97" width="18.109375" bestFit="1" customWidth="1"/>
    <col min="101" max="101" width="26.109375" bestFit="1" customWidth="1"/>
    <col min="102" max="102" width="71.5546875" bestFit="1" customWidth="1"/>
    <col min="103" max="103" width="7.5546875" bestFit="1" customWidth="1"/>
    <col min="104" max="104" width="11.33203125" bestFit="1" customWidth="1"/>
    <col min="106" max="106" width="26.109375" bestFit="1" customWidth="1"/>
    <col min="107" max="107" width="88.6640625" bestFit="1" customWidth="1"/>
    <col min="108" max="108" width="7.5546875" bestFit="1" customWidth="1"/>
    <col min="109" max="109" width="11.33203125" bestFit="1" customWidth="1"/>
    <col min="112" max="112" width="45.33203125" bestFit="1" customWidth="1"/>
    <col min="113" max="113" width="18.109375" bestFit="1" customWidth="1"/>
    <col min="114" max="114" width="5.5546875" customWidth="1"/>
    <col min="115" max="115" width="11.33203125" bestFit="1" customWidth="1"/>
    <col min="116" max="116" width="8.109375" bestFit="1" customWidth="1"/>
    <col min="117" max="117" width="11.33203125" bestFit="1" customWidth="1"/>
    <col min="119" max="119" width="26.109375" bestFit="1" customWidth="1"/>
    <col min="120" max="120" width="18.109375" bestFit="1" customWidth="1"/>
    <col min="124" max="124" width="40.109375" bestFit="1" customWidth="1"/>
    <col min="125" max="125" width="73.5546875" bestFit="1" customWidth="1"/>
    <col min="126" max="126" width="13.109375" bestFit="1" customWidth="1"/>
    <col min="127" max="127" width="11.33203125" bestFit="1" customWidth="1"/>
    <col min="129" max="129" width="32.44140625" bestFit="1" customWidth="1"/>
    <col min="130" max="130" width="18.109375" bestFit="1" customWidth="1"/>
    <col min="134" max="134" width="26.109375" bestFit="1" customWidth="1"/>
    <col min="135" max="135" width="97.109375" bestFit="1" customWidth="1"/>
  </cols>
  <sheetData>
    <row r="2" spans="2:136" ht="30.75" customHeight="1" x14ac:dyDescent="0.3">
      <c r="B2" s="84" t="s">
        <v>936</v>
      </c>
      <c r="C2" s="84"/>
      <c r="D2" s="84"/>
      <c r="E2" s="84"/>
      <c r="F2" s="84"/>
      <c r="J2" s="84" t="s">
        <v>804</v>
      </c>
      <c r="K2" s="84"/>
      <c r="L2" s="84"/>
      <c r="M2" s="84"/>
      <c r="N2" s="84"/>
      <c r="R2" s="41" t="s">
        <v>805</v>
      </c>
      <c r="S2" s="43"/>
      <c r="V2" s="41" t="s">
        <v>807</v>
      </c>
      <c r="Z2" s="41" t="s">
        <v>89</v>
      </c>
      <c r="AD2" s="84" t="s">
        <v>90</v>
      </c>
      <c r="AE2" s="84"/>
      <c r="AH2" s="84" t="s">
        <v>817</v>
      </c>
      <c r="AI2" s="84"/>
      <c r="AO2" s="85" t="s">
        <v>862</v>
      </c>
      <c r="AP2" s="85"/>
      <c r="AQ2" s="85"/>
      <c r="AR2" s="85"/>
      <c r="AS2" s="85"/>
      <c r="AW2" s="85" t="s">
        <v>863</v>
      </c>
      <c r="AX2" s="85"/>
      <c r="AY2" s="85"/>
      <c r="AZ2" s="85"/>
      <c r="BA2" s="85"/>
      <c r="BE2" s="85" t="s">
        <v>875</v>
      </c>
      <c r="BF2" s="85"/>
      <c r="BI2" s="85" t="s">
        <v>883</v>
      </c>
      <c r="BJ2" s="85"/>
      <c r="BM2" s="85" t="s">
        <v>885</v>
      </c>
      <c r="BN2" s="85"/>
      <c r="BR2" s="85" t="s">
        <v>711</v>
      </c>
      <c r="BS2" s="85"/>
      <c r="BX2" s="85" t="s">
        <v>713</v>
      </c>
      <c r="BY2" s="85"/>
      <c r="CB2" s="85" t="s">
        <v>935</v>
      </c>
      <c r="CC2" s="85"/>
      <c r="CF2" s="85" t="s">
        <v>726</v>
      </c>
      <c r="CG2" s="85"/>
      <c r="CN2" s="85" t="s">
        <v>728</v>
      </c>
      <c r="CO2" s="85"/>
      <c r="CR2" s="85" t="s">
        <v>730</v>
      </c>
      <c r="CS2" s="85"/>
      <c r="CT2" s="85"/>
      <c r="CW2" s="85" t="s">
        <v>736</v>
      </c>
      <c r="CX2" s="85"/>
      <c r="CY2" s="85"/>
      <c r="DB2" s="85" t="s">
        <v>740</v>
      </c>
      <c r="DC2" s="85"/>
      <c r="DD2" s="85"/>
      <c r="DH2" s="85" t="s">
        <v>742</v>
      </c>
      <c r="DI2" s="85"/>
      <c r="DJ2" s="85"/>
      <c r="DO2" s="85" t="s">
        <v>746</v>
      </c>
      <c r="DP2" s="85"/>
      <c r="DQ2" s="85"/>
      <c r="DT2" s="85" t="s">
        <v>755</v>
      </c>
      <c r="DU2" s="85"/>
      <c r="DV2" s="85"/>
      <c r="DY2" s="85" t="s">
        <v>757</v>
      </c>
      <c r="DZ2" s="85"/>
      <c r="EA2" s="85"/>
      <c r="ED2" s="85" t="s">
        <v>915</v>
      </c>
      <c r="EE2" s="85"/>
      <c r="EF2" s="85"/>
    </row>
    <row r="3" spans="2:136" x14ac:dyDescent="0.3">
      <c r="B3" s="62" t="s">
        <v>832</v>
      </c>
      <c r="C3" s="62">
        <v>115</v>
      </c>
      <c r="J3" s="62" t="s">
        <v>832</v>
      </c>
      <c r="K3" s="62">
        <v>115</v>
      </c>
      <c r="M3" s="64"/>
      <c r="R3" s="62" t="s">
        <v>832</v>
      </c>
      <c r="S3" s="62">
        <v>52</v>
      </c>
      <c r="V3" s="62" t="s">
        <v>832</v>
      </c>
      <c r="W3" s="62">
        <v>52</v>
      </c>
      <c r="Z3" s="62" t="s">
        <v>932</v>
      </c>
      <c r="AA3" s="62">
        <v>63</v>
      </c>
      <c r="AD3" s="62" t="s">
        <v>832</v>
      </c>
      <c r="AE3" s="62">
        <v>115</v>
      </c>
      <c r="AH3" s="60" t="s">
        <v>813</v>
      </c>
      <c r="AI3" s="60">
        <v>115</v>
      </c>
      <c r="AO3" s="62" t="s">
        <v>851</v>
      </c>
      <c r="AP3" s="62">
        <v>113</v>
      </c>
      <c r="AR3" s="64"/>
      <c r="BI3" s="62" t="s">
        <v>877</v>
      </c>
      <c r="BJ3" s="62">
        <v>56</v>
      </c>
      <c r="BL3" s="66"/>
      <c r="BM3" s="62" t="s">
        <v>884</v>
      </c>
      <c r="BN3" s="62">
        <v>60</v>
      </c>
      <c r="BP3" s="69"/>
      <c r="BR3" s="62" t="s">
        <v>884</v>
      </c>
      <c r="BS3" s="62">
        <v>60</v>
      </c>
      <c r="BX3" s="62" t="s">
        <v>884</v>
      </c>
      <c r="BY3" s="62">
        <v>60</v>
      </c>
      <c r="CB3" s="62" t="s">
        <v>884</v>
      </c>
      <c r="CC3" s="62">
        <v>60</v>
      </c>
      <c r="CF3" s="62" t="s">
        <v>16</v>
      </c>
      <c r="CG3" s="62">
        <v>138</v>
      </c>
      <c r="CN3" s="62" t="s">
        <v>16</v>
      </c>
      <c r="CO3" s="62">
        <v>138</v>
      </c>
      <c r="CR3" s="62" t="s">
        <v>16</v>
      </c>
      <c r="CS3" s="62">
        <v>138</v>
      </c>
      <c r="CW3" s="62" t="s">
        <v>16</v>
      </c>
      <c r="CX3" s="62">
        <v>138</v>
      </c>
      <c r="DB3" s="62" t="s">
        <v>16</v>
      </c>
      <c r="DC3" s="62">
        <v>138</v>
      </c>
      <c r="DH3" s="62" t="s">
        <v>18</v>
      </c>
      <c r="DI3" s="62">
        <v>131</v>
      </c>
      <c r="DO3" s="62" t="s">
        <v>18</v>
      </c>
      <c r="DP3" s="62">
        <v>131</v>
      </c>
      <c r="DT3" s="62" t="s">
        <v>18</v>
      </c>
      <c r="DU3" s="62">
        <v>131</v>
      </c>
      <c r="DY3" s="62" t="s">
        <v>18</v>
      </c>
      <c r="DZ3" s="62">
        <v>131</v>
      </c>
    </row>
    <row r="4" spans="2:136" x14ac:dyDescent="0.3">
      <c r="AO4" s="4" t="s">
        <v>622</v>
      </c>
      <c r="AP4" t="s">
        <v>635</v>
      </c>
      <c r="AW4" s="62" t="s">
        <v>851</v>
      </c>
      <c r="AX4" s="62">
        <v>113</v>
      </c>
      <c r="AZ4" s="64"/>
      <c r="BE4" s="62" t="s">
        <v>874</v>
      </c>
      <c r="BF4" s="62">
        <v>61</v>
      </c>
      <c r="BR4" s="4" t="s">
        <v>622</v>
      </c>
      <c r="BS4" t="s">
        <v>635</v>
      </c>
      <c r="EE4">
        <v>411</v>
      </c>
    </row>
    <row r="5" spans="2:136" x14ac:dyDescent="0.3">
      <c r="AH5" s="4" t="s">
        <v>17</v>
      </c>
      <c r="AI5" t="s">
        <v>634</v>
      </c>
      <c r="AO5" s="4" t="s">
        <v>626</v>
      </c>
      <c r="AP5" t="s">
        <v>634</v>
      </c>
      <c r="AW5" s="4" t="s">
        <v>622</v>
      </c>
      <c r="AX5" t="s">
        <v>635</v>
      </c>
      <c r="BE5" s="4" t="s">
        <v>622</v>
      </c>
      <c r="BF5" t="s">
        <v>635</v>
      </c>
      <c r="BM5" s="4" t="s">
        <v>622</v>
      </c>
      <c r="BN5" t="s">
        <v>635</v>
      </c>
      <c r="BR5" s="4" t="s">
        <v>920</v>
      </c>
      <c r="BS5" t="s">
        <v>635</v>
      </c>
      <c r="BT5" s="1"/>
      <c r="BU5" s="1"/>
      <c r="CR5" s="4" t="s">
        <v>622</v>
      </c>
      <c r="CS5" t="s">
        <v>635</v>
      </c>
    </row>
    <row r="6" spans="2:136" x14ac:dyDescent="0.3">
      <c r="B6" s="4" t="s">
        <v>1</v>
      </c>
      <c r="C6" t="s">
        <v>635</v>
      </c>
      <c r="J6" s="4" t="s">
        <v>17</v>
      </c>
      <c r="K6" s="5">
        <v>1</v>
      </c>
      <c r="AH6" s="4" t="s">
        <v>1</v>
      </c>
      <c r="AI6" t="s">
        <v>635</v>
      </c>
      <c r="AJ6" s="1"/>
      <c r="AK6" s="1"/>
      <c r="AO6" s="4" t="s">
        <v>1</v>
      </c>
      <c r="AP6" t="s">
        <v>635</v>
      </c>
      <c r="AW6" s="4" t="s">
        <v>38</v>
      </c>
      <c r="AX6" s="5">
        <v>1</v>
      </c>
      <c r="BE6" s="4" t="s">
        <v>38</v>
      </c>
      <c r="BF6" s="5">
        <v>1</v>
      </c>
      <c r="BI6" s="4" t="s">
        <v>622</v>
      </c>
      <c r="BJ6" t="s">
        <v>635</v>
      </c>
      <c r="BM6" s="4" t="s">
        <v>1</v>
      </c>
      <c r="BN6" t="s">
        <v>635</v>
      </c>
      <c r="BO6" s="1"/>
      <c r="BP6" s="1"/>
      <c r="BR6" s="4" t="s">
        <v>290</v>
      </c>
      <c r="BS6" t="s">
        <v>12</v>
      </c>
      <c r="BT6" s="1"/>
      <c r="BU6" s="1"/>
      <c r="BX6" s="4" t="s">
        <v>622</v>
      </c>
      <c r="BY6" t="s">
        <v>635</v>
      </c>
      <c r="BZ6" s="1"/>
      <c r="CA6" s="1"/>
      <c r="CB6" s="4" t="s">
        <v>622</v>
      </c>
      <c r="CC6" t="s">
        <v>635</v>
      </c>
      <c r="CF6" s="4" t="s">
        <v>622</v>
      </c>
      <c r="CG6" t="s">
        <v>635</v>
      </c>
      <c r="CN6" s="4" t="s">
        <v>622</v>
      </c>
      <c r="CO6" t="s">
        <v>635</v>
      </c>
      <c r="CR6" s="4" t="s">
        <v>16</v>
      </c>
      <c r="CS6" s="5">
        <v>1</v>
      </c>
      <c r="CW6" s="4" t="s">
        <v>622</v>
      </c>
      <c r="CX6" t="s">
        <v>635</v>
      </c>
    </row>
    <row r="7" spans="2:136" x14ac:dyDescent="0.3">
      <c r="B7" s="4" t="s">
        <v>17</v>
      </c>
      <c r="C7" s="5">
        <v>1</v>
      </c>
      <c r="J7" s="4" t="s">
        <v>1</v>
      </c>
      <c r="K7" t="s">
        <v>635</v>
      </c>
      <c r="R7" s="4" t="s">
        <v>2</v>
      </c>
      <c r="S7" t="s">
        <v>7</v>
      </c>
      <c r="V7" s="4" t="s">
        <v>1</v>
      </c>
      <c r="W7" t="s">
        <v>635</v>
      </c>
      <c r="AH7" s="4" t="s">
        <v>2</v>
      </c>
      <c r="AI7" t="s">
        <v>635</v>
      </c>
      <c r="AJ7" s="1"/>
      <c r="AK7" s="1"/>
      <c r="AO7" s="4" t="s">
        <v>38</v>
      </c>
      <c r="AP7" s="5">
        <v>1</v>
      </c>
      <c r="AQ7" s="1"/>
      <c r="AR7" s="1"/>
      <c r="AW7" s="4" t="s">
        <v>1</v>
      </c>
      <c r="AX7" t="s">
        <v>635</v>
      </c>
      <c r="AY7" s="1"/>
      <c r="AZ7" s="1"/>
      <c r="BE7" s="4" t="s">
        <v>1</v>
      </c>
      <c r="BF7" t="s">
        <v>635</v>
      </c>
      <c r="BI7" s="4" t="s">
        <v>920</v>
      </c>
      <c r="BJ7" t="s">
        <v>635</v>
      </c>
      <c r="BM7" s="4" t="s">
        <v>2</v>
      </c>
      <c r="BN7" t="s">
        <v>635</v>
      </c>
      <c r="BO7" s="1"/>
      <c r="BP7" s="1"/>
      <c r="BR7" s="1"/>
      <c r="BS7" s="1"/>
      <c r="BT7" s="1"/>
      <c r="BU7" s="1"/>
      <c r="BX7" s="4" t="s">
        <v>920</v>
      </c>
      <c r="BY7" t="s">
        <v>635</v>
      </c>
      <c r="BZ7" s="1"/>
      <c r="CA7" s="1"/>
      <c r="CB7" s="4" t="s">
        <v>920</v>
      </c>
      <c r="CC7" t="s">
        <v>635</v>
      </c>
      <c r="CF7" s="4" t="s">
        <v>2</v>
      </c>
      <c r="CG7" t="s">
        <v>635</v>
      </c>
      <c r="CN7" s="4" t="s">
        <v>2</v>
      </c>
      <c r="CO7" t="s">
        <v>635</v>
      </c>
      <c r="CR7" s="4" t="s">
        <v>2</v>
      </c>
      <c r="CS7" t="s">
        <v>635</v>
      </c>
      <c r="CW7" s="4" t="s">
        <v>2</v>
      </c>
      <c r="CX7" t="s">
        <v>635</v>
      </c>
      <c r="DB7" s="4" t="s">
        <v>622</v>
      </c>
      <c r="DC7" t="s">
        <v>635</v>
      </c>
      <c r="DH7" s="4" t="s">
        <v>622</v>
      </c>
      <c r="DI7" t="s">
        <v>635</v>
      </c>
    </row>
    <row r="8" spans="2:136" x14ac:dyDescent="0.3">
      <c r="B8" s="4" t="s">
        <v>622</v>
      </c>
      <c r="C8" t="s">
        <v>635</v>
      </c>
      <c r="J8" s="4" t="s">
        <v>622</v>
      </c>
      <c r="K8" t="s">
        <v>635</v>
      </c>
      <c r="R8" s="4" t="s">
        <v>622</v>
      </c>
      <c r="S8" t="s">
        <v>635</v>
      </c>
      <c r="V8" s="4" t="s">
        <v>17</v>
      </c>
      <c r="W8" s="5">
        <v>1</v>
      </c>
      <c r="Z8" s="4" t="s">
        <v>1</v>
      </c>
      <c r="AA8" t="s">
        <v>635</v>
      </c>
      <c r="AD8" s="4" t="s">
        <v>1</v>
      </c>
      <c r="AE8" t="s">
        <v>635</v>
      </c>
      <c r="AH8" s="1"/>
      <c r="AI8" s="1"/>
      <c r="AJ8" s="1"/>
      <c r="AK8" s="1"/>
      <c r="AO8" s="4" t="s">
        <v>108</v>
      </c>
      <c r="AP8" t="s">
        <v>635</v>
      </c>
      <c r="AQ8" s="1"/>
      <c r="AR8" s="1"/>
      <c r="AW8" s="4" t="s">
        <v>2</v>
      </c>
      <c r="AX8" t="s">
        <v>635</v>
      </c>
      <c r="AY8" s="1"/>
      <c r="AZ8" s="1"/>
      <c r="BE8" s="4" t="s">
        <v>2</v>
      </c>
      <c r="BF8" t="s">
        <v>7</v>
      </c>
      <c r="BI8" s="4" t="s">
        <v>38</v>
      </c>
      <c r="BJ8" s="5">
        <v>1</v>
      </c>
      <c r="BM8" s="4" t="s">
        <v>290</v>
      </c>
      <c r="BN8" t="s">
        <v>12</v>
      </c>
      <c r="BO8" s="1"/>
      <c r="BP8" s="1"/>
      <c r="BR8" s="4" t="s">
        <v>631</v>
      </c>
      <c r="BS8" t="s">
        <v>712</v>
      </c>
      <c r="BX8" s="4" t="s">
        <v>290</v>
      </c>
      <c r="BY8" t="s">
        <v>12</v>
      </c>
      <c r="BZ8" s="1"/>
      <c r="CA8" s="1"/>
      <c r="CB8" s="4" t="s">
        <v>290</v>
      </c>
      <c r="CC8" t="s">
        <v>12</v>
      </c>
      <c r="CF8" s="4" t="s">
        <v>1</v>
      </c>
      <c r="CG8" t="s">
        <v>635</v>
      </c>
      <c r="CN8" s="4" t="s">
        <v>1</v>
      </c>
      <c r="CO8" t="s">
        <v>635</v>
      </c>
      <c r="CR8" s="4" t="s">
        <v>1</v>
      </c>
      <c r="CS8" t="s">
        <v>635</v>
      </c>
      <c r="CW8" s="4" t="s">
        <v>1</v>
      </c>
      <c r="CX8" t="s">
        <v>635</v>
      </c>
      <c r="DB8" s="4" t="s">
        <v>2</v>
      </c>
      <c r="DC8" t="s">
        <v>635</v>
      </c>
      <c r="DH8" s="4" t="s">
        <v>2</v>
      </c>
      <c r="DI8" t="s">
        <v>635</v>
      </c>
      <c r="DO8" s="4" t="s">
        <v>622</v>
      </c>
      <c r="DP8" t="s">
        <v>635</v>
      </c>
    </row>
    <row r="9" spans="2:136" x14ac:dyDescent="0.3">
      <c r="B9" s="4" t="s">
        <v>2</v>
      </c>
      <c r="C9" t="s">
        <v>635</v>
      </c>
      <c r="J9" s="4" t="s">
        <v>2</v>
      </c>
      <c r="K9" t="s">
        <v>635</v>
      </c>
      <c r="R9" s="1"/>
      <c r="S9" s="1"/>
      <c r="V9" s="4" t="s">
        <v>622</v>
      </c>
      <c r="W9" t="s">
        <v>635</v>
      </c>
      <c r="Z9" s="4" t="s">
        <v>17</v>
      </c>
      <c r="AA9" s="5">
        <v>1</v>
      </c>
      <c r="AD9" s="4" t="s">
        <v>17</v>
      </c>
      <c r="AE9" s="5">
        <v>1</v>
      </c>
      <c r="AH9" s="4" t="s">
        <v>675</v>
      </c>
      <c r="AI9" s="4" t="s">
        <v>625</v>
      </c>
      <c r="AO9" s="1"/>
      <c r="AP9" s="1"/>
      <c r="AQ9" s="1"/>
      <c r="AR9" s="1"/>
      <c r="AW9" s="1"/>
      <c r="AX9" s="1"/>
      <c r="AY9" s="1"/>
      <c r="AZ9" s="1"/>
      <c r="BE9" s="1"/>
      <c r="BF9" s="1"/>
      <c r="BI9" s="1"/>
      <c r="BJ9" s="1"/>
      <c r="BM9" s="1"/>
      <c r="BN9" s="1"/>
      <c r="BO9" s="1"/>
      <c r="BP9" s="1"/>
      <c r="BR9" s="5" t="s">
        <v>191</v>
      </c>
      <c r="BS9">
        <v>10</v>
      </c>
      <c r="BX9" s="1"/>
      <c r="BY9" s="1"/>
      <c r="BZ9" s="1"/>
      <c r="CA9" s="1"/>
      <c r="CB9" s="1"/>
      <c r="CC9" s="1"/>
      <c r="CF9" s="4" t="s">
        <v>16</v>
      </c>
      <c r="CG9" t="s">
        <v>634</v>
      </c>
      <c r="CN9" s="1"/>
      <c r="CO9" s="1"/>
      <c r="CR9" s="1"/>
      <c r="CS9" s="1"/>
      <c r="CW9" s="1"/>
      <c r="CX9" s="1"/>
      <c r="DB9" s="4" t="s">
        <v>1</v>
      </c>
      <c r="DC9" t="s">
        <v>635</v>
      </c>
      <c r="DH9" s="4" t="s">
        <v>18</v>
      </c>
      <c r="DI9" t="s">
        <v>634</v>
      </c>
      <c r="DO9" s="4" t="s">
        <v>2</v>
      </c>
      <c r="DP9" t="s">
        <v>635</v>
      </c>
      <c r="DT9" s="4" t="s">
        <v>622</v>
      </c>
      <c r="DU9" t="s">
        <v>635</v>
      </c>
      <c r="DY9" s="4" t="s">
        <v>622</v>
      </c>
      <c r="DZ9" t="s">
        <v>635</v>
      </c>
      <c r="ED9" s="4" t="s">
        <v>622</v>
      </c>
      <c r="EE9" t="s">
        <v>635</v>
      </c>
    </row>
    <row r="10" spans="2:136" x14ac:dyDescent="0.3">
      <c r="R10" s="4" t="s">
        <v>631</v>
      </c>
      <c r="S10" t="s">
        <v>659</v>
      </c>
      <c r="V10" s="4" t="s">
        <v>2</v>
      </c>
      <c r="W10" t="s">
        <v>7</v>
      </c>
      <c r="Z10" s="4" t="s">
        <v>622</v>
      </c>
      <c r="AA10" t="s">
        <v>635</v>
      </c>
      <c r="AD10" s="4" t="s">
        <v>622</v>
      </c>
      <c r="AE10" t="s">
        <v>635</v>
      </c>
      <c r="AH10" s="4" t="s">
        <v>631</v>
      </c>
      <c r="AI10" t="s">
        <v>88</v>
      </c>
      <c r="AJ10" t="s">
        <v>85</v>
      </c>
      <c r="AK10" t="s">
        <v>624</v>
      </c>
      <c r="AP10" s="4" t="s">
        <v>625</v>
      </c>
      <c r="AX10" s="4" t="s">
        <v>625</v>
      </c>
      <c r="BE10" s="4" t="s">
        <v>631</v>
      </c>
      <c r="BF10" t="s">
        <v>699</v>
      </c>
      <c r="BI10" s="4" t="s">
        <v>639</v>
      </c>
      <c r="BM10" s="4" t="s">
        <v>631</v>
      </c>
      <c r="BN10" t="s">
        <v>710</v>
      </c>
      <c r="BR10" s="5" t="s">
        <v>196</v>
      </c>
      <c r="BS10">
        <v>1</v>
      </c>
      <c r="BX10" s="4" t="s">
        <v>631</v>
      </c>
      <c r="BY10" t="s">
        <v>714</v>
      </c>
      <c r="CB10" s="4" t="s">
        <v>631</v>
      </c>
      <c r="CC10" t="s">
        <v>725</v>
      </c>
      <c r="CF10" s="1"/>
      <c r="CG10" s="1"/>
      <c r="CN10" s="4" t="s">
        <v>631</v>
      </c>
      <c r="CO10" t="s">
        <v>729</v>
      </c>
      <c r="CR10" s="4" t="s">
        <v>639</v>
      </c>
      <c r="CW10" s="4" t="s">
        <v>631</v>
      </c>
      <c r="CX10" t="s">
        <v>737</v>
      </c>
      <c r="DB10" s="1"/>
      <c r="DC10" s="1"/>
      <c r="DH10" s="4" t="s">
        <v>1</v>
      </c>
      <c r="DI10" t="s">
        <v>635</v>
      </c>
      <c r="DO10" s="4" t="s">
        <v>1</v>
      </c>
      <c r="DP10" t="s">
        <v>635</v>
      </c>
      <c r="DT10" s="4" t="s">
        <v>2</v>
      </c>
      <c r="DU10" t="s">
        <v>635</v>
      </c>
      <c r="DY10" s="4" t="s">
        <v>2</v>
      </c>
      <c r="DZ10" t="s">
        <v>635</v>
      </c>
      <c r="ED10" s="4" t="s">
        <v>2</v>
      </c>
      <c r="EE10" t="s">
        <v>635</v>
      </c>
    </row>
    <row r="11" spans="2:136" x14ac:dyDescent="0.3">
      <c r="B11" s="4" t="s">
        <v>653</v>
      </c>
      <c r="C11" s="4" t="s">
        <v>625</v>
      </c>
      <c r="K11" s="4" t="s">
        <v>625</v>
      </c>
      <c r="R11" s="5" t="s">
        <v>626</v>
      </c>
      <c r="S11">
        <v>4</v>
      </c>
      <c r="Z11" s="4" t="s">
        <v>2</v>
      </c>
      <c r="AA11" t="s">
        <v>6</v>
      </c>
      <c r="AD11" s="4" t="s">
        <v>2</v>
      </c>
      <c r="AE11" t="s">
        <v>635</v>
      </c>
      <c r="AH11" s="5">
        <v>15</v>
      </c>
      <c r="AI11">
        <v>17</v>
      </c>
      <c r="AJ11">
        <v>14</v>
      </c>
      <c r="AK11">
        <v>31</v>
      </c>
      <c r="AO11" s="4" t="s">
        <v>639</v>
      </c>
      <c r="AP11" t="s">
        <v>925</v>
      </c>
      <c r="AQ11" t="s">
        <v>926</v>
      </c>
      <c r="AR11" t="s">
        <v>922</v>
      </c>
      <c r="AS11" t="s">
        <v>664</v>
      </c>
      <c r="AT11" t="s">
        <v>624</v>
      </c>
      <c r="AW11" s="4" t="s">
        <v>639</v>
      </c>
      <c r="AX11" t="s">
        <v>925</v>
      </c>
      <c r="AY11" t="s">
        <v>926</v>
      </c>
      <c r="AZ11" t="s">
        <v>922</v>
      </c>
      <c r="BA11" t="s">
        <v>664</v>
      </c>
      <c r="BB11" t="s">
        <v>624</v>
      </c>
      <c r="BE11" s="5" t="s">
        <v>125</v>
      </c>
      <c r="BF11">
        <v>56</v>
      </c>
      <c r="BI11" s="5" t="s">
        <v>833</v>
      </c>
      <c r="BJ11">
        <v>7</v>
      </c>
      <c r="BM11" s="5" t="s">
        <v>191</v>
      </c>
      <c r="BN11">
        <v>10</v>
      </c>
      <c r="BR11" s="5" t="s">
        <v>190</v>
      </c>
      <c r="BS11">
        <v>29</v>
      </c>
      <c r="BX11" s="5" t="s">
        <v>200</v>
      </c>
      <c r="BY11">
        <v>1</v>
      </c>
      <c r="CB11" s="5" t="s">
        <v>88</v>
      </c>
      <c r="CC11">
        <v>1</v>
      </c>
      <c r="CF11" s="4" t="s">
        <v>727</v>
      </c>
      <c r="CG11" s="4" t="s">
        <v>625</v>
      </c>
      <c r="CN11" s="5" t="s">
        <v>88</v>
      </c>
      <c r="CO11">
        <v>104</v>
      </c>
      <c r="CR11" s="5" t="s">
        <v>895</v>
      </c>
      <c r="CS11">
        <v>11</v>
      </c>
      <c r="CW11" s="5" t="s">
        <v>88</v>
      </c>
      <c r="CX11">
        <v>31</v>
      </c>
      <c r="DB11" s="4" t="s">
        <v>631</v>
      </c>
      <c r="DC11" t="s">
        <v>741</v>
      </c>
      <c r="DH11" s="1"/>
      <c r="DI11" s="1"/>
      <c r="DO11" s="1"/>
      <c r="DP11" s="1"/>
      <c r="DT11" s="4" t="s">
        <v>1</v>
      </c>
      <c r="DU11" t="s">
        <v>635</v>
      </c>
      <c r="DY11" s="4" t="s">
        <v>1</v>
      </c>
      <c r="DZ11" t="s">
        <v>635</v>
      </c>
      <c r="ED11" s="4" t="s">
        <v>1</v>
      </c>
      <c r="EE11" t="s">
        <v>635</v>
      </c>
    </row>
    <row r="12" spans="2:136" x14ac:dyDescent="0.3">
      <c r="B12" s="4" t="s">
        <v>631</v>
      </c>
      <c r="C12" t="s">
        <v>925</v>
      </c>
      <c r="D12" t="s">
        <v>926</v>
      </c>
      <c r="E12" t="s">
        <v>922</v>
      </c>
      <c r="F12" t="s">
        <v>664</v>
      </c>
      <c r="G12" t="s">
        <v>624</v>
      </c>
      <c r="J12" s="4" t="s">
        <v>639</v>
      </c>
      <c r="K12" t="s">
        <v>925</v>
      </c>
      <c r="L12" t="s">
        <v>926</v>
      </c>
      <c r="M12" t="s">
        <v>922</v>
      </c>
      <c r="N12" t="s">
        <v>664</v>
      </c>
      <c r="O12" t="s">
        <v>624</v>
      </c>
      <c r="R12" s="5" t="s">
        <v>646</v>
      </c>
      <c r="S12">
        <v>48</v>
      </c>
      <c r="V12" s="4" t="s">
        <v>631</v>
      </c>
      <c r="W12" t="s">
        <v>660</v>
      </c>
      <c r="AH12" s="5">
        <v>16</v>
      </c>
      <c r="AI12">
        <v>54</v>
      </c>
      <c r="AJ12">
        <v>26</v>
      </c>
      <c r="AK12">
        <v>80</v>
      </c>
      <c r="AO12" s="5" t="s">
        <v>833</v>
      </c>
      <c r="AP12">
        <v>27</v>
      </c>
      <c r="AQ12">
        <v>0</v>
      </c>
      <c r="AR12">
        <v>19</v>
      </c>
      <c r="AS12">
        <v>17</v>
      </c>
      <c r="AT12">
        <v>63</v>
      </c>
      <c r="AW12" s="5" t="s">
        <v>864</v>
      </c>
      <c r="AX12">
        <v>27</v>
      </c>
      <c r="AY12">
        <v>25</v>
      </c>
      <c r="AZ12">
        <v>24</v>
      </c>
      <c r="BA12">
        <v>36</v>
      </c>
      <c r="BB12">
        <v>112</v>
      </c>
      <c r="BE12" s="5" t="s">
        <v>124</v>
      </c>
      <c r="BF12">
        <v>5</v>
      </c>
      <c r="BI12" s="5" t="s">
        <v>836</v>
      </c>
      <c r="BJ12">
        <v>1</v>
      </c>
      <c r="BM12" s="5" t="s">
        <v>190</v>
      </c>
      <c r="BN12">
        <v>30</v>
      </c>
      <c r="BR12" s="5" t="s">
        <v>195</v>
      </c>
      <c r="BS12">
        <v>2</v>
      </c>
      <c r="BX12" s="5" t="s">
        <v>199</v>
      </c>
      <c r="BY12">
        <v>58</v>
      </c>
      <c r="CB12" s="5" t="s">
        <v>86</v>
      </c>
      <c r="CC12">
        <v>59</v>
      </c>
      <c r="CF12" s="4" t="s">
        <v>631</v>
      </c>
      <c r="CG12" t="s">
        <v>925</v>
      </c>
      <c r="CH12" t="s">
        <v>926</v>
      </c>
      <c r="CI12" t="s">
        <v>922</v>
      </c>
      <c r="CJ12" t="s">
        <v>664</v>
      </c>
      <c r="CK12" t="s">
        <v>624</v>
      </c>
      <c r="CN12" s="5" t="s">
        <v>85</v>
      </c>
      <c r="CO12">
        <v>34</v>
      </c>
      <c r="CR12" s="5" t="s">
        <v>896</v>
      </c>
      <c r="CS12">
        <v>28</v>
      </c>
      <c r="CW12" s="5" t="s">
        <v>85</v>
      </c>
      <c r="CX12">
        <v>107</v>
      </c>
      <c r="DB12" s="5" t="s">
        <v>88</v>
      </c>
      <c r="DC12">
        <v>14</v>
      </c>
      <c r="DI12" s="4" t="s">
        <v>625</v>
      </c>
      <c r="DO12" s="4" t="s">
        <v>639</v>
      </c>
      <c r="DT12" s="1"/>
      <c r="DU12" s="1"/>
      <c r="DY12" s="1"/>
      <c r="DZ12" s="1"/>
      <c r="ED12" s="1"/>
      <c r="EE12" s="1"/>
    </row>
    <row r="13" spans="2:136" x14ac:dyDescent="0.3">
      <c r="B13" s="5" t="s">
        <v>63</v>
      </c>
      <c r="C13">
        <v>1</v>
      </c>
      <c r="E13">
        <v>1</v>
      </c>
      <c r="G13">
        <v>2</v>
      </c>
      <c r="J13" s="5" t="s">
        <v>927</v>
      </c>
      <c r="K13">
        <v>2</v>
      </c>
      <c r="L13">
        <v>1</v>
      </c>
      <c r="M13">
        <v>8</v>
      </c>
      <c r="N13">
        <v>18</v>
      </c>
      <c r="O13">
        <v>29</v>
      </c>
      <c r="R13" s="5" t="s">
        <v>624</v>
      </c>
      <c r="S13">
        <v>52</v>
      </c>
      <c r="V13" s="5" t="s">
        <v>88</v>
      </c>
      <c r="W13">
        <v>25</v>
      </c>
      <c r="Z13" s="4" t="s">
        <v>631</v>
      </c>
      <c r="AA13" t="s">
        <v>661</v>
      </c>
      <c r="AD13" s="4" t="s">
        <v>631</v>
      </c>
      <c r="AE13" t="s">
        <v>662</v>
      </c>
      <c r="AH13" s="5" t="s">
        <v>624</v>
      </c>
      <c r="AI13">
        <v>71</v>
      </c>
      <c r="AJ13">
        <v>40</v>
      </c>
      <c r="AK13">
        <v>111</v>
      </c>
      <c r="AO13" s="5" t="s">
        <v>834</v>
      </c>
      <c r="AP13">
        <v>2</v>
      </c>
      <c r="AQ13">
        <v>0</v>
      </c>
      <c r="AR13">
        <v>2</v>
      </c>
      <c r="AS13">
        <v>0</v>
      </c>
      <c r="AT13">
        <v>4</v>
      </c>
      <c r="AW13" s="5" t="s">
        <v>866</v>
      </c>
      <c r="AX13">
        <v>0</v>
      </c>
      <c r="AY13">
        <v>0</v>
      </c>
      <c r="AZ13">
        <v>0</v>
      </c>
      <c r="BA13">
        <v>0</v>
      </c>
      <c r="BB13">
        <v>0</v>
      </c>
      <c r="BE13" s="5" t="s">
        <v>624</v>
      </c>
      <c r="BF13">
        <v>61</v>
      </c>
      <c r="BI13" s="5" t="s">
        <v>837</v>
      </c>
      <c r="BJ13">
        <v>44</v>
      </c>
      <c r="BM13" s="5" t="s">
        <v>189</v>
      </c>
      <c r="BN13">
        <v>17</v>
      </c>
      <c r="BR13" s="5" t="s">
        <v>192</v>
      </c>
      <c r="BS13">
        <v>18</v>
      </c>
      <c r="BX13" s="5" t="s">
        <v>296</v>
      </c>
      <c r="BY13">
        <v>1</v>
      </c>
      <c r="CB13" s="5" t="s">
        <v>624</v>
      </c>
      <c r="CC13">
        <v>60</v>
      </c>
      <c r="CF13" s="5" t="s">
        <v>88</v>
      </c>
      <c r="CG13">
        <v>2</v>
      </c>
      <c r="CI13">
        <v>3</v>
      </c>
      <c r="CJ13">
        <v>1</v>
      </c>
      <c r="CK13">
        <v>6</v>
      </c>
      <c r="CN13" s="5" t="s">
        <v>624</v>
      </c>
      <c r="CO13">
        <v>138</v>
      </c>
      <c r="CR13" s="5" t="s">
        <v>897</v>
      </c>
      <c r="CS13">
        <v>9</v>
      </c>
      <c r="CW13" s="5" t="s">
        <v>624</v>
      </c>
      <c r="CX13">
        <v>138</v>
      </c>
      <c r="DB13" s="5" t="s">
        <v>85</v>
      </c>
      <c r="DC13">
        <v>124</v>
      </c>
      <c r="DH13" s="4" t="s">
        <v>639</v>
      </c>
      <c r="DI13" t="s">
        <v>925</v>
      </c>
      <c r="DJ13" t="s">
        <v>926</v>
      </c>
      <c r="DK13" t="s">
        <v>922</v>
      </c>
      <c r="DL13" t="s">
        <v>664</v>
      </c>
      <c r="DM13" t="s">
        <v>624</v>
      </c>
      <c r="DO13" s="5" t="s">
        <v>905</v>
      </c>
      <c r="DP13">
        <v>54</v>
      </c>
      <c r="DT13" s="4" t="s">
        <v>631</v>
      </c>
      <c r="DU13" t="s">
        <v>756</v>
      </c>
      <c r="DY13" s="4" t="s">
        <v>639</v>
      </c>
      <c r="ED13" s="4" t="s">
        <v>631</v>
      </c>
      <c r="EE13" t="s">
        <v>763</v>
      </c>
    </row>
    <row r="14" spans="2:136" x14ac:dyDescent="0.3">
      <c r="B14" s="5" t="s">
        <v>348</v>
      </c>
      <c r="D14">
        <v>5</v>
      </c>
      <c r="E14">
        <v>2</v>
      </c>
      <c r="F14">
        <v>14</v>
      </c>
      <c r="G14">
        <v>21</v>
      </c>
      <c r="J14" s="5" t="s">
        <v>928</v>
      </c>
      <c r="K14">
        <v>21</v>
      </c>
      <c r="L14">
        <v>1</v>
      </c>
      <c r="M14">
        <v>8</v>
      </c>
      <c r="N14">
        <v>3</v>
      </c>
      <c r="O14">
        <v>33</v>
      </c>
      <c r="V14" s="5" t="s">
        <v>86</v>
      </c>
      <c r="W14">
        <v>27</v>
      </c>
      <c r="Z14" s="5" t="s">
        <v>86</v>
      </c>
      <c r="AA14">
        <v>62</v>
      </c>
      <c r="AD14" s="5" t="s">
        <v>88</v>
      </c>
      <c r="AE14">
        <v>12</v>
      </c>
      <c r="AO14" s="5" t="s">
        <v>835</v>
      </c>
      <c r="AP14">
        <v>23</v>
      </c>
      <c r="AQ14">
        <v>3</v>
      </c>
      <c r="AR14">
        <v>8</v>
      </c>
      <c r="AS14">
        <v>18</v>
      </c>
      <c r="AT14">
        <v>52</v>
      </c>
      <c r="AW14" s="5" t="s">
        <v>868</v>
      </c>
      <c r="AX14">
        <v>0</v>
      </c>
      <c r="AY14">
        <v>0</v>
      </c>
      <c r="AZ14">
        <v>5</v>
      </c>
      <c r="BA14">
        <v>0</v>
      </c>
      <c r="BB14">
        <v>5</v>
      </c>
      <c r="BI14" s="5" t="s">
        <v>840</v>
      </c>
      <c r="BJ14">
        <v>4</v>
      </c>
      <c r="BM14" s="5" t="s">
        <v>192</v>
      </c>
      <c r="BN14">
        <v>3</v>
      </c>
      <c r="BR14" s="5" t="s">
        <v>624</v>
      </c>
      <c r="BS14">
        <v>60</v>
      </c>
      <c r="BX14" s="5" t="s">
        <v>624</v>
      </c>
      <c r="BY14">
        <v>60</v>
      </c>
      <c r="CF14" s="5" t="s">
        <v>85</v>
      </c>
      <c r="CG14">
        <v>24</v>
      </c>
      <c r="CH14">
        <v>12</v>
      </c>
      <c r="CI14">
        <v>37</v>
      </c>
      <c r="CJ14">
        <v>59</v>
      </c>
      <c r="CK14">
        <v>132</v>
      </c>
      <c r="CR14" s="5" t="s">
        <v>898</v>
      </c>
      <c r="CS14">
        <v>8</v>
      </c>
      <c r="DB14" s="5" t="s">
        <v>624</v>
      </c>
      <c r="DC14">
        <v>138</v>
      </c>
      <c r="DH14" s="5" t="s">
        <v>902</v>
      </c>
      <c r="DI14">
        <v>21</v>
      </c>
      <c r="DJ14">
        <v>19</v>
      </c>
      <c r="DK14">
        <v>11</v>
      </c>
      <c r="DL14">
        <v>43</v>
      </c>
      <c r="DM14">
        <v>94</v>
      </c>
      <c r="DO14" s="5" t="s">
        <v>906</v>
      </c>
      <c r="DP14">
        <v>24</v>
      </c>
      <c r="DT14" s="5" t="s">
        <v>88</v>
      </c>
      <c r="DU14">
        <v>33</v>
      </c>
      <c r="DY14" s="5" t="s">
        <v>912</v>
      </c>
      <c r="DZ14">
        <v>107</v>
      </c>
      <c r="ED14" s="5" t="s">
        <v>279</v>
      </c>
      <c r="EE14">
        <v>287</v>
      </c>
    </row>
    <row r="15" spans="2:136" x14ac:dyDescent="0.3">
      <c r="B15" s="5" t="s">
        <v>60</v>
      </c>
      <c r="C15">
        <v>16</v>
      </c>
      <c r="E15">
        <v>26</v>
      </c>
      <c r="F15">
        <v>14</v>
      </c>
      <c r="G15">
        <v>56</v>
      </c>
      <c r="J15" s="5" t="s">
        <v>929</v>
      </c>
      <c r="K15">
        <v>0</v>
      </c>
      <c r="L15">
        <v>0</v>
      </c>
      <c r="M15">
        <v>2</v>
      </c>
      <c r="N15">
        <v>4</v>
      </c>
      <c r="O15">
        <v>6</v>
      </c>
      <c r="V15" s="5" t="s">
        <v>624</v>
      </c>
      <c r="W15">
        <v>52</v>
      </c>
      <c r="Z15" s="5" t="s">
        <v>624</v>
      </c>
      <c r="AA15">
        <v>62</v>
      </c>
      <c r="AD15" s="5" t="s">
        <v>85</v>
      </c>
      <c r="AE15">
        <v>99</v>
      </c>
      <c r="AO15" s="5" t="s">
        <v>836</v>
      </c>
      <c r="AP15">
        <v>24</v>
      </c>
      <c r="AQ15">
        <v>0</v>
      </c>
      <c r="AR15">
        <v>0</v>
      </c>
      <c r="AS15">
        <v>7</v>
      </c>
      <c r="AT15">
        <v>31</v>
      </c>
      <c r="AW15" s="5" t="s">
        <v>870</v>
      </c>
      <c r="AX15">
        <v>22</v>
      </c>
      <c r="AY15">
        <v>0</v>
      </c>
      <c r="AZ15">
        <v>22</v>
      </c>
      <c r="BA15">
        <v>0</v>
      </c>
      <c r="BB15">
        <v>44</v>
      </c>
      <c r="BE15" t="s">
        <v>705</v>
      </c>
      <c r="BF15" t="s">
        <v>812</v>
      </c>
      <c r="BG15" t="s">
        <v>356</v>
      </c>
      <c r="BI15" s="5" t="s">
        <v>838</v>
      </c>
      <c r="BJ15">
        <v>0</v>
      </c>
      <c r="BM15" s="5" t="s">
        <v>624</v>
      </c>
      <c r="BN15">
        <v>60</v>
      </c>
      <c r="CF15" s="5" t="s">
        <v>624</v>
      </c>
      <c r="CG15">
        <v>26</v>
      </c>
      <c r="CH15">
        <v>12</v>
      </c>
      <c r="CI15">
        <v>40</v>
      </c>
      <c r="CJ15">
        <v>60</v>
      </c>
      <c r="CK15">
        <v>138</v>
      </c>
      <c r="CR15" s="5" t="s">
        <v>899</v>
      </c>
      <c r="CS15">
        <v>4</v>
      </c>
      <c r="DH15" s="5" t="s">
        <v>903</v>
      </c>
      <c r="DI15">
        <v>21</v>
      </c>
      <c r="DJ15">
        <v>13</v>
      </c>
      <c r="DK15">
        <v>10</v>
      </c>
      <c r="DL15">
        <v>61</v>
      </c>
      <c r="DM15">
        <v>105</v>
      </c>
      <c r="DO15" s="5" t="s">
        <v>907</v>
      </c>
      <c r="DP15">
        <v>60</v>
      </c>
      <c r="DT15" s="5" t="s">
        <v>262</v>
      </c>
      <c r="DU15">
        <v>62</v>
      </c>
      <c r="DY15" s="5" t="s">
        <v>913</v>
      </c>
      <c r="DZ15">
        <v>119</v>
      </c>
      <c r="ED15" s="5" t="s">
        <v>280</v>
      </c>
      <c r="EE15">
        <v>109</v>
      </c>
    </row>
    <row r="16" spans="2:136" x14ac:dyDescent="0.3">
      <c r="B16" s="5" t="s">
        <v>61</v>
      </c>
      <c r="C16">
        <v>3</v>
      </c>
      <c r="E16">
        <v>9</v>
      </c>
      <c r="F16">
        <v>12</v>
      </c>
      <c r="G16">
        <v>24</v>
      </c>
      <c r="J16" s="5" t="s">
        <v>930</v>
      </c>
      <c r="K16">
        <v>4</v>
      </c>
      <c r="L16">
        <v>8</v>
      </c>
      <c r="M16">
        <v>35</v>
      </c>
      <c r="N16">
        <v>39</v>
      </c>
      <c r="O16">
        <v>86</v>
      </c>
      <c r="AD16" s="5" t="s">
        <v>624</v>
      </c>
      <c r="AE16">
        <v>111</v>
      </c>
      <c r="AO16" s="5" t="s">
        <v>837</v>
      </c>
      <c r="AP16">
        <v>27</v>
      </c>
      <c r="AQ16">
        <v>13</v>
      </c>
      <c r="AR16">
        <v>23</v>
      </c>
      <c r="AS16">
        <v>33</v>
      </c>
      <c r="AT16">
        <v>96</v>
      </c>
      <c r="AW16" s="5" t="s">
        <v>872</v>
      </c>
      <c r="AX16">
        <v>0</v>
      </c>
      <c r="AY16">
        <v>13</v>
      </c>
      <c r="AZ16">
        <v>0</v>
      </c>
      <c r="BA16">
        <v>13</v>
      </c>
      <c r="BB16">
        <v>26</v>
      </c>
      <c r="BE16" t="s">
        <v>125</v>
      </c>
      <c r="BF16" s="56">
        <f>GETPIVOTDATA("D3. Do you decide to take the SRH services yourself or do you need permission from someone in your family?",$BE$10,"D3. Do you decide to take the SRH services yourself or do you need permission from someone in your family?","I need permission")/BF4</f>
        <v>0.91803278688524592</v>
      </c>
      <c r="BI16" s="5" t="s">
        <v>839</v>
      </c>
      <c r="BJ16">
        <v>30</v>
      </c>
      <c r="BR16" t="s">
        <v>705</v>
      </c>
      <c r="BS16" t="s">
        <v>938</v>
      </c>
      <c r="CN16" t="s">
        <v>705</v>
      </c>
      <c r="CO16" t="s">
        <v>940</v>
      </c>
      <c r="CR16" s="5" t="s">
        <v>822</v>
      </c>
      <c r="CS16">
        <v>0</v>
      </c>
      <c r="CW16" t="s">
        <v>705</v>
      </c>
      <c r="CX16" t="s">
        <v>941</v>
      </c>
      <c r="DH16" s="5" t="s">
        <v>904</v>
      </c>
      <c r="DI16">
        <v>4</v>
      </c>
      <c r="DJ16">
        <v>2</v>
      </c>
      <c r="DK16">
        <v>7</v>
      </c>
      <c r="DL16">
        <v>36</v>
      </c>
      <c r="DM16">
        <v>49</v>
      </c>
      <c r="DO16" s="5" t="s">
        <v>908</v>
      </c>
      <c r="DP16">
        <v>24</v>
      </c>
      <c r="DT16" s="5" t="s">
        <v>85</v>
      </c>
      <c r="DU16">
        <v>35</v>
      </c>
      <c r="DY16" s="5" t="s">
        <v>914</v>
      </c>
      <c r="DZ16">
        <v>93</v>
      </c>
      <c r="ED16" s="5" t="s">
        <v>281</v>
      </c>
      <c r="EE16">
        <v>12</v>
      </c>
    </row>
    <row r="17" spans="2:136" x14ac:dyDescent="0.3">
      <c r="B17" s="5" t="s">
        <v>347</v>
      </c>
      <c r="D17">
        <v>1</v>
      </c>
      <c r="F17">
        <v>3</v>
      </c>
      <c r="G17">
        <v>4</v>
      </c>
      <c r="J17" s="5" t="s">
        <v>931</v>
      </c>
      <c r="K17">
        <v>2</v>
      </c>
      <c r="L17">
        <v>2</v>
      </c>
      <c r="M17">
        <v>28</v>
      </c>
      <c r="N17">
        <v>21</v>
      </c>
      <c r="O17">
        <v>53</v>
      </c>
      <c r="R17" t="s">
        <v>705</v>
      </c>
      <c r="S17" t="s">
        <v>85</v>
      </c>
      <c r="AH17" t="s">
        <v>816</v>
      </c>
      <c r="AI17" t="s">
        <v>778</v>
      </c>
      <c r="AJ17" t="s">
        <v>812</v>
      </c>
      <c r="AO17" s="5" t="s">
        <v>838</v>
      </c>
      <c r="AP17">
        <v>21</v>
      </c>
      <c r="AQ17">
        <v>0</v>
      </c>
      <c r="AR17">
        <v>1</v>
      </c>
      <c r="AS17">
        <v>0</v>
      </c>
      <c r="AT17">
        <v>22</v>
      </c>
      <c r="BE17" t="s">
        <v>124</v>
      </c>
      <c r="BF17" s="56">
        <f>GETPIVOTDATA("D3. Do you decide to take the SRH services yourself or do you need permission from someone in your family?",$BE$10,"D3. Do you decide to take the SRH services yourself or do you need permission from someone in your family?","I take my decisions")/BF4</f>
        <v>8.1967213114754092E-2</v>
      </c>
      <c r="BI17" s="5" t="s">
        <v>835</v>
      </c>
      <c r="BJ17">
        <v>15</v>
      </c>
      <c r="BR17" t="s">
        <v>191</v>
      </c>
      <c r="BS17" s="34">
        <f>BS25/$BS$3</f>
        <v>0.16666666666666666</v>
      </c>
      <c r="BX17" t="s">
        <v>705</v>
      </c>
      <c r="BY17" t="s">
        <v>939</v>
      </c>
      <c r="CB17" t="s">
        <v>705</v>
      </c>
      <c r="CC17" t="s">
        <v>935</v>
      </c>
      <c r="CN17" t="s">
        <v>88</v>
      </c>
      <c r="CO17" s="34">
        <f>CO23/$CO$3</f>
        <v>0.75362318840579712</v>
      </c>
      <c r="CW17" t="s">
        <v>88</v>
      </c>
      <c r="CX17" s="34">
        <f>CX23/$CX$3</f>
        <v>0.22463768115942029</v>
      </c>
      <c r="DB17" t="s">
        <v>705</v>
      </c>
      <c r="DC17" t="s">
        <v>942</v>
      </c>
      <c r="DH17" s="5" t="s">
        <v>899</v>
      </c>
      <c r="DI17">
        <v>3</v>
      </c>
      <c r="DJ17">
        <v>0</v>
      </c>
      <c r="DK17">
        <v>2</v>
      </c>
      <c r="DL17">
        <v>2</v>
      </c>
      <c r="DM17">
        <v>7</v>
      </c>
      <c r="DO17" s="5" t="s">
        <v>909</v>
      </c>
      <c r="DP17">
        <v>0</v>
      </c>
      <c r="DT17" s="5" t="s">
        <v>624</v>
      </c>
      <c r="DU17">
        <v>130</v>
      </c>
      <c r="DY17" s="5" t="s">
        <v>911</v>
      </c>
      <c r="DZ17">
        <v>0</v>
      </c>
      <c r="ED17" s="5" t="s">
        <v>766</v>
      </c>
      <c r="EE17">
        <v>2</v>
      </c>
    </row>
    <row r="18" spans="2:136" x14ac:dyDescent="0.3">
      <c r="B18" s="5" t="s">
        <v>652</v>
      </c>
      <c r="E18">
        <v>1</v>
      </c>
      <c r="G18">
        <v>1</v>
      </c>
      <c r="J18" s="5" t="s">
        <v>911</v>
      </c>
      <c r="K18">
        <v>0</v>
      </c>
      <c r="L18">
        <v>0</v>
      </c>
      <c r="M18">
        <v>0</v>
      </c>
      <c r="N18">
        <v>0</v>
      </c>
      <c r="O18">
        <v>0</v>
      </c>
      <c r="R18" t="s">
        <v>964</v>
      </c>
      <c r="S18" s="34">
        <f>S24/$S$3</f>
        <v>7.6923076923076927E-2</v>
      </c>
      <c r="V18" t="s">
        <v>705</v>
      </c>
      <c r="W18" t="s">
        <v>87</v>
      </c>
      <c r="Z18" t="s">
        <v>705</v>
      </c>
      <c r="AA18" t="s">
        <v>89</v>
      </c>
      <c r="AH18" t="s">
        <v>85</v>
      </c>
      <c r="AI18">
        <v>71</v>
      </c>
      <c r="AJ18" s="34">
        <f>AI18/111</f>
        <v>0.63963963963963966</v>
      </c>
      <c r="AO18" s="5" t="s">
        <v>839</v>
      </c>
      <c r="AP18">
        <v>1</v>
      </c>
      <c r="AQ18">
        <v>25</v>
      </c>
      <c r="AR18">
        <v>4</v>
      </c>
      <c r="AS18">
        <v>10</v>
      </c>
      <c r="AT18">
        <v>40</v>
      </c>
      <c r="BF18" s="56" t="s">
        <v>125</v>
      </c>
      <c r="BG18" t="s">
        <v>124</v>
      </c>
      <c r="BI18" s="5" t="s">
        <v>834</v>
      </c>
      <c r="BJ18">
        <v>0</v>
      </c>
      <c r="BM18" t="s">
        <v>705</v>
      </c>
      <c r="BN18" t="s">
        <v>937</v>
      </c>
      <c r="BR18" t="s">
        <v>196</v>
      </c>
      <c r="BS18" s="34">
        <f t="shared" ref="BS18:BS21" si="0">BS26/$BS$3</f>
        <v>1.6666666666666666E-2</v>
      </c>
      <c r="BX18" t="s">
        <v>200</v>
      </c>
      <c r="BY18" s="34">
        <f>BY26/$BY$3</f>
        <v>1.6666666666666666E-2</v>
      </c>
      <c r="CB18" t="s">
        <v>88</v>
      </c>
      <c r="CC18" s="34">
        <f>CC25/$CC$3</f>
        <v>1.6666666666666666E-2</v>
      </c>
      <c r="CF18" t="s">
        <v>726</v>
      </c>
      <c r="CG18" t="s">
        <v>925</v>
      </c>
      <c r="CH18" t="s">
        <v>926</v>
      </c>
      <c r="CI18" t="s">
        <v>922</v>
      </c>
      <c r="CJ18" t="s">
        <v>664</v>
      </c>
      <c r="CK18" t="s">
        <v>782</v>
      </c>
      <c r="CN18" t="s">
        <v>85</v>
      </c>
      <c r="CO18" s="34">
        <f>CO24/$CO$3</f>
        <v>0.24637681159420291</v>
      </c>
      <c r="CR18" t="s">
        <v>705</v>
      </c>
      <c r="CS18" t="s">
        <v>812</v>
      </c>
      <c r="CW18" t="s">
        <v>85</v>
      </c>
      <c r="CX18" s="34">
        <f>CX24/$CX$3</f>
        <v>0.77536231884057971</v>
      </c>
      <c r="DB18" t="s">
        <v>88</v>
      </c>
      <c r="DC18" s="34">
        <f>DC24/$DC$3</f>
        <v>0.10144927536231885</v>
      </c>
      <c r="DH18" s="5" t="s">
        <v>822</v>
      </c>
      <c r="DI18">
        <v>0</v>
      </c>
      <c r="DJ18">
        <v>0</v>
      </c>
      <c r="DK18">
        <v>0</v>
      </c>
      <c r="DL18">
        <v>1</v>
      </c>
      <c r="DM18">
        <v>1</v>
      </c>
      <c r="DO18" s="5" t="s">
        <v>910</v>
      </c>
      <c r="DP18">
        <v>0</v>
      </c>
      <c r="DY18" s="5" t="s">
        <v>899</v>
      </c>
      <c r="DZ18">
        <v>3</v>
      </c>
      <c r="ED18" s="5" t="s">
        <v>765</v>
      </c>
      <c r="EE18">
        <v>1</v>
      </c>
    </row>
    <row r="19" spans="2:136" x14ac:dyDescent="0.3">
      <c r="B19" s="5" t="s">
        <v>62</v>
      </c>
      <c r="C19">
        <v>1</v>
      </c>
      <c r="D19">
        <v>2</v>
      </c>
      <c r="E19">
        <v>3</v>
      </c>
      <c r="F19">
        <v>1</v>
      </c>
      <c r="G19">
        <v>7</v>
      </c>
      <c r="R19" t="s">
        <v>963</v>
      </c>
      <c r="S19" s="34">
        <f>S25/$S$3</f>
        <v>0.92307692307692313</v>
      </c>
      <c r="V19" t="s">
        <v>88</v>
      </c>
      <c r="W19" s="34">
        <f>W25/$W$3</f>
        <v>0.48076923076923078</v>
      </c>
      <c r="Z19" t="s">
        <v>86</v>
      </c>
      <c r="AA19" s="56">
        <f>AA23/$AA$3</f>
        <v>0.98412698412698407</v>
      </c>
      <c r="AD19" t="s">
        <v>705</v>
      </c>
      <c r="AE19" t="s">
        <v>90</v>
      </c>
      <c r="AH19" s="1" t="s">
        <v>88</v>
      </c>
      <c r="AI19" s="1">
        <v>40</v>
      </c>
      <c r="AJ19" s="59">
        <f t="shared" ref="AJ19" si="1">AI19/111</f>
        <v>0.36036036036036034</v>
      </c>
      <c r="AK19" s="1"/>
      <c r="AO19" s="5" t="s">
        <v>840</v>
      </c>
      <c r="AP19">
        <v>21</v>
      </c>
      <c r="AQ19">
        <v>1</v>
      </c>
      <c r="AR19">
        <v>10</v>
      </c>
      <c r="AS19">
        <v>9</v>
      </c>
      <c r="AT19">
        <v>41</v>
      </c>
      <c r="AW19" t="s">
        <v>705</v>
      </c>
      <c r="AX19" t="s">
        <v>925</v>
      </c>
      <c r="AY19" t="s">
        <v>926</v>
      </c>
      <c r="AZ19" t="s">
        <v>922</v>
      </c>
      <c r="BA19" t="s">
        <v>664</v>
      </c>
      <c r="BB19" t="s">
        <v>782</v>
      </c>
      <c r="BE19" t="s">
        <v>966</v>
      </c>
      <c r="BF19" s="56">
        <v>0.91803278688524592</v>
      </c>
      <c r="BG19" s="56">
        <v>8.1967213114754092E-2</v>
      </c>
      <c r="BM19" t="s">
        <v>191</v>
      </c>
      <c r="BN19" s="34">
        <f>BN27/$BN$3</f>
        <v>0.16666666666666666</v>
      </c>
      <c r="BR19" t="s">
        <v>190</v>
      </c>
      <c r="BS19" s="34">
        <f t="shared" si="0"/>
        <v>0.48333333333333334</v>
      </c>
      <c r="BX19" t="s">
        <v>199</v>
      </c>
      <c r="BY19" s="34">
        <f t="shared" ref="BY19:BY20" si="2">BY27/$BY$3</f>
        <v>0.96666666666666667</v>
      </c>
      <c r="CB19" t="s">
        <v>86</v>
      </c>
      <c r="CC19" s="34">
        <f>CC26/$CC$3</f>
        <v>0.98333333333333328</v>
      </c>
      <c r="CF19" t="s">
        <v>88</v>
      </c>
      <c r="CG19" s="34">
        <f>CG26/$CG$3</f>
        <v>1.4492753623188406E-2</v>
      </c>
      <c r="CH19" s="34">
        <f t="shared" ref="CH19:CK19" si="3">CH26/$CG$3</f>
        <v>0</v>
      </c>
      <c r="CI19" s="34">
        <f t="shared" si="3"/>
        <v>2.1739130434782608E-2</v>
      </c>
      <c r="CJ19" s="34">
        <f t="shared" si="3"/>
        <v>7.246376811594203E-3</v>
      </c>
      <c r="CK19" s="34">
        <f t="shared" si="3"/>
        <v>4.3478260869565216E-2</v>
      </c>
      <c r="CR19" t="s">
        <v>822</v>
      </c>
      <c r="CS19" s="34">
        <f t="shared" ref="CS19:CS24" si="4">CS29/$CS$3</f>
        <v>0</v>
      </c>
      <c r="DB19" t="s">
        <v>85</v>
      </c>
      <c r="DC19" s="34">
        <f>DC25/$DC$3</f>
        <v>0.89855072463768115</v>
      </c>
      <c r="DO19" s="5" t="s">
        <v>911</v>
      </c>
      <c r="DP19">
        <v>0</v>
      </c>
      <c r="DQ19" s="1"/>
      <c r="DY19" s="5" t="s">
        <v>822</v>
      </c>
      <c r="DZ19">
        <v>0</v>
      </c>
      <c r="EA19" s="1"/>
      <c r="ED19" s="5" t="s">
        <v>624</v>
      </c>
      <c r="EE19">
        <v>411</v>
      </c>
      <c r="EF19" s="1"/>
    </row>
    <row r="20" spans="2:136" x14ac:dyDescent="0.3">
      <c r="B20" s="5" t="s">
        <v>624</v>
      </c>
      <c r="C20">
        <v>21</v>
      </c>
      <c r="D20">
        <v>8</v>
      </c>
      <c r="E20">
        <v>42</v>
      </c>
      <c r="F20">
        <v>44</v>
      </c>
      <c r="G20">
        <v>115</v>
      </c>
      <c r="J20" t="s">
        <v>705</v>
      </c>
      <c r="K20" t="s">
        <v>925</v>
      </c>
      <c r="L20" t="s">
        <v>926</v>
      </c>
      <c r="M20" t="s">
        <v>922</v>
      </c>
      <c r="N20" t="s">
        <v>664</v>
      </c>
      <c r="O20" t="s">
        <v>782</v>
      </c>
      <c r="V20" t="s">
        <v>86</v>
      </c>
      <c r="W20" s="34">
        <f>W26/$W$3</f>
        <v>0.51923076923076927</v>
      </c>
      <c r="AD20" t="s">
        <v>88</v>
      </c>
      <c r="AE20" s="34">
        <f>AE26/GETPIVOTDATA("Did any community groups have been created and trained up for GBV prevention?",$AD$13)</f>
        <v>0.10810810810810811</v>
      </c>
      <c r="AO20" s="5" t="s">
        <v>822</v>
      </c>
      <c r="AP20">
        <v>0</v>
      </c>
      <c r="AQ20">
        <v>0</v>
      </c>
      <c r="AR20">
        <v>2</v>
      </c>
      <c r="AS20">
        <v>0</v>
      </c>
      <c r="AT20">
        <v>2</v>
      </c>
      <c r="AW20" t="s">
        <v>864</v>
      </c>
      <c r="AX20" s="34">
        <f>AX30/$AX$4</f>
        <v>0.23893805309734514</v>
      </c>
      <c r="AY20" s="34">
        <f t="shared" ref="AY20:BB20" si="5">AY30/$AX$4</f>
        <v>0.22123893805309736</v>
      </c>
      <c r="AZ20" s="34">
        <f t="shared" si="5"/>
        <v>0.21238938053097345</v>
      </c>
      <c r="BA20" s="34">
        <f t="shared" si="5"/>
        <v>0.31858407079646017</v>
      </c>
      <c r="BB20" s="34">
        <f t="shared" si="5"/>
        <v>0.99115044247787609</v>
      </c>
      <c r="BM20" t="s">
        <v>190</v>
      </c>
      <c r="BN20" s="34">
        <f t="shared" ref="BN20:BN22" si="6">BN28/$BN$3</f>
        <v>0.5</v>
      </c>
      <c r="BR20" t="s">
        <v>195</v>
      </c>
      <c r="BS20" s="34">
        <f t="shared" si="0"/>
        <v>3.3333333333333333E-2</v>
      </c>
      <c r="BX20" t="s">
        <v>296</v>
      </c>
      <c r="BY20" s="34">
        <f t="shared" si="2"/>
        <v>1.6666666666666666E-2</v>
      </c>
      <c r="CF20" t="s">
        <v>85</v>
      </c>
      <c r="CG20" s="34">
        <f>CG27/$CG$3</f>
        <v>0.17391304347826086</v>
      </c>
      <c r="CH20" s="34">
        <f t="shared" ref="CH20:CK20" si="7">CH27/$CG$3</f>
        <v>8.6956521739130432E-2</v>
      </c>
      <c r="CI20" s="34">
        <f t="shared" si="7"/>
        <v>0.26811594202898553</v>
      </c>
      <c r="CJ20" s="34">
        <f t="shared" si="7"/>
        <v>0.42753623188405798</v>
      </c>
      <c r="CK20" s="34">
        <f t="shared" si="7"/>
        <v>0.95652173913043481</v>
      </c>
      <c r="CR20" t="s">
        <v>899</v>
      </c>
      <c r="CS20" s="34">
        <f t="shared" si="4"/>
        <v>2.8985507246376812E-2</v>
      </c>
      <c r="DH20" t="s">
        <v>705</v>
      </c>
      <c r="DI20" t="s">
        <v>925</v>
      </c>
      <c r="DJ20" t="s">
        <v>926</v>
      </c>
      <c r="DK20" t="s">
        <v>922</v>
      </c>
      <c r="DL20" t="s">
        <v>664</v>
      </c>
      <c r="DM20" t="s">
        <v>782</v>
      </c>
    </row>
    <row r="21" spans="2:136" x14ac:dyDescent="0.3">
      <c r="J21" t="s">
        <v>927</v>
      </c>
      <c r="K21" s="34">
        <f>K30/$K$3</f>
        <v>1.7391304347826087E-2</v>
      </c>
      <c r="L21" s="34">
        <f t="shared" ref="L21:O21" si="8">L30/$K$3</f>
        <v>8.6956521739130436E-3</v>
      </c>
      <c r="M21" s="34">
        <f t="shared" si="8"/>
        <v>6.9565217391304349E-2</v>
      </c>
      <c r="N21" s="34">
        <f t="shared" si="8"/>
        <v>0.15652173913043479</v>
      </c>
      <c r="O21" s="34">
        <f t="shared" si="8"/>
        <v>0.25217391304347825</v>
      </c>
      <c r="AD21" t="s">
        <v>85</v>
      </c>
      <c r="AE21" s="34">
        <f>AE27/GETPIVOTDATA("Did any community groups have been created and trained up for GBV prevention?",$AD$13)</f>
        <v>0.89189189189189189</v>
      </c>
      <c r="AH21" s="60"/>
      <c r="AI21" s="60" t="s">
        <v>85</v>
      </c>
      <c r="AJ21" t="s">
        <v>88</v>
      </c>
      <c r="AW21" t="s">
        <v>866</v>
      </c>
      <c r="AX21" s="34">
        <f t="shared" ref="AX21:BB24" si="9">AX31/$AX$4</f>
        <v>0</v>
      </c>
      <c r="AY21" s="34">
        <f t="shared" si="9"/>
        <v>0</v>
      </c>
      <c r="AZ21" s="34">
        <f t="shared" si="9"/>
        <v>0</v>
      </c>
      <c r="BA21" s="34">
        <f t="shared" si="9"/>
        <v>0</v>
      </c>
      <c r="BB21" s="34">
        <f t="shared" si="9"/>
        <v>0</v>
      </c>
      <c r="BE21" s="85" t="s">
        <v>947</v>
      </c>
      <c r="BF21" s="85"/>
      <c r="BI21" t="s">
        <v>705</v>
      </c>
      <c r="BJ21" t="s">
        <v>812</v>
      </c>
      <c r="BM21" t="s">
        <v>189</v>
      </c>
      <c r="BN21" s="34">
        <f t="shared" si="6"/>
        <v>0.28333333333333333</v>
      </c>
      <c r="BR21" t="s">
        <v>192</v>
      </c>
      <c r="BS21" s="34">
        <f t="shared" si="0"/>
        <v>0.3</v>
      </c>
      <c r="CR21" t="s">
        <v>898</v>
      </c>
      <c r="CS21" s="34">
        <f t="shared" si="4"/>
        <v>5.7971014492753624E-2</v>
      </c>
      <c r="DH21" t="s">
        <v>902</v>
      </c>
      <c r="DI21" s="34">
        <f>DI31/$DI$3</f>
        <v>0.16030534351145037</v>
      </c>
      <c r="DJ21" s="34">
        <f t="shared" ref="DJ21:DM21" si="10">DJ31/$DI$3</f>
        <v>0.14503816793893129</v>
      </c>
      <c r="DK21" s="34">
        <f t="shared" si="10"/>
        <v>8.3969465648854963E-2</v>
      </c>
      <c r="DL21" s="34">
        <f t="shared" si="10"/>
        <v>0.3282442748091603</v>
      </c>
      <c r="DM21" s="34">
        <f t="shared" si="10"/>
        <v>0.71755725190839692</v>
      </c>
      <c r="DY21" t="s">
        <v>705</v>
      </c>
      <c r="DZ21" t="s">
        <v>812</v>
      </c>
      <c r="ED21" t="s">
        <v>705</v>
      </c>
      <c r="EE21" t="s">
        <v>812</v>
      </c>
      <c r="EF21" t="s">
        <v>944</v>
      </c>
    </row>
    <row r="22" spans="2:136" x14ac:dyDescent="0.3">
      <c r="J22" t="s">
        <v>928</v>
      </c>
      <c r="K22" s="34">
        <f t="shared" ref="K22:O26" si="11">K31/$K$3</f>
        <v>0.18260869565217391</v>
      </c>
      <c r="L22" s="34">
        <f t="shared" si="11"/>
        <v>8.6956521739130436E-3</v>
      </c>
      <c r="M22" s="34">
        <f t="shared" si="11"/>
        <v>6.9565217391304349E-2</v>
      </c>
      <c r="N22" s="34">
        <f t="shared" si="11"/>
        <v>2.6086956521739129E-2</v>
      </c>
      <c r="O22" s="34">
        <f t="shared" si="11"/>
        <v>0.28695652173913044</v>
      </c>
      <c r="AA22" t="s">
        <v>661</v>
      </c>
      <c r="AH22" s="60" t="s">
        <v>976</v>
      </c>
      <c r="AI22" s="74">
        <v>0.63963963963963966</v>
      </c>
      <c r="AJ22" s="34">
        <v>0.36036036036036034</v>
      </c>
      <c r="AW22" t="s">
        <v>868</v>
      </c>
      <c r="AX22" s="34">
        <f t="shared" si="9"/>
        <v>0</v>
      </c>
      <c r="AY22" s="34">
        <f t="shared" si="9"/>
        <v>0</v>
      </c>
      <c r="AZ22" s="34">
        <f t="shared" si="9"/>
        <v>4.4247787610619468E-2</v>
      </c>
      <c r="BA22" s="34">
        <f t="shared" si="9"/>
        <v>0</v>
      </c>
      <c r="BB22" s="34">
        <f t="shared" si="9"/>
        <v>4.4247787610619468E-2</v>
      </c>
      <c r="BE22" s="62" t="s">
        <v>877</v>
      </c>
      <c r="BF22" s="62">
        <v>56</v>
      </c>
      <c r="BH22" s="69"/>
      <c r="BI22" t="s">
        <v>833</v>
      </c>
      <c r="BJ22" s="34">
        <f>BJ34/$BJ$3</f>
        <v>0.125</v>
      </c>
      <c r="BM22" t="s">
        <v>192</v>
      </c>
      <c r="BN22" s="34">
        <f t="shared" si="6"/>
        <v>0.05</v>
      </c>
      <c r="CO22" t="s">
        <v>940</v>
      </c>
      <c r="CR22" t="s">
        <v>897</v>
      </c>
      <c r="CS22" s="34">
        <f t="shared" si="4"/>
        <v>6.5217391304347824E-2</v>
      </c>
      <c r="CW22" s="33"/>
      <c r="CX22" s="33" t="s">
        <v>941</v>
      </c>
      <c r="DH22" t="s">
        <v>903</v>
      </c>
      <c r="DI22" s="34">
        <f t="shared" ref="DI22:DM25" si="12">DI32/$DI$3</f>
        <v>0.16030534351145037</v>
      </c>
      <c r="DJ22" s="34">
        <f t="shared" si="12"/>
        <v>9.9236641221374045E-2</v>
      </c>
      <c r="DK22" s="34">
        <f t="shared" si="12"/>
        <v>7.6335877862595422E-2</v>
      </c>
      <c r="DL22" s="34">
        <f t="shared" si="12"/>
        <v>0.46564885496183206</v>
      </c>
      <c r="DM22" s="34">
        <f t="shared" si="12"/>
        <v>0.80152671755725191</v>
      </c>
      <c r="DO22" t="s">
        <v>705</v>
      </c>
      <c r="DP22" t="s">
        <v>812</v>
      </c>
      <c r="DQ22" s="34" t="s">
        <v>950</v>
      </c>
      <c r="DT22" s="4" t="s">
        <v>622</v>
      </c>
      <c r="DU22" t="s">
        <v>635</v>
      </c>
      <c r="DY22" t="s">
        <v>911</v>
      </c>
      <c r="DZ22" s="34">
        <v>0</v>
      </c>
      <c r="ED22" s="5" t="s">
        <v>765</v>
      </c>
      <c r="EE22" s="34">
        <f>EF22/$EE$4</f>
        <v>2.4330900243309003E-3</v>
      </c>
      <c r="EF22">
        <v>1</v>
      </c>
    </row>
    <row r="23" spans="2:136" ht="15" customHeight="1" x14ac:dyDescent="0.3">
      <c r="J23" t="s">
        <v>929</v>
      </c>
      <c r="K23" s="34">
        <f t="shared" si="11"/>
        <v>0</v>
      </c>
      <c r="L23" s="34">
        <f t="shared" si="11"/>
        <v>0</v>
      </c>
      <c r="M23" s="34">
        <f t="shared" si="11"/>
        <v>1.7391304347826087E-2</v>
      </c>
      <c r="N23" s="34">
        <f t="shared" si="11"/>
        <v>3.4782608695652174E-2</v>
      </c>
      <c r="O23" s="34">
        <f t="shared" si="11"/>
        <v>5.2173913043478258E-2</v>
      </c>
      <c r="S23" t="s">
        <v>85</v>
      </c>
      <c r="Z23" t="s">
        <v>86</v>
      </c>
      <c r="AA23">
        <v>62</v>
      </c>
      <c r="AH23" s="60"/>
      <c r="AI23" s="60"/>
      <c r="AO23" t="s">
        <v>705</v>
      </c>
      <c r="AP23" t="s">
        <v>925</v>
      </c>
      <c r="AQ23" t="s">
        <v>926</v>
      </c>
      <c r="AR23" t="s">
        <v>922</v>
      </c>
      <c r="AS23" t="s">
        <v>664</v>
      </c>
      <c r="AT23" t="s">
        <v>782</v>
      </c>
      <c r="AW23" t="s">
        <v>870</v>
      </c>
      <c r="AX23" s="34">
        <f t="shared" si="9"/>
        <v>0.19469026548672566</v>
      </c>
      <c r="AY23" s="34">
        <f t="shared" si="9"/>
        <v>0</v>
      </c>
      <c r="AZ23" s="34">
        <f t="shared" si="9"/>
        <v>0.19469026548672566</v>
      </c>
      <c r="BA23" s="34">
        <f t="shared" si="9"/>
        <v>0</v>
      </c>
      <c r="BB23" s="34">
        <f t="shared" si="9"/>
        <v>0.38938053097345132</v>
      </c>
      <c r="BE23" s="4" t="s">
        <v>622</v>
      </c>
      <c r="BF23" t="s">
        <v>635</v>
      </c>
      <c r="BI23" t="s">
        <v>836</v>
      </c>
      <c r="BJ23" s="34">
        <f t="shared" ref="BJ23:BJ29" si="13">BJ35/$BJ$3</f>
        <v>1.7857142857142856E-2</v>
      </c>
      <c r="BN23" s="34"/>
      <c r="CN23" t="s">
        <v>88</v>
      </c>
      <c r="CO23">
        <v>104</v>
      </c>
      <c r="CR23" t="s">
        <v>895</v>
      </c>
      <c r="CS23" s="34">
        <f t="shared" si="4"/>
        <v>7.9710144927536225E-2</v>
      </c>
      <c r="CW23" s="5" t="s">
        <v>88</v>
      </c>
      <c r="CX23">
        <v>31</v>
      </c>
      <c r="DB23" s="33" t="s">
        <v>631</v>
      </c>
      <c r="DC23" s="33" t="s">
        <v>741</v>
      </c>
      <c r="DH23" t="s">
        <v>904</v>
      </c>
      <c r="DI23" s="34">
        <f t="shared" si="12"/>
        <v>3.0534351145038167E-2</v>
      </c>
      <c r="DJ23" s="34">
        <f t="shared" si="12"/>
        <v>1.5267175572519083E-2</v>
      </c>
      <c r="DK23" s="34">
        <f t="shared" si="12"/>
        <v>5.3435114503816793E-2</v>
      </c>
      <c r="DL23" s="34">
        <f t="shared" si="12"/>
        <v>0.27480916030534353</v>
      </c>
      <c r="DM23" s="34">
        <f t="shared" si="12"/>
        <v>0.37404580152671757</v>
      </c>
      <c r="DO23" t="s">
        <v>907</v>
      </c>
      <c r="DP23" s="34">
        <v>0.4580152671755725</v>
      </c>
      <c r="DQ23" s="34">
        <v>0.4580152671755725</v>
      </c>
      <c r="DT23" s="4" t="s">
        <v>2</v>
      </c>
      <c r="DU23" t="s">
        <v>635</v>
      </c>
      <c r="DY23" t="s">
        <v>822</v>
      </c>
      <c r="DZ23" s="34">
        <v>0</v>
      </c>
      <c r="ED23" s="5" t="s">
        <v>766</v>
      </c>
      <c r="EE23" s="34">
        <f>EF23/$EE$4</f>
        <v>4.8661800486618006E-3</v>
      </c>
      <c r="EF23">
        <v>2</v>
      </c>
    </row>
    <row r="24" spans="2:136" x14ac:dyDescent="0.3">
      <c r="B24" t="s">
        <v>705</v>
      </c>
      <c r="C24" t="s">
        <v>925</v>
      </c>
      <c r="D24" t="s">
        <v>926</v>
      </c>
      <c r="E24" t="s">
        <v>922</v>
      </c>
      <c r="F24" t="s">
        <v>664</v>
      </c>
      <c r="G24" t="s">
        <v>782</v>
      </c>
      <c r="J24" t="s">
        <v>930</v>
      </c>
      <c r="K24" s="34">
        <f t="shared" si="11"/>
        <v>3.4782608695652174E-2</v>
      </c>
      <c r="L24" s="34">
        <f t="shared" si="11"/>
        <v>6.9565217391304349E-2</v>
      </c>
      <c r="M24" s="34">
        <f t="shared" si="11"/>
        <v>0.30434782608695654</v>
      </c>
      <c r="N24" s="34">
        <f t="shared" si="11"/>
        <v>0.33913043478260868</v>
      </c>
      <c r="O24" s="34">
        <f t="shared" si="11"/>
        <v>0.74782608695652175</v>
      </c>
      <c r="R24" t="s">
        <v>626</v>
      </c>
      <c r="S24">
        <v>4</v>
      </c>
      <c r="W24" t="s">
        <v>660</v>
      </c>
      <c r="Z24" t="s">
        <v>624</v>
      </c>
      <c r="AA24">
        <v>62</v>
      </c>
      <c r="AO24" t="s">
        <v>833</v>
      </c>
      <c r="AP24" s="34">
        <f>AP36/$AP$3</f>
        <v>0.23893805309734514</v>
      </c>
      <c r="AQ24" s="34">
        <f t="shared" ref="AQ24:AS24" si="14">AQ36/$AP$3</f>
        <v>0</v>
      </c>
      <c r="AR24" s="34">
        <f>AR36/$AP$3</f>
        <v>0.16814159292035399</v>
      </c>
      <c r="AS24" s="34">
        <f t="shared" si="14"/>
        <v>0.15044247787610621</v>
      </c>
      <c r="AT24" s="34">
        <f>AT36/$AP$3</f>
        <v>0.55752212389380529</v>
      </c>
      <c r="AW24" t="s">
        <v>872</v>
      </c>
      <c r="AX24" s="34">
        <f t="shared" si="9"/>
        <v>0</v>
      </c>
      <c r="AY24" s="34">
        <f t="shared" si="9"/>
        <v>0.11504424778761062</v>
      </c>
      <c r="AZ24" s="34">
        <f t="shared" si="9"/>
        <v>0</v>
      </c>
      <c r="BA24" s="34">
        <f t="shared" si="9"/>
        <v>0.11504424778761062</v>
      </c>
      <c r="BB24" s="34">
        <f t="shared" si="9"/>
        <v>0.23008849557522124</v>
      </c>
      <c r="BE24" s="4" t="s">
        <v>123</v>
      </c>
      <c r="BF24" t="s">
        <v>125</v>
      </c>
      <c r="BI24" t="s">
        <v>837</v>
      </c>
      <c r="BJ24" s="34">
        <f t="shared" si="13"/>
        <v>0.7857142857142857</v>
      </c>
      <c r="BR24" s="33"/>
      <c r="BS24" s="33" t="s">
        <v>938</v>
      </c>
      <c r="CB24" s="33"/>
      <c r="CC24" s="33" t="s">
        <v>935</v>
      </c>
      <c r="CN24" t="s">
        <v>85</v>
      </c>
      <c r="CO24">
        <v>34</v>
      </c>
      <c r="CR24" t="s">
        <v>896</v>
      </c>
      <c r="CS24" s="34">
        <f t="shared" si="4"/>
        <v>0.20289855072463769</v>
      </c>
      <c r="CW24" s="5" t="s">
        <v>85</v>
      </c>
      <c r="CX24">
        <v>107</v>
      </c>
      <c r="DB24" s="5" t="s">
        <v>88</v>
      </c>
      <c r="DC24">
        <v>14</v>
      </c>
      <c r="DH24" t="s">
        <v>899</v>
      </c>
      <c r="DI24" s="34">
        <f t="shared" si="12"/>
        <v>2.2900763358778626E-2</v>
      </c>
      <c r="DJ24" s="34">
        <f t="shared" si="12"/>
        <v>0</v>
      </c>
      <c r="DK24" s="34">
        <f t="shared" si="12"/>
        <v>1.5267175572519083E-2</v>
      </c>
      <c r="DL24" s="34">
        <f t="shared" si="12"/>
        <v>1.5267175572519083E-2</v>
      </c>
      <c r="DM24" s="34">
        <f t="shared" si="12"/>
        <v>5.3435114503816793E-2</v>
      </c>
      <c r="DO24" t="s">
        <v>905</v>
      </c>
      <c r="DP24" s="34">
        <v>0.41221374045801529</v>
      </c>
      <c r="DQ24" s="34">
        <v>0.41221374045801529</v>
      </c>
      <c r="DT24" s="4" t="s">
        <v>1</v>
      </c>
      <c r="DU24" t="s">
        <v>635</v>
      </c>
      <c r="DY24" t="s">
        <v>899</v>
      </c>
      <c r="DZ24" s="34">
        <v>2.2900763358778626E-2</v>
      </c>
      <c r="ED24" s="5" t="s">
        <v>281</v>
      </c>
      <c r="EE24" s="34">
        <f>EF24/$EE$4</f>
        <v>2.9197080291970802E-2</v>
      </c>
      <c r="EF24">
        <v>12</v>
      </c>
    </row>
    <row r="25" spans="2:136" x14ac:dyDescent="0.3">
      <c r="B25" t="s">
        <v>63</v>
      </c>
      <c r="C25" s="34">
        <f>C37/$C$3</f>
        <v>8.6956521739130436E-3</v>
      </c>
      <c r="D25" s="34">
        <f t="shared" ref="D25:G25" si="15">D37/$C$3</f>
        <v>0</v>
      </c>
      <c r="E25" s="34">
        <f t="shared" si="15"/>
        <v>8.6956521739130436E-3</v>
      </c>
      <c r="F25" s="34">
        <f t="shared" si="15"/>
        <v>0</v>
      </c>
      <c r="G25" s="34">
        <f t="shared" si="15"/>
        <v>1.7391304347826087E-2</v>
      </c>
      <c r="J25" t="s">
        <v>931</v>
      </c>
      <c r="K25" s="34">
        <f t="shared" si="11"/>
        <v>1.7391304347826087E-2</v>
      </c>
      <c r="L25" s="34">
        <f t="shared" si="11"/>
        <v>1.7391304347826087E-2</v>
      </c>
      <c r="M25" s="34">
        <f t="shared" si="11"/>
        <v>0.24347826086956523</v>
      </c>
      <c r="N25" s="34">
        <f t="shared" si="11"/>
        <v>0.18260869565217391</v>
      </c>
      <c r="O25" s="34">
        <f t="shared" si="11"/>
        <v>0.46086956521739131</v>
      </c>
      <c r="R25" t="s">
        <v>646</v>
      </c>
      <c r="S25">
        <v>48</v>
      </c>
      <c r="V25" t="s">
        <v>88</v>
      </c>
      <c r="W25">
        <v>25</v>
      </c>
      <c r="AE25" t="s">
        <v>90</v>
      </c>
      <c r="AO25" t="s">
        <v>834</v>
      </c>
      <c r="AP25" s="34">
        <f t="shared" ref="AP25:AT32" si="16">AP37/$AP$3</f>
        <v>1.7699115044247787E-2</v>
      </c>
      <c r="AQ25" s="34">
        <f t="shared" si="16"/>
        <v>0</v>
      </c>
      <c r="AR25" s="34">
        <f t="shared" si="16"/>
        <v>1.7699115044247787E-2</v>
      </c>
      <c r="AS25" s="34">
        <f t="shared" si="16"/>
        <v>0</v>
      </c>
      <c r="AT25" s="34">
        <f t="shared" si="16"/>
        <v>3.5398230088495575E-2</v>
      </c>
      <c r="BE25" s="4" t="s">
        <v>1</v>
      </c>
      <c r="BF25" t="s">
        <v>635</v>
      </c>
      <c r="BI25" t="s">
        <v>840</v>
      </c>
      <c r="BJ25" s="34">
        <f t="shared" si="13"/>
        <v>7.1428571428571425E-2</v>
      </c>
      <c r="BR25" s="5" t="s">
        <v>191</v>
      </c>
      <c r="BS25">
        <v>10</v>
      </c>
      <c r="BX25" s="33"/>
      <c r="BY25" s="33" t="s">
        <v>939</v>
      </c>
      <c r="CB25" s="5" t="s">
        <v>88</v>
      </c>
      <c r="CC25">
        <v>1</v>
      </c>
      <c r="CF25" s="33"/>
      <c r="CG25" s="33" t="s">
        <v>925</v>
      </c>
      <c r="CH25" s="33" t="s">
        <v>926</v>
      </c>
      <c r="CI25" s="33" t="s">
        <v>922</v>
      </c>
      <c r="CJ25" s="33" t="s">
        <v>664</v>
      </c>
      <c r="CK25" s="33" t="s">
        <v>624</v>
      </c>
      <c r="DB25" s="5" t="s">
        <v>85</v>
      </c>
      <c r="DC25">
        <v>124</v>
      </c>
      <c r="DH25" t="s">
        <v>822</v>
      </c>
      <c r="DI25" s="34">
        <f t="shared" si="12"/>
        <v>0</v>
      </c>
      <c r="DJ25" s="34">
        <f t="shared" si="12"/>
        <v>0</v>
      </c>
      <c r="DK25" s="34">
        <f t="shared" si="12"/>
        <v>0</v>
      </c>
      <c r="DL25" s="34">
        <f t="shared" si="12"/>
        <v>7.6335877862595417E-3</v>
      </c>
      <c r="DM25" s="34">
        <f t="shared" si="12"/>
        <v>7.6335877862595417E-3</v>
      </c>
      <c r="DO25" t="s">
        <v>906</v>
      </c>
      <c r="DP25" s="34">
        <v>0.18320610687022901</v>
      </c>
      <c r="DQ25" s="34">
        <v>0.18320610687022901</v>
      </c>
      <c r="DT25" s="1"/>
      <c r="DU25" s="1"/>
      <c r="DY25" t="s">
        <v>914</v>
      </c>
      <c r="DZ25" s="34">
        <v>0.70992366412213737</v>
      </c>
      <c r="ED25" s="5" t="s">
        <v>280</v>
      </c>
      <c r="EE25" s="34">
        <f>EF25/$EE$4</f>
        <v>0.26520681265206814</v>
      </c>
      <c r="EF25">
        <v>109</v>
      </c>
    </row>
    <row r="26" spans="2:136" x14ac:dyDescent="0.3">
      <c r="B26" t="s">
        <v>348</v>
      </c>
      <c r="C26" s="34">
        <f t="shared" ref="C26:G31" si="17">C38/$C$3</f>
        <v>0</v>
      </c>
      <c r="D26" s="34">
        <f t="shared" si="17"/>
        <v>4.3478260869565216E-2</v>
      </c>
      <c r="E26" s="34">
        <f t="shared" si="17"/>
        <v>1.7391304347826087E-2</v>
      </c>
      <c r="F26" s="34">
        <f t="shared" si="17"/>
        <v>0.12173913043478261</v>
      </c>
      <c r="G26" s="34">
        <f t="shared" si="17"/>
        <v>0.18260869565217391</v>
      </c>
      <c r="J26" t="s">
        <v>911</v>
      </c>
      <c r="K26" s="34">
        <f t="shared" si="11"/>
        <v>0</v>
      </c>
      <c r="L26" s="34">
        <f t="shared" si="11"/>
        <v>0</v>
      </c>
      <c r="M26" s="34">
        <f t="shared" si="11"/>
        <v>0</v>
      </c>
      <c r="N26" s="34">
        <f t="shared" si="11"/>
        <v>0</v>
      </c>
      <c r="O26" s="34">
        <f t="shared" si="11"/>
        <v>0</v>
      </c>
      <c r="R26" t="s">
        <v>624</v>
      </c>
      <c r="S26">
        <v>52</v>
      </c>
      <c r="V26" t="s">
        <v>86</v>
      </c>
      <c r="W26">
        <v>27</v>
      </c>
      <c r="AD26" t="s">
        <v>88</v>
      </c>
      <c r="AE26">
        <v>12</v>
      </c>
      <c r="AO26" t="s">
        <v>835</v>
      </c>
      <c r="AP26" s="34">
        <f t="shared" si="16"/>
        <v>0.20353982300884957</v>
      </c>
      <c r="AQ26" s="34">
        <f t="shared" si="16"/>
        <v>2.6548672566371681E-2</v>
      </c>
      <c r="AR26" s="34">
        <f t="shared" si="16"/>
        <v>7.0796460176991149E-2</v>
      </c>
      <c r="AS26" s="34">
        <f t="shared" si="16"/>
        <v>0.15929203539823009</v>
      </c>
      <c r="AT26" s="34">
        <f t="shared" si="16"/>
        <v>0.46017699115044247</v>
      </c>
      <c r="BE26" s="4" t="s">
        <v>38</v>
      </c>
      <c r="BF26" s="5">
        <v>1</v>
      </c>
      <c r="BG26" s="1"/>
      <c r="BH26" s="1"/>
      <c r="BI26" t="s">
        <v>838</v>
      </c>
      <c r="BJ26" s="34">
        <f t="shared" si="13"/>
        <v>0</v>
      </c>
      <c r="BM26" t="s">
        <v>631</v>
      </c>
      <c r="BN26" t="s">
        <v>937</v>
      </c>
      <c r="BR26" s="5" t="s">
        <v>196</v>
      </c>
      <c r="BS26">
        <v>1</v>
      </c>
      <c r="BX26" s="5" t="s">
        <v>200</v>
      </c>
      <c r="BY26">
        <v>1</v>
      </c>
      <c r="CB26" s="5" t="s">
        <v>86</v>
      </c>
      <c r="CC26">
        <v>59</v>
      </c>
      <c r="CF26" s="5" t="s">
        <v>88</v>
      </c>
      <c r="CG26">
        <v>2</v>
      </c>
      <c r="CI26">
        <v>3</v>
      </c>
      <c r="CJ26">
        <v>1</v>
      </c>
      <c r="CK26">
        <v>6</v>
      </c>
      <c r="DB26" s="70" t="s">
        <v>624</v>
      </c>
      <c r="DC26" s="71">
        <v>138</v>
      </c>
      <c r="DO26" t="s">
        <v>908</v>
      </c>
      <c r="DP26" s="34">
        <v>0.18320610687022901</v>
      </c>
      <c r="DQ26" s="34">
        <v>0.18320610687022901</v>
      </c>
      <c r="DT26" s="4" t="s">
        <v>631</v>
      </c>
      <c r="DU26" t="s">
        <v>943</v>
      </c>
      <c r="DY26" t="s">
        <v>912</v>
      </c>
      <c r="DZ26" s="34">
        <v>0.81679389312977102</v>
      </c>
      <c r="ED26" s="5" t="s">
        <v>279</v>
      </c>
      <c r="EE26" s="34">
        <f>EF26/$EE$4</f>
        <v>0.69829683698296841</v>
      </c>
      <c r="EF26">
        <v>287</v>
      </c>
    </row>
    <row r="27" spans="2:136" x14ac:dyDescent="0.3">
      <c r="B27" t="s">
        <v>60</v>
      </c>
      <c r="C27" s="34">
        <f t="shared" si="17"/>
        <v>0.1391304347826087</v>
      </c>
      <c r="D27" s="34">
        <f t="shared" si="17"/>
        <v>0</v>
      </c>
      <c r="E27" s="34">
        <f t="shared" si="17"/>
        <v>0.22608695652173913</v>
      </c>
      <c r="F27" s="34">
        <f t="shared" si="17"/>
        <v>0.12173913043478261</v>
      </c>
      <c r="G27" s="34">
        <f t="shared" si="17"/>
        <v>0.48695652173913045</v>
      </c>
      <c r="AD27" t="s">
        <v>85</v>
      </c>
      <c r="AE27">
        <v>99</v>
      </c>
      <c r="AH27" s="84" t="s">
        <v>775</v>
      </c>
      <c r="AI27" s="84"/>
      <c r="AO27" t="s">
        <v>836</v>
      </c>
      <c r="AP27" s="34">
        <f t="shared" si="16"/>
        <v>0.21238938053097345</v>
      </c>
      <c r="AQ27" s="34">
        <f t="shared" si="16"/>
        <v>0</v>
      </c>
      <c r="AR27" s="34">
        <f t="shared" si="16"/>
        <v>0</v>
      </c>
      <c r="AS27" s="34">
        <f t="shared" si="16"/>
        <v>6.1946902654867256E-2</v>
      </c>
      <c r="AT27" s="34">
        <f t="shared" si="16"/>
        <v>0.27433628318584069</v>
      </c>
      <c r="BE27" s="4" t="s">
        <v>2</v>
      </c>
      <c r="BF27" t="s">
        <v>7</v>
      </c>
      <c r="BG27" s="1"/>
      <c r="BH27" s="1"/>
      <c r="BI27" t="s">
        <v>839</v>
      </c>
      <c r="BJ27" s="34">
        <f t="shared" si="13"/>
        <v>0.5357142857142857</v>
      </c>
      <c r="BM27" t="s">
        <v>191</v>
      </c>
      <c r="BN27">
        <v>10</v>
      </c>
      <c r="BR27" s="5" t="s">
        <v>190</v>
      </c>
      <c r="BS27">
        <v>29</v>
      </c>
      <c r="BX27" s="5" t="s">
        <v>199</v>
      </c>
      <c r="BY27">
        <v>58</v>
      </c>
      <c r="CB27" s="70"/>
      <c r="CC27" s="71"/>
      <c r="CF27" s="5" t="s">
        <v>85</v>
      </c>
      <c r="CG27">
        <v>24</v>
      </c>
      <c r="CH27">
        <v>12</v>
      </c>
      <c r="CI27">
        <v>37</v>
      </c>
      <c r="CJ27">
        <v>59</v>
      </c>
      <c r="CK27">
        <v>132</v>
      </c>
      <c r="CO27" t="s">
        <v>85</v>
      </c>
      <c r="CP27" t="s">
        <v>88</v>
      </c>
      <c r="CW27" t="s">
        <v>705</v>
      </c>
      <c r="CX27" t="s">
        <v>85</v>
      </c>
      <c r="CY27" t="s">
        <v>88</v>
      </c>
      <c r="DO27" t="s">
        <v>909</v>
      </c>
      <c r="DP27" s="34">
        <v>0</v>
      </c>
      <c r="DQ27" s="34">
        <v>0</v>
      </c>
      <c r="DT27" s="5" t="s">
        <v>88</v>
      </c>
      <c r="DU27" s="11">
        <v>0.25384615384615383</v>
      </c>
      <c r="DY27" t="s">
        <v>913</v>
      </c>
      <c r="DZ27" s="34">
        <v>0.90839694656488545</v>
      </c>
    </row>
    <row r="28" spans="2:136" x14ac:dyDescent="0.3">
      <c r="B28" t="s">
        <v>61</v>
      </c>
      <c r="C28" s="34">
        <f t="shared" si="17"/>
        <v>2.6086956521739129E-2</v>
      </c>
      <c r="D28" s="34">
        <f t="shared" si="17"/>
        <v>0</v>
      </c>
      <c r="E28" s="34">
        <f t="shared" si="17"/>
        <v>7.8260869565217397E-2</v>
      </c>
      <c r="F28" s="34">
        <f t="shared" si="17"/>
        <v>0.10434782608695652</v>
      </c>
      <c r="G28" s="34">
        <f t="shared" si="17"/>
        <v>0.20869565217391303</v>
      </c>
      <c r="AH28" s="84"/>
      <c r="AI28" s="84"/>
      <c r="AO28" t="s">
        <v>837</v>
      </c>
      <c r="AP28" s="34">
        <f t="shared" si="16"/>
        <v>0.23893805309734514</v>
      </c>
      <c r="AQ28" s="34">
        <f t="shared" si="16"/>
        <v>0.11504424778761062</v>
      </c>
      <c r="AR28" s="34">
        <f t="shared" si="16"/>
        <v>0.20353982300884957</v>
      </c>
      <c r="AS28" s="34">
        <f t="shared" si="16"/>
        <v>0.29203539823008851</v>
      </c>
      <c r="AT28" s="34">
        <f t="shared" si="16"/>
        <v>0.84955752212389379</v>
      </c>
      <c r="BE28" s="1"/>
      <c r="BF28" s="1"/>
      <c r="BG28" s="1"/>
      <c r="BH28" s="1"/>
      <c r="BI28" t="s">
        <v>835</v>
      </c>
      <c r="BJ28" s="34">
        <f t="shared" si="13"/>
        <v>0.26785714285714285</v>
      </c>
      <c r="BM28" t="s">
        <v>190</v>
      </c>
      <c r="BN28">
        <v>30</v>
      </c>
      <c r="BR28" s="5" t="s">
        <v>195</v>
      </c>
      <c r="BS28">
        <v>2</v>
      </c>
      <c r="BX28" s="5" t="s">
        <v>296</v>
      </c>
      <c r="BY28">
        <v>1</v>
      </c>
      <c r="CN28" t="s">
        <v>940</v>
      </c>
      <c r="CO28" s="34">
        <v>0.24637681159420291</v>
      </c>
      <c r="CP28" s="34">
        <v>0.75362318840579712</v>
      </c>
      <c r="CR28" s="33"/>
      <c r="CS28" s="33"/>
      <c r="CW28" t="s">
        <v>979</v>
      </c>
      <c r="CX28" s="34">
        <v>0.77536231884057971</v>
      </c>
      <c r="CY28" s="34">
        <v>0.22463768115942029</v>
      </c>
      <c r="DO28" t="s">
        <v>910</v>
      </c>
      <c r="DP28" s="34">
        <v>0</v>
      </c>
      <c r="DQ28" s="34">
        <v>0</v>
      </c>
      <c r="DT28" s="5" t="s">
        <v>262</v>
      </c>
      <c r="DU28" s="11">
        <v>0.47692307692307695</v>
      </c>
    </row>
    <row r="29" spans="2:136" x14ac:dyDescent="0.3">
      <c r="B29" t="s">
        <v>347</v>
      </c>
      <c r="C29" s="34">
        <f t="shared" si="17"/>
        <v>0</v>
      </c>
      <c r="D29" s="34">
        <f t="shared" si="17"/>
        <v>8.6956521739130436E-3</v>
      </c>
      <c r="E29" s="34">
        <f t="shared" si="17"/>
        <v>0</v>
      </c>
      <c r="F29" s="34">
        <f t="shared" si="17"/>
        <v>2.6086956521739129E-2</v>
      </c>
      <c r="G29" s="34">
        <f t="shared" si="17"/>
        <v>3.4782608695652174E-2</v>
      </c>
      <c r="K29" t="s">
        <v>925</v>
      </c>
      <c r="L29" t="s">
        <v>926</v>
      </c>
      <c r="M29" t="s">
        <v>922</v>
      </c>
      <c r="N29" t="s">
        <v>664</v>
      </c>
      <c r="O29" t="s">
        <v>624</v>
      </c>
      <c r="AH29" s="84"/>
      <c r="AI29" s="84"/>
      <c r="AO29" t="s">
        <v>838</v>
      </c>
      <c r="AP29" s="34">
        <f t="shared" si="16"/>
        <v>0.18584070796460178</v>
      </c>
      <c r="AQ29" s="34">
        <f t="shared" si="16"/>
        <v>0</v>
      </c>
      <c r="AR29" s="34">
        <f t="shared" si="16"/>
        <v>8.8495575221238937E-3</v>
      </c>
      <c r="AS29" s="34">
        <f t="shared" si="16"/>
        <v>0</v>
      </c>
      <c r="AT29" s="34">
        <f t="shared" si="16"/>
        <v>0.19469026548672566</v>
      </c>
      <c r="AW29" s="33" t="s">
        <v>639</v>
      </c>
      <c r="AX29" s="33" t="s">
        <v>925</v>
      </c>
      <c r="AY29" s="33" t="s">
        <v>926</v>
      </c>
      <c r="AZ29" s="33" t="s">
        <v>922</v>
      </c>
      <c r="BA29" s="33" t="s">
        <v>664</v>
      </c>
      <c r="BB29" s="33" t="s">
        <v>624</v>
      </c>
      <c r="BE29" s="4" t="s">
        <v>639</v>
      </c>
      <c r="BI29" t="s">
        <v>834</v>
      </c>
      <c r="BJ29" s="34">
        <f t="shared" si="13"/>
        <v>0</v>
      </c>
      <c r="BM29" t="s">
        <v>189</v>
      </c>
      <c r="BN29">
        <v>17</v>
      </c>
      <c r="BR29" s="5" t="s">
        <v>192</v>
      </c>
      <c r="BS29">
        <v>18</v>
      </c>
      <c r="CC29" t="s">
        <v>86</v>
      </c>
      <c r="CD29" t="s">
        <v>88</v>
      </c>
      <c r="CR29" s="5" t="s">
        <v>822</v>
      </c>
      <c r="CS29">
        <v>0</v>
      </c>
      <c r="DB29" s="34"/>
      <c r="DC29" s="34" t="s">
        <v>85</v>
      </c>
      <c r="DD29" s="34" t="s">
        <v>88</v>
      </c>
      <c r="DO29" t="s">
        <v>911</v>
      </c>
      <c r="DP29" s="34">
        <v>0</v>
      </c>
      <c r="DQ29" s="34">
        <v>0</v>
      </c>
      <c r="DT29" s="5" t="s">
        <v>85</v>
      </c>
      <c r="DU29" s="11">
        <v>0.26923076923076922</v>
      </c>
    </row>
    <row r="30" spans="2:136" ht="15" thickBot="1" x14ac:dyDescent="0.35">
      <c r="B30" t="s">
        <v>652</v>
      </c>
      <c r="C30" s="34">
        <f t="shared" si="17"/>
        <v>0</v>
      </c>
      <c r="D30" s="34">
        <f t="shared" si="17"/>
        <v>0</v>
      </c>
      <c r="E30" s="34">
        <f t="shared" si="17"/>
        <v>8.6956521739130436E-3</v>
      </c>
      <c r="F30" s="34">
        <f t="shared" si="17"/>
        <v>0</v>
      </c>
      <c r="G30" s="34">
        <f t="shared" si="17"/>
        <v>8.6956521739130436E-3</v>
      </c>
      <c r="J30" t="s">
        <v>927</v>
      </c>
      <c r="K30">
        <v>2</v>
      </c>
      <c r="L30">
        <v>1</v>
      </c>
      <c r="M30">
        <v>8</v>
      </c>
      <c r="N30">
        <v>18</v>
      </c>
      <c r="O30">
        <v>29</v>
      </c>
      <c r="V30" t="s">
        <v>705</v>
      </c>
      <c r="W30" t="s">
        <v>85</v>
      </c>
      <c r="X30" t="s">
        <v>88</v>
      </c>
      <c r="AH30" t="s">
        <v>933</v>
      </c>
      <c r="AI30">
        <v>40</v>
      </c>
      <c r="AO30" t="s">
        <v>839</v>
      </c>
      <c r="AP30" s="34">
        <f t="shared" si="16"/>
        <v>8.8495575221238937E-3</v>
      </c>
      <c r="AQ30" s="34">
        <f t="shared" si="16"/>
        <v>0.22123893805309736</v>
      </c>
      <c r="AR30" s="34">
        <f t="shared" si="16"/>
        <v>3.5398230088495575E-2</v>
      </c>
      <c r="AS30" s="34">
        <f t="shared" si="16"/>
        <v>8.8495575221238937E-2</v>
      </c>
      <c r="AT30" s="34">
        <f t="shared" si="16"/>
        <v>0.35398230088495575</v>
      </c>
      <c r="AW30" s="5" t="s">
        <v>864</v>
      </c>
      <c r="AX30">
        <v>27</v>
      </c>
      <c r="AY30">
        <v>25</v>
      </c>
      <c r="AZ30">
        <v>24</v>
      </c>
      <c r="BA30">
        <v>36</v>
      </c>
      <c r="BB30">
        <v>112</v>
      </c>
      <c r="BE30" s="5" t="s">
        <v>879</v>
      </c>
      <c r="BF30">
        <v>31</v>
      </c>
      <c r="BM30" t="s">
        <v>192</v>
      </c>
      <c r="BN30">
        <v>3</v>
      </c>
      <c r="CB30" s="73" t="s">
        <v>935</v>
      </c>
      <c r="CC30" s="34">
        <v>0.98333333333333328</v>
      </c>
      <c r="CD30" s="34">
        <v>1.6666666666666666E-2</v>
      </c>
      <c r="CR30" s="5" t="s">
        <v>899</v>
      </c>
      <c r="CS30">
        <v>4</v>
      </c>
      <c r="DB30" s="34" t="s">
        <v>980</v>
      </c>
      <c r="DC30" s="34">
        <v>0.89855072463768115</v>
      </c>
      <c r="DD30" s="34">
        <v>0.10144927536231885</v>
      </c>
      <c r="DH30" s="33" t="s">
        <v>639</v>
      </c>
      <c r="DI30" s="33" t="s">
        <v>925</v>
      </c>
      <c r="DJ30" s="33" t="s">
        <v>926</v>
      </c>
      <c r="DK30" s="33" t="s">
        <v>922</v>
      </c>
      <c r="DL30" s="33" t="s">
        <v>664</v>
      </c>
      <c r="DM30" s="33" t="s">
        <v>624</v>
      </c>
      <c r="DT30" s="5" t="s">
        <v>624</v>
      </c>
      <c r="DU30" s="11">
        <v>1</v>
      </c>
      <c r="DY30" s="5" t="s">
        <v>912</v>
      </c>
      <c r="DZ30">
        <v>107</v>
      </c>
    </row>
    <row r="31" spans="2:136" ht="15" thickTop="1" x14ac:dyDescent="0.3">
      <c r="B31" t="s">
        <v>62</v>
      </c>
      <c r="C31" s="34">
        <f t="shared" si="17"/>
        <v>8.6956521739130436E-3</v>
      </c>
      <c r="D31" s="34">
        <f t="shared" si="17"/>
        <v>1.7391304347826087E-2</v>
      </c>
      <c r="E31" s="34">
        <f t="shared" si="17"/>
        <v>2.6086956521739129E-2</v>
      </c>
      <c r="F31" s="34">
        <f t="shared" si="17"/>
        <v>8.6956521739130436E-3</v>
      </c>
      <c r="G31" s="34">
        <f t="shared" si="17"/>
        <v>6.0869565217391307E-2</v>
      </c>
      <c r="J31" t="s">
        <v>928</v>
      </c>
      <c r="K31">
        <v>21</v>
      </c>
      <c r="L31">
        <v>1</v>
      </c>
      <c r="M31">
        <v>8</v>
      </c>
      <c r="N31">
        <v>3</v>
      </c>
      <c r="O31">
        <v>33</v>
      </c>
      <c r="V31" t="s">
        <v>981</v>
      </c>
      <c r="W31" s="56">
        <v>0.51923076923076927</v>
      </c>
      <c r="X31" s="56">
        <v>0.48076923076923078</v>
      </c>
      <c r="AO31" t="s">
        <v>840</v>
      </c>
      <c r="AP31" s="34">
        <f t="shared" si="16"/>
        <v>0.18584070796460178</v>
      </c>
      <c r="AQ31" s="34">
        <f t="shared" si="16"/>
        <v>8.8495575221238937E-3</v>
      </c>
      <c r="AR31" s="34">
        <f t="shared" si="16"/>
        <v>8.8495575221238937E-2</v>
      </c>
      <c r="AS31" s="34">
        <f t="shared" si="16"/>
        <v>7.9646017699115043E-2</v>
      </c>
      <c r="AT31" s="34">
        <f t="shared" si="16"/>
        <v>0.36283185840707965</v>
      </c>
      <c r="AW31" s="5" t="s">
        <v>866</v>
      </c>
      <c r="AX31">
        <v>0</v>
      </c>
      <c r="AY31">
        <v>0</v>
      </c>
      <c r="AZ31">
        <v>0</v>
      </c>
      <c r="BA31">
        <v>0</v>
      </c>
      <c r="BB31">
        <v>0</v>
      </c>
      <c r="BE31" s="5" t="s">
        <v>880</v>
      </c>
      <c r="BF31">
        <v>25</v>
      </c>
      <c r="BM31" t="s">
        <v>624</v>
      </c>
      <c r="BN31">
        <v>60</v>
      </c>
      <c r="CR31" s="5" t="s">
        <v>898</v>
      </c>
      <c r="CS31">
        <v>8</v>
      </c>
      <c r="DH31" s="5" t="s">
        <v>902</v>
      </c>
      <c r="DI31">
        <v>21</v>
      </c>
      <c r="DJ31">
        <v>19</v>
      </c>
      <c r="DK31">
        <v>11</v>
      </c>
      <c r="DL31">
        <v>43</v>
      </c>
      <c r="DM31">
        <v>94</v>
      </c>
      <c r="DY31" s="5" t="s">
        <v>913</v>
      </c>
      <c r="DZ31">
        <v>119</v>
      </c>
    </row>
    <row r="32" spans="2:136" x14ac:dyDescent="0.3">
      <c r="C32" s="34"/>
      <c r="D32" s="34"/>
      <c r="E32" s="34"/>
      <c r="F32" s="34"/>
      <c r="G32" s="34"/>
      <c r="J32" t="s">
        <v>929</v>
      </c>
      <c r="K32">
        <v>0</v>
      </c>
      <c r="L32">
        <v>0</v>
      </c>
      <c r="M32">
        <v>2</v>
      </c>
      <c r="N32">
        <v>4</v>
      </c>
      <c r="O32">
        <v>6</v>
      </c>
      <c r="V32" t="s">
        <v>982</v>
      </c>
      <c r="W32" s="56">
        <v>0.98412698412698407</v>
      </c>
      <c r="X32" s="56">
        <v>1.6E-2</v>
      </c>
      <c r="AO32" t="s">
        <v>822</v>
      </c>
      <c r="AP32" s="34">
        <f t="shared" si="16"/>
        <v>0</v>
      </c>
      <c r="AQ32" s="34">
        <f t="shared" si="16"/>
        <v>0</v>
      </c>
      <c r="AR32" s="34">
        <f t="shared" si="16"/>
        <v>1.7699115044247787E-2</v>
      </c>
      <c r="AS32" s="34">
        <f t="shared" si="16"/>
        <v>0</v>
      </c>
      <c r="AT32" s="34">
        <f t="shared" si="16"/>
        <v>1.7699115044247787E-2</v>
      </c>
      <c r="AW32" s="5" t="s">
        <v>868</v>
      </c>
      <c r="AX32">
        <v>0</v>
      </c>
      <c r="AY32">
        <v>0</v>
      </c>
      <c r="AZ32">
        <v>5</v>
      </c>
      <c r="BA32">
        <v>0</v>
      </c>
      <c r="BB32">
        <v>5</v>
      </c>
      <c r="BE32" s="5" t="s">
        <v>881</v>
      </c>
      <c r="BF32">
        <v>0</v>
      </c>
      <c r="CR32" s="5" t="s">
        <v>897</v>
      </c>
      <c r="CS32">
        <v>9</v>
      </c>
      <c r="DH32" s="5" t="s">
        <v>903</v>
      </c>
      <c r="DI32">
        <v>21</v>
      </c>
      <c r="DJ32">
        <v>13</v>
      </c>
      <c r="DK32">
        <v>10</v>
      </c>
      <c r="DL32">
        <v>61</v>
      </c>
      <c r="DM32">
        <v>105</v>
      </c>
      <c r="DY32" s="5" t="s">
        <v>914</v>
      </c>
      <c r="DZ32">
        <v>93</v>
      </c>
    </row>
    <row r="33" spans="2:130" x14ac:dyDescent="0.3">
      <c r="J33" t="s">
        <v>930</v>
      </c>
      <c r="K33">
        <v>4</v>
      </c>
      <c r="L33">
        <v>8</v>
      </c>
      <c r="M33">
        <v>35</v>
      </c>
      <c r="N33">
        <v>39</v>
      </c>
      <c r="O33">
        <v>86</v>
      </c>
      <c r="Z33" s="62" t="s">
        <v>851</v>
      </c>
      <c r="AA33" s="62">
        <v>113</v>
      </c>
      <c r="AC33" s="64"/>
      <c r="AH33" s="4" t="s">
        <v>622</v>
      </c>
      <c r="AI33" t="s">
        <v>635</v>
      </c>
      <c r="AW33" s="5" t="s">
        <v>870</v>
      </c>
      <c r="AX33">
        <v>22</v>
      </c>
      <c r="AY33">
        <v>0</v>
      </c>
      <c r="AZ33">
        <v>22</v>
      </c>
      <c r="BA33">
        <v>0</v>
      </c>
      <c r="BB33">
        <v>44</v>
      </c>
      <c r="BE33" s="5" t="s">
        <v>882</v>
      </c>
      <c r="BF33">
        <v>1</v>
      </c>
      <c r="BI33" s="33" t="s">
        <v>639</v>
      </c>
      <c r="BJ33" s="33"/>
      <c r="CN33" s="4" t="s">
        <v>622</v>
      </c>
      <c r="CO33" t="s">
        <v>635</v>
      </c>
      <c r="CR33" s="5" t="s">
        <v>895</v>
      </c>
      <c r="CS33">
        <v>11</v>
      </c>
      <c r="DH33" s="5" t="s">
        <v>904</v>
      </c>
      <c r="DI33">
        <v>4</v>
      </c>
      <c r="DJ33">
        <v>2</v>
      </c>
      <c r="DK33">
        <v>7</v>
      </c>
      <c r="DL33">
        <v>36</v>
      </c>
      <c r="DM33">
        <v>49</v>
      </c>
      <c r="DT33" t="s">
        <v>705</v>
      </c>
      <c r="DU33" t="s">
        <v>812</v>
      </c>
      <c r="DY33" s="5" t="s">
        <v>911</v>
      </c>
      <c r="DZ33">
        <v>0</v>
      </c>
    </row>
    <row r="34" spans="2:130" x14ac:dyDescent="0.3">
      <c r="J34" t="s">
        <v>931</v>
      </c>
      <c r="K34">
        <v>2</v>
      </c>
      <c r="L34">
        <v>2</v>
      </c>
      <c r="M34">
        <v>28</v>
      </c>
      <c r="N34">
        <v>21</v>
      </c>
      <c r="O34">
        <v>53</v>
      </c>
      <c r="Z34" s="4" t="s">
        <v>622</v>
      </c>
      <c r="AA34" t="s">
        <v>635</v>
      </c>
      <c r="AH34" s="4" t="s">
        <v>352</v>
      </c>
      <c r="AI34" t="s">
        <v>85</v>
      </c>
      <c r="AW34" s="5" t="s">
        <v>872</v>
      </c>
      <c r="AX34">
        <v>0</v>
      </c>
      <c r="AY34">
        <v>13</v>
      </c>
      <c r="AZ34">
        <v>0</v>
      </c>
      <c r="BA34">
        <v>13</v>
      </c>
      <c r="BB34">
        <v>26</v>
      </c>
      <c r="BI34" s="5" t="s">
        <v>833</v>
      </c>
      <c r="BJ34">
        <v>7</v>
      </c>
      <c r="BM34" t="s">
        <v>705</v>
      </c>
      <c r="BN34" t="s">
        <v>945</v>
      </c>
      <c r="BO34" t="s">
        <v>948</v>
      </c>
      <c r="CN34" s="4" t="s">
        <v>2</v>
      </c>
      <c r="CO34" t="s">
        <v>635</v>
      </c>
      <c r="CR34" s="5" t="s">
        <v>896</v>
      </c>
      <c r="CS34">
        <v>28</v>
      </c>
      <c r="DH34" s="5" t="s">
        <v>899</v>
      </c>
      <c r="DI34">
        <v>3</v>
      </c>
      <c r="DJ34">
        <v>0</v>
      </c>
      <c r="DK34">
        <v>2</v>
      </c>
      <c r="DL34">
        <v>2</v>
      </c>
      <c r="DM34">
        <v>7</v>
      </c>
      <c r="DO34" s="33" t="s">
        <v>639</v>
      </c>
      <c r="DP34" s="33"/>
      <c r="DT34" s="5" t="s">
        <v>968</v>
      </c>
      <c r="DU34" s="11">
        <v>0.25384615384615383</v>
      </c>
      <c r="DY34" s="5" t="s">
        <v>899</v>
      </c>
      <c r="DZ34">
        <v>3</v>
      </c>
    </row>
    <row r="35" spans="2:130" x14ac:dyDescent="0.3">
      <c r="J35" t="s">
        <v>911</v>
      </c>
      <c r="K35">
        <v>0</v>
      </c>
      <c r="L35">
        <v>0</v>
      </c>
      <c r="M35">
        <v>0</v>
      </c>
      <c r="N35">
        <v>0</v>
      </c>
      <c r="O35">
        <v>0</v>
      </c>
      <c r="Z35" s="4" t="s">
        <v>626</v>
      </c>
      <c r="AA35" t="s">
        <v>634</v>
      </c>
      <c r="AH35" s="4" t="s">
        <v>17</v>
      </c>
      <c r="AI35" s="5">
        <v>1</v>
      </c>
      <c r="AO35" s="33"/>
      <c r="AP35" s="33" t="s">
        <v>925</v>
      </c>
      <c r="AQ35" s="33" t="s">
        <v>926</v>
      </c>
      <c r="AR35" s="33" t="s">
        <v>922</v>
      </c>
      <c r="AS35" s="33" t="s">
        <v>664</v>
      </c>
      <c r="AT35" s="33" t="s">
        <v>624</v>
      </c>
      <c r="BI35" s="5" t="s">
        <v>836</v>
      </c>
      <c r="BJ35">
        <v>1</v>
      </c>
      <c r="BM35" t="s">
        <v>191</v>
      </c>
      <c r="BN35" s="34">
        <v>0.16666666666666666</v>
      </c>
      <c r="BO35" s="34">
        <v>0.16666666666666666</v>
      </c>
      <c r="CN35" s="4" t="s">
        <v>1</v>
      </c>
      <c r="CO35" t="s">
        <v>635</v>
      </c>
      <c r="DH35" s="5" t="s">
        <v>822</v>
      </c>
      <c r="DI35">
        <v>0</v>
      </c>
      <c r="DJ35">
        <v>0</v>
      </c>
      <c r="DK35">
        <v>0</v>
      </c>
      <c r="DL35">
        <v>1</v>
      </c>
      <c r="DM35">
        <v>1</v>
      </c>
      <c r="DO35" s="5" t="s">
        <v>905</v>
      </c>
      <c r="DP35">
        <v>54</v>
      </c>
      <c r="DT35" s="5" t="s">
        <v>969</v>
      </c>
      <c r="DU35" s="11">
        <v>0.47692307692307695</v>
      </c>
      <c r="DY35" s="5" t="s">
        <v>822</v>
      </c>
      <c r="DZ35">
        <v>0</v>
      </c>
    </row>
    <row r="36" spans="2:130" x14ac:dyDescent="0.3">
      <c r="C36" t="s">
        <v>925</v>
      </c>
      <c r="D36" t="s">
        <v>926</v>
      </c>
      <c r="E36" t="s">
        <v>922</v>
      </c>
      <c r="F36" t="s">
        <v>664</v>
      </c>
      <c r="G36" t="s">
        <v>624</v>
      </c>
      <c r="Z36" s="4" t="s">
        <v>1</v>
      </c>
      <c r="AA36" t="s">
        <v>635</v>
      </c>
      <c r="AH36" s="4" t="s">
        <v>1</v>
      </c>
      <c r="AI36" t="s">
        <v>635</v>
      </c>
      <c r="AO36" s="5" t="s">
        <v>833</v>
      </c>
      <c r="AP36">
        <v>27</v>
      </c>
      <c r="AQ36">
        <v>0</v>
      </c>
      <c r="AR36">
        <v>19</v>
      </c>
      <c r="AS36">
        <v>17</v>
      </c>
      <c r="AT36">
        <v>63</v>
      </c>
      <c r="BE36" t="s">
        <v>705</v>
      </c>
      <c r="BF36" t="s">
        <v>812</v>
      </c>
      <c r="BI36" s="5" t="s">
        <v>837</v>
      </c>
      <c r="BJ36">
        <v>44</v>
      </c>
      <c r="BM36" t="s">
        <v>196</v>
      </c>
      <c r="BN36" s="34"/>
      <c r="BO36" s="34">
        <v>1.6666666666666666E-2</v>
      </c>
      <c r="CN36" s="1"/>
      <c r="CO36" s="1"/>
      <c r="DO36" s="5" t="s">
        <v>906</v>
      </c>
      <c r="DP36">
        <v>24</v>
      </c>
      <c r="DT36" s="5" t="s">
        <v>970</v>
      </c>
      <c r="DU36" s="11">
        <v>0.26923076923076922</v>
      </c>
    </row>
    <row r="37" spans="2:130" x14ac:dyDescent="0.3">
      <c r="B37" t="s">
        <v>63</v>
      </c>
      <c r="C37">
        <v>1</v>
      </c>
      <c r="E37">
        <v>1</v>
      </c>
      <c r="G37">
        <v>2</v>
      </c>
      <c r="Z37" s="4" t="s">
        <v>38</v>
      </c>
      <c r="AA37" s="5">
        <v>1</v>
      </c>
      <c r="AB37" s="1"/>
      <c r="AC37" s="1"/>
      <c r="AH37" s="4" t="s">
        <v>2</v>
      </c>
      <c r="AI37" t="s">
        <v>635</v>
      </c>
      <c r="AO37" s="5" t="s">
        <v>834</v>
      </c>
      <c r="AP37">
        <v>2</v>
      </c>
      <c r="AQ37">
        <v>0</v>
      </c>
      <c r="AR37">
        <v>2</v>
      </c>
      <c r="AS37">
        <v>0</v>
      </c>
      <c r="AT37">
        <v>4</v>
      </c>
      <c r="BE37" t="s">
        <v>879</v>
      </c>
      <c r="BF37" s="34">
        <f>BF44/$BF$22</f>
        <v>0.5535714285714286</v>
      </c>
      <c r="BI37" s="5" t="s">
        <v>840</v>
      </c>
      <c r="BJ37">
        <v>4</v>
      </c>
      <c r="BM37" t="s">
        <v>190</v>
      </c>
      <c r="BN37" s="34">
        <v>0.5</v>
      </c>
      <c r="BO37" s="34">
        <v>0.48333333333333334</v>
      </c>
      <c r="CN37" s="4" t="s">
        <v>729</v>
      </c>
      <c r="CO37" s="4" t="s">
        <v>625</v>
      </c>
      <c r="DO37" s="5" t="s">
        <v>907</v>
      </c>
      <c r="DP37">
        <v>60</v>
      </c>
    </row>
    <row r="38" spans="2:130" x14ac:dyDescent="0.3">
      <c r="B38" t="s">
        <v>348</v>
      </c>
      <c r="D38">
        <v>5</v>
      </c>
      <c r="E38">
        <v>2</v>
      </c>
      <c r="F38">
        <v>14</v>
      </c>
      <c r="G38">
        <v>21</v>
      </c>
      <c r="J38" s="4" t="s">
        <v>17</v>
      </c>
      <c r="K38" s="5">
        <v>1</v>
      </c>
      <c r="Z38" s="4" t="s">
        <v>108</v>
      </c>
      <c r="AA38" t="s">
        <v>635</v>
      </c>
      <c r="AB38" s="1"/>
      <c r="AC38" s="1"/>
      <c r="AO38" s="5" t="s">
        <v>835</v>
      </c>
      <c r="AP38">
        <v>23</v>
      </c>
      <c r="AQ38">
        <v>3</v>
      </c>
      <c r="AR38">
        <v>8</v>
      </c>
      <c r="AS38">
        <v>18</v>
      </c>
      <c r="AT38">
        <v>52</v>
      </c>
      <c r="BE38" t="s">
        <v>967</v>
      </c>
      <c r="BF38" s="34">
        <f t="shared" ref="BF38:BF40" si="18">BF45/$BF$22</f>
        <v>0.44642857142857145</v>
      </c>
      <c r="BI38" s="5" t="s">
        <v>838</v>
      </c>
      <c r="BJ38">
        <v>0</v>
      </c>
      <c r="BM38" t="s">
        <v>949</v>
      </c>
      <c r="BN38" s="34">
        <v>0.28333333333333333</v>
      </c>
      <c r="BO38" s="34">
        <v>3.3333333333333333E-2</v>
      </c>
      <c r="CN38" s="4" t="s">
        <v>631</v>
      </c>
      <c r="CO38" t="s">
        <v>925</v>
      </c>
      <c r="CP38" t="s">
        <v>926</v>
      </c>
      <c r="CQ38" t="s">
        <v>922</v>
      </c>
      <c r="CR38" t="s">
        <v>664</v>
      </c>
      <c r="CS38" t="s">
        <v>624</v>
      </c>
      <c r="DO38" s="5" t="s">
        <v>908</v>
      </c>
      <c r="DP38">
        <v>24</v>
      </c>
    </row>
    <row r="39" spans="2:130" x14ac:dyDescent="0.3">
      <c r="B39" t="s">
        <v>60</v>
      </c>
      <c r="C39">
        <v>16</v>
      </c>
      <c r="E39">
        <v>26</v>
      </c>
      <c r="F39">
        <v>14</v>
      </c>
      <c r="G39">
        <v>56</v>
      </c>
      <c r="J39" s="4" t="s">
        <v>1</v>
      </c>
      <c r="K39" t="s">
        <v>635</v>
      </c>
      <c r="Z39" s="1"/>
      <c r="AA39" s="1"/>
      <c r="AB39" s="1"/>
      <c r="AC39" s="1"/>
      <c r="AH39" s="4" t="s">
        <v>639</v>
      </c>
      <c r="AO39" s="5" t="s">
        <v>836</v>
      </c>
      <c r="AP39">
        <v>24</v>
      </c>
      <c r="AQ39">
        <v>0</v>
      </c>
      <c r="AR39">
        <v>0</v>
      </c>
      <c r="AS39">
        <v>7</v>
      </c>
      <c r="AT39">
        <v>31</v>
      </c>
      <c r="AW39" s="4" t="s">
        <v>622</v>
      </c>
      <c r="AX39" t="s">
        <v>635</v>
      </c>
      <c r="BE39" t="s">
        <v>881</v>
      </c>
      <c r="BF39" s="34">
        <f t="shared" si="18"/>
        <v>0</v>
      </c>
      <c r="BI39" s="5" t="s">
        <v>839</v>
      </c>
      <c r="BJ39">
        <v>30</v>
      </c>
      <c r="BM39" t="s">
        <v>192</v>
      </c>
      <c r="BN39" s="34">
        <v>0.05</v>
      </c>
      <c r="BO39" s="34">
        <v>0.3</v>
      </c>
      <c r="CN39" s="5" t="s">
        <v>88</v>
      </c>
      <c r="CO39" s="11">
        <v>0.18115942028985507</v>
      </c>
      <c r="CP39" s="11">
        <v>8.6956521739130432E-2</v>
      </c>
      <c r="CQ39" s="11">
        <v>0.13043478260869565</v>
      </c>
      <c r="CR39" s="11">
        <v>0.35507246376811596</v>
      </c>
      <c r="CS39" s="11">
        <v>0.75362318840579712</v>
      </c>
      <c r="DH39" s="4" t="s">
        <v>622</v>
      </c>
      <c r="DI39" t="s">
        <v>635</v>
      </c>
      <c r="DO39" s="5" t="s">
        <v>909</v>
      </c>
      <c r="DP39">
        <v>0</v>
      </c>
    </row>
    <row r="40" spans="2:130" x14ac:dyDescent="0.3">
      <c r="B40" t="s">
        <v>61</v>
      </c>
      <c r="C40">
        <v>3</v>
      </c>
      <c r="E40">
        <v>9</v>
      </c>
      <c r="F40">
        <v>12</v>
      </c>
      <c r="G40">
        <v>24</v>
      </c>
      <c r="J40" s="4" t="s">
        <v>622</v>
      </c>
      <c r="K40" t="s">
        <v>635</v>
      </c>
      <c r="AA40" s="4" t="s">
        <v>625</v>
      </c>
      <c r="AH40" s="5" t="s">
        <v>828</v>
      </c>
      <c r="AI40">
        <v>6</v>
      </c>
      <c r="AO40" s="5" t="s">
        <v>837</v>
      </c>
      <c r="AP40">
        <v>27</v>
      </c>
      <c r="AQ40">
        <v>13</v>
      </c>
      <c r="AR40">
        <v>23</v>
      </c>
      <c r="AS40">
        <v>33</v>
      </c>
      <c r="AT40">
        <v>96</v>
      </c>
      <c r="AW40" s="4" t="s">
        <v>38</v>
      </c>
      <c r="AX40" s="5">
        <v>1</v>
      </c>
      <c r="BE40" t="s">
        <v>882</v>
      </c>
      <c r="BF40" s="34">
        <f t="shared" si="18"/>
        <v>1.7857142857142856E-2</v>
      </c>
      <c r="BI40" s="5" t="s">
        <v>835</v>
      </c>
      <c r="BJ40">
        <v>15</v>
      </c>
      <c r="CN40" s="5" t="s">
        <v>85</v>
      </c>
      <c r="CO40" s="11">
        <v>7.246376811594203E-3</v>
      </c>
      <c r="CP40" s="11">
        <v>0</v>
      </c>
      <c r="CQ40" s="11">
        <v>0.15942028985507245</v>
      </c>
      <c r="CR40" s="11">
        <v>7.9710144927536225E-2</v>
      </c>
      <c r="CS40" s="11">
        <v>0.24637681159420291</v>
      </c>
      <c r="DH40" s="4" t="s">
        <v>920</v>
      </c>
      <c r="DI40" t="s">
        <v>635</v>
      </c>
      <c r="DO40" s="5" t="s">
        <v>910</v>
      </c>
      <c r="DP40">
        <v>0</v>
      </c>
    </row>
    <row r="41" spans="2:130" x14ac:dyDescent="0.3">
      <c r="B41" t="s">
        <v>347</v>
      </c>
      <c r="D41">
        <v>1</v>
      </c>
      <c r="F41">
        <v>3</v>
      </c>
      <c r="G41">
        <v>4</v>
      </c>
      <c r="J41" s="4" t="s">
        <v>2</v>
      </c>
      <c r="K41" t="s">
        <v>635</v>
      </c>
      <c r="Z41" s="4" t="s">
        <v>631</v>
      </c>
      <c r="AA41" t="s">
        <v>925</v>
      </c>
      <c r="AB41" t="s">
        <v>926</v>
      </c>
      <c r="AC41" t="s">
        <v>922</v>
      </c>
      <c r="AD41" t="s">
        <v>664</v>
      </c>
      <c r="AE41" t="s">
        <v>624</v>
      </c>
      <c r="AH41" s="5" t="s">
        <v>829</v>
      </c>
      <c r="AI41">
        <v>32</v>
      </c>
      <c r="AO41" s="5" t="s">
        <v>838</v>
      </c>
      <c r="AP41">
        <v>21</v>
      </c>
      <c r="AQ41">
        <v>0</v>
      </c>
      <c r="AR41">
        <v>1</v>
      </c>
      <c r="AS41">
        <v>0</v>
      </c>
      <c r="AT41">
        <v>22</v>
      </c>
      <c r="AW41" s="4" t="s">
        <v>1</v>
      </c>
      <c r="AX41" t="s">
        <v>635</v>
      </c>
      <c r="AY41" s="1"/>
      <c r="AZ41" s="1"/>
      <c r="BI41" s="5" t="s">
        <v>834</v>
      </c>
      <c r="BJ41">
        <v>0</v>
      </c>
      <c r="CN41" s="5" t="s">
        <v>624</v>
      </c>
      <c r="CO41" s="11">
        <v>0.18840579710144928</v>
      </c>
      <c r="CP41" s="11">
        <v>8.6956521739130432E-2</v>
      </c>
      <c r="CQ41" s="11">
        <v>0.28985507246376813</v>
      </c>
      <c r="CR41" s="11">
        <v>0.43478260869565216</v>
      </c>
      <c r="CS41" s="11">
        <v>1</v>
      </c>
      <c r="DH41" s="4" t="s">
        <v>18</v>
      </c>
      <c r="DI41" t="s">
        <v>634</v>
      </c>
      <c r="DO41" s="5" t="s">
        <v>911</v>
      </c>
      <c r="DP41">
        <v>0</v>
      </c>
    </row>
    <row r="42" spans="2:130" x14ac:dyDescent="0.3">
      <c r="B42" t="s">
        <v>652</v>
      </c>
      <c r="E42">
        <v>1</v>
      </c>
      <c r="G42">
        <v>1</v>
      </c>
      <c r="Z42" s="5" t="s">
        <v>833</v>
      </c>
      <c r="AH42" s="5" t="s">
        <v>830</v>
      </c>
      <c r="AI42">
        <v>12</v>
      </c>
      <c r="AO42" s="5" t="s">
        <v>839</v>
      </c>
      <c r="AP42">
        <v>1</v>
      </c>
      <c r="AQ42">
        <v>25</v>
      </c>
      <c r="AR42">
        <v>4</v>
      </c>
      <c r="AS42">
        <v>10</v>
      </c>
      <c r="AT42">
        <v>40</v>
      </c>
      <c r="AW42" s="4" t="s">
        <v>2</v>
      </c>
      <c r="AX42" t="s">
        <v>635</v>
      </c>
      <c r="AY42" s="1"/>
      <c r="AZ42" s="1"/>
      <c r="DH42" s="4" t="s">
        <v>1</v>
      </c>
      <c r="DI42" t="s">
        <v>635</v>
      </c>
    </row>
    <row r="43" spans="2:130" x14ac:dyDescent="0.3">
      <c r="B43" t="s">
        <v>62</v>
      </c>
      <c r="C43">
        <v>1</v>
      </c>
      <c r="D43">
        <v>2</v>
      </c>
      <c r="E43">
        <v>3</v>
      </c>
      <c r="F43">
        <v>1</v>
      </c>
      <c r="G43">
        <v>7</v>
      </c>
      <c r="K43" s="4" t="s">
        <v>625</v>
      </c>
      <c r="Z43" s="12" t="s">
        <v>12</v>
      </c>
      <c r="AA43">
        <v>1</v>
      </c>
      <c r="AB43">
        <v>0</v>
      </c>
      <c r="AC43">
        <v>19</v>
      </c>
      <c r="AD43">
        <v>17</v>
      </c>
      <c r="AE43">
        <v>37</v>
      </c>
      <c r="AG43" s="68"/>
      <c r="AH43" s="5" t="s">
        <v>822</v>
      </c>
      <c r="AI43">
        <v>0</v>
      </c>
      <c r="AO43" s="5" t="s">
        <v>840</v>
      </c>
      <c r="AP43">
        <v>21</v>
      </c>
      <c r="AQ43">
        <v>1</v>
      </c>
      <c r="AR43">
        <v>10</v>
      </c>
      <c r="AS43">
        <v>9</v>
      </c>
      <c r="AT43">
        <v>41</v>
      </c>
      <c r="AW43" s="1"/>
      <c r="AX43" s="1"/>
      <c r="AY43" s="1"/>
      <c r="AZ43" s="1"/>
      <c r="BF43" t="s">
        <v>812</v>
      </c>
      <c r="DH43" s="1"/>
      <c r="DI43" s="1"/>
    </row>
    <row r="44" spans="2:130" x14ac:dyDescent="0.3">
      <c r="B44" t="s">
        <v>624</v>
      </c>
      <c r="C44">
        <v>21</v>
      </c>
      <c r="D44">
        <v>8</v>
      </c>
      <c r="E44">
        <v>42</v>
      </c>
      <c r="F44">
        <v>44</v>
      </c>
      <c r="G44">
        <v>115</v>
      </c>
      <c r="J44" s="4" t="s">
        <v>639</v>
      </c>
      <c r="K44" t="s">
        <v>626</v>
      </c>
      <c r="L44" t="s">
        <v>646</v>
      </c>
      <c r="M44" t="s">
        <v>624</v>
      </c>
      <c r="Z44" s="12" t="s">
        <v>13</v>
      </c>
      <c r="AA44">
        <v>26</v>
      </c>
      <c r="AB44">
        <v>0</v>
      </c>
      <c r="AD44">
        <v>0</v>
      </c>
      <c r="AE44">
        <v>26</v>
      </c>
      <c r="AG44" s="68"/>
      <c r="AO44" s="5" t="s">
        <v>822</v>
      </c>
      <c r="AP44">
        <v>0</v>
      </c>
      <c r="AQ44">
        <v>0</v>
      </c>
      <c r="AR44">
        <v>2</v>
      </c>
      <c r="AS44">
        <v>0</v>
      </c>
      <c r="AT44">
        <v>2</v>
      </c>
      <c r="AX44" s="4" t="s">
        <v>625</v>
      </c>
      <c r="BE44" t="s">
        <v>879</v>
      </c>
      <c r="BF44">
        <v>31</v>
      </c>
      <c r="CN44" s="77" t="s">
        <v>705</v>
      </c>
      <c r="CO44" s="5" t="s">
        <v>88</v>
      </c>
      <c r="CP44" s="5" t="s">
        <v>85</v>
      </c>
      <c r="CQ44" s="78"/>
      <c r="DI44" s="4" t="s">
        <v>625</v>
      </c>
    </row>
    <row r="45" spans="2:130" x14ac:dyDescent="0.3">
      <c r="J45" s="5" t="s">
        <v>927</v>
      </c>
      <c r="K45">
        <v>2</v>
      </c>
      <c r="L45">
        <v>27</v>
      </c>
      <c r="M45">
        <v>29</v>
      </c>
      <c r="Z45" s="12" t="s">
        <v>14</v>
      </c>
      <c r="AD45">
        <v>0</v>
      </c>
      <c r="AE45">
        <v>0</v>
      </c>
      <c r="AG45" s="68"/>
      <c r="AH45" s="72" t="s">
        <v>705</v>
      </c>
      <c r="AI45" s="72" t="s">
        <v>812</v>
      </c>
      <c r="AW45" s="4" t="s">
        <v>639</v>
      </c>
      <c r="AX45" t="s">
        <v>626</v>
      </c>
      <c r="AY45" t="s">
        <v>646</v>
      </c>
      <c r="AZ45" t="s">
        <v>624</v>
      </c>
      <c r="BE45" t="s">
        <v>880</v>
      </c>
      <c r="BF45">
        <v>25</v>
      </c>
      <c r="CN45" s="77" t="s">
        <v>925</v>
      </c>
      <c r="CO45" s="11">
        <v>0.18115942028985507</v>
      </c>
      <c r="CP45" s="11">
        <v>7.246376811594203E-3</v>
      </c>
      <c r="CQ45" s="79"/>
      <c r="DH45" s="4" t="s">
        <v>639</v>
      </c>
      <c r="DI45" t="s">
        <v>7</v>
      </c>
      <c r="DJ45" t="s">
        <v>6</v>
      </c>
      <c r="DK45" t="s">
        <v>624</v>
      </c>
    </row>
    <row r="46" spans="2:130" x14ac:dyDescent="0.3">
      <c r="J46" s="5" t="s">
        <v>928</v>
      </c>
      <c r="K46">
        <v>0</v>
      </c>
      <c r="L46">
        <v>33</v>
      </c>
      <c r="M46">
        <v>33</v>
      </c>
      <c r="Z46" s="5" t="s">
        <v>834</v>
      </c>
      <c r="AG46" s="68"/>
      <c r="AH46" s="5" t="s">
        <v>828</v>
      </c>
      <c r="AI46" s="56">
        <f>AI51/$AI$30</f>
        <v>0.15</v>
      </c>
      <c r="AW46" s="5" t="s">
        <v>864</v>
      </c>
      <c r="AX46">
        <v>4</v>
      </c>
      <c r="AY46">
        <v>108</v>
      </c>
      <c r="AZ46">
        <v>112</v>
      </c>
      <c r="BE46" t="s">
        <v>881</v>
      </c>
      <c r="BF46">
        <v>0</v>
      </c>
      <c r="CN46" s="77" t="s">
        <v>926</v>
      </c>
      <c r="CO46" s="11">
        <v>8.6956521739130432E-2</v>
      </c>
      <c r="CP46" s="11">
        <v>0</v>
      </c>
      <c r="CQ46" s="79"/>
      <c r="DH46" s="5" t="s">
        <v>902</v>
      </c>
      <c r="DI46">
        <v>62</v>
      </c>
      <c r="DJ46">
        <v>32</v>
      </c>
      <c r="DK46">
        <v>94</v>
      </c>
    </row>
    <row r="47" spans="2:130" x14ac:dyDescent="0.3">
      <c r="J47" s="5" t="s">
        <v>929</v>
      </c>
      <c r="K47">
        <v>0</v>
      </c>
      <c r="L47">
        <v>6</v>
      </c>
      <c r="M47">
        <v>6</v>
      </c>
      <c r="Z47" s="12" t="s">
        <v>12</v>
      </c>
      <c r="AA47">
        <v>0</v>
      </c>
      <c r="AB47">
        <v>0</v>
      </c>
      <c r="AC47">
        <v>2</v>
      </c>
      <c r="AD47">
        <v>0</v>
      </c>
      <c r="AE47">
        <v>2</v>
      </c>
      <c r="AG47" s="68"/>
      <c r="AH47" s="5" t="s">
        <v>829</v>
      </c>
      <c r="AI47" s="56">
        <f t="shared" ref="AI47:AI49" si="19">AI52/$AI$30</f>
        <v>0.8</v>
      </c>
      <c r="AW47" s="5" t="s">
        <v>866</v>
      </c>
      <c r="AX47">
        <v>0</v>
      </c>
      <c r="AY47">
        <v>0</v>
      </c>
      <c r="AZ47">
        <v>0</v>
      </c>
      <c r="BE47" t="s">
        <v>882</v>
      </c>
      <c r="BF47">
        <v>1</v>
      </c>
      <c r="CN47" s="77" t="s">
        <v>922</v>
      </c>
      <c r="CO47" s="11">
        <v>0.13043478260869565</v>
      </c>
      <c r="CP47" s="11">
        <v>0.15942028985507245</v>
      </c>
      <c r="CQ47" s="79"/>
      <c r="DH47" s="5" t="s">
        <v>903</v>
      </c>
      <c r="DI47">
        <v>74</v>
      </c>
      <c r="DJ47">
        <v>31</v>
      </c>
      <c r="DK47">
        <v>105</v>
      </c>
    </row>
    <row r="48" spans="2:130" x14ac:dyDescent="0.3">
      <c r="J48" s="5" t="s">
        <v>930</v>
      </c>
      <c r="K48">
        <v>3</v>
      </c>
      <c r="L48">
        <v>83</v>
      </c>
      <c r="M48">
        <v>86</v>
      </c>
      <c r="Z48" s="12" t="s">
        <v>13</v>
      </c>
      <c r="AA48">
        <v>2</v>
      </c>
      <c r="AB48">
        <v>0</v>
      </c>
      <c r="AD48">
        <v>0</v>
      </c>
      <c r="AE48">
        <v>2</v>
      </c>
      <c r="AH48" s="5" t="s">
        <v>830</v>
      </c>
      <c r="AI48" s="56">
        <f t="shared" si="19"/>
        <v>0.3</v>
      </c>
      <c r="AO48" s="4" t="s">
        <v>622</v>
      </c>
      <c r="AP48" t="s">
        <v>635</v>
      </c>
      <c r="AW48" s="5" t="s">
        <v>868</v>
      </c>
      <c r="AX48">
        <v>0</v>
      </c>
      <c r="AY48">
        <v>5</v>
      </c>
      <c r="AZ48">
        <v>5</v>
      </c>
      <c r="CN48" s="77" t="s">
        <v>664</v>
      </c>
      <c r="CO48" s="11">
        <v>0.35507246376811596</v>
      </c>
      <c r="CP48" s="11">
        <v>7.9710144927536225E-2</v>
      </c>
      <c r="CQ48" s="79"/>
      <c r="DH48" s="5" t="s">
        <v>904</v>
      </c>
      <c r="DI48">
        <v>38</v>
      </c>
      <c r="DJ48">
        <v>11</v>
      </c>
      <c r="DK48">
        <v>49</v>
      </c>
    </row>
    <row r="49" spans="2:115" x14ac:dyDescent="0.3">
      <c r="B49" s="4" t="s">
        <v>1</v>
      </c>
      <c r="C49" t="s">
        <v>635</v>
      </c>
      <c r="J49" s="5" t="s">
        <v>931</v>
      </c>
      <c r="K49">
        <v>1</v>
      </c>
      <c r="L49">
        <v>52</v>
      </c>
      <c r="M49">
        <v>53</v>
      </c>
      <c r="Z49" s="12" t="s">
        <v>14</v>
      </c>
      <c r="AD49">
        <v>0</v>
      </c>
      <c r="AE49">
        <v>0</v>
      </c>
      <c r="AH49" s="5" t="s">
        <v>822</v>
      </c>
      <c r="AI49" s="56">
        <f t="shared" si="19"/>
        <v>0</v>
      </c>
      <c r="AO49" s="4" t="s">
        <v>1</v>
      </c>
      <c r="AP49" t="s">
        <v>635</v>
      </c>
      <c r="AW49" s="5" t="s">
        <v>870</v>
      </c>
      <c r="AX49">
        <v>2</v>
      </c>
      <c r="AY49">
        <v>42</v>
      </c>
      <c r="AZ49">
        <v>44</v>
      </c>
      <c r="CN49" s="77" t="s">
        <v>782</v>
      </c>
      <c r="CO49" s="11">
        <v>0.75362318840579712</v>
      </c>
      <c r="CP49" s="11">
        <v>0.24637681159420291</v>
      </c>
      <c r="CQ49" s="79"/>
      <c r="DH49" s="5" t="s">
        <v>899</v>
      </c>
      <c r="DI49">
        <v>2</v>
      </c>
      <c r="DJ49">
        <v>5</v>
      </c>
      <c r="DK49">
        <v>7</v>
      </c>
    </row>
    <row r="50" spans="2:115" x14ac:dyDescent="0.3">
      <c r="B50" s="4" t="s">
        <v>17</v>
      </c>
      <c r="C50" s="5">
        <v>1</v>
      </c>
      <c r="J50" s="5" t="s">
        <v>911</v>
      </c>
      <c r="K50">
        <v>0</v>
      </c>
      <c r="L50">
        <v>0</v>
      </c>
      <c r="M50">
        <v>0</v>
      </c>
      <c r="Z50" s="5" t="s">
        <v>835</v>
      </c>
      <c r="AH50" s="33"/>
      <c r="AI50" s="33"/>
      <c r="AO50" s="4" t="s">
        <v>38</v>
      </c>
      <c r="AP50" s="5">
        <v>1</v>
      </c>
      <c r="AQ50" s="1"/>
      <c r="AR50" s="1"/>
      <c r="AW50" s="5" t="s">
        <v>872</v>
      </c>
      <c r="AX50">
        <v>3</v>
      </c>
      <c r="AY50">
        <v>23</v>
      </c>
      <c r="AZ50">
        <v>26</v>
      </c>
      <c r="DH50" s="5" t="s">
        <v>822</v>
      </c>
      <c r="DI50">
        <v>1</v>
      </c>
      <c r="DJ50">
        <v>0</v>
      </c>
      <c r="DK50">
        <v>1</v>
      </c>
    </row>
    <row r="51" spans="2:115" x14ac:dyDescent="0.3">
      <c r="B51" s="4" t="s">
        <v>622</v>
      </c>
      <c r="C51" t="s">
        <v>635</v>
      </c>
      <c r="Z51" s="12" t="s">
        <v>12</v>
      </c>
      <c r="AA51">
        <v>0</v>
      </c>
      <c r="AB51">
        <v>0</v>
      </c>
      <c r="AC51">
        <v>8</v>
      </c>
      <c r="AD51">
        <v>18</v>
      </c>
      <c r="AE51">
        <v>26</v>
      </c>
      <c r="AH51" s="5" t="s">
        <v>828</v>
      </c>
      <c r="AI51">
        <v>6</v>
      </c>
      <c r="AO51" s="4" t="s">
        <v>108</v>
      </c>
      <c r="AP51" t="s">
        <v>635</v>
      </c>
      <c r="AQ51" s="1"/>
      <c r="AR51" s="1"/>
    </row>
    <row r="52" spans="2:115" x14ac:dyDescent="0.3">
      <c r="B52" s="4" t="s">
        <v>2</v>
      </c>
      <c r="C52" t="s">
        <v>635</v>
      </c>
      <c r="J52" t="s">
        <v>705</v>
      </c>
      <c r="K52" t="s">
        <v>626</v>
      </c>
      <c r="L52" t="s">
        <v>954</v>
      </c>
      <c r="M52" t="s">
        <v>782</v>
      </c>
      <c r="Z52" s="12" t="s">
        <v>13</v>
      </c>
      <c r="AA52">
        <v>23</v>
      </c>
      <c r="AB52">
        <v>3</v>
      </c>
      <c r="AD52">
        <v>0</v>
      </c>
      <c r="AE52">
        <v>26</v>
      </c>
      <c r="AH52" s="5" t="s">
        <v>829</v>
      </c>
      <c r="AI52">
        <v>32</v>
      </c>
      <c r="AO52" s="1"/>
      <c r="AP52" s="1"/>
      <c r="AQ52" s="1"/>
      <c r="AR52" s="1"/>
      <c r="DH52" t="s">
        <v>705</v>
      </c>
      <c r="DI52" t="s">
        <v>7</v>
      </c>
      <c r="DJ52" t="s">
        <v>6</v>
      </c>
      <c r="DK52" t="s">
        <v>782</v>
      </c>
    </row>
    <row r="53" spans="2:115" x14ac:dyDescent="0.3">
      <c r="J53" t="s">
        <v>927</v>
      </c>
      <c r="K53" s="34">
        <f>K62/$K$3</f>
        <v>1.7391304347826087E-2</v>
      </c>
      <c r="L53" s="34">
        <f t="shared" ref="L53:M53" si="20">L62/$K$3</f>
        <v>0.23478260869565218</v>
      </c>
      <c r="M53" s="34">
        <f t="shared" si="20"/>
        <v>0.25217391304347825</v>
      </c>
      <c r="Z53" s="12" t="s">
        <v>14</v>
      </c>
      <c r="AD53">
        <v>0</v>
      </c>
      <c r="AE53">
        <v>0</v>
      </c>
      <c r="AH53" s="5" t="s">
        <v>830</v>
      </c>
      <c r="AI53">
        <v>12</v>
      </c>
      <c r="AP53" s="4" t="s">
        <v>625</v>
      </c>
      <c r="AW53" t="s">
        <v>705</v>
      </c>
      <c r="AX53" t="s">
        <v>626</v>
      </c>
      <c r="AY53" t="s">
        <v>954</v>
      </c>
      <c r="AZ53" t="s">
        <v>782</v>
      </c>
      <c r="DH53" t="s">
        <v>902</v>
      </c>
      <c r="DI53" s="34">
        <f>DI59/$DI$3</f>
        <v>0.47328244274809161</v>
      </c>
      <c r="DJ53" s="34">
        <f t="shared" ref="DJ53:DK53" si="21">DJ59/$DI$3</f>
        <v>0.24427480916030533</v>
      </c>
      <c r="DK53" s="34">
        <f t="shared" si="21"/>
        <v>0.71755725190839692</v>
      </c>
    </row>
    <row r="54" spans="2:115" x14ac:dyDescent="0.3">
      <c r="B54" s="4" t="s">
        <v>653</v>
      </c>
      <c r="C54" s="4" t="s">
        <v>625</v>
      </c>
      <c r="J54" t="s">
        <v>928</v>
      </c>
      <c r="K54" s="34">
        <f t="shared" ref="K54:M58" si="22">K63/$K$3</f>
        <v>0</v>
      </c>
      <c r="L54" s="34">
        <f t="shared" si="22"/>
        <v>0.28695652173913044</v>
      </c>
      <c r="M54" s="34">
        <f t="shared" si="22"/>
        <v>0.28695652173913044</v>
      </c>
      <c r="Z54" s="5" t="s">
        <v>836</v>
      </c>
      <c r="AH54" s="5" t="s">
        <v>822</v>
      </c>
      <c r="AI54">
        <v>0</v>
      </c>
      <c r="AO54" s="4" t="s">
        <v>639</v>
      </c>
      <c r="AP54" t="s">
        <v>626</v>
      </c>
      <c r="AQ54" t="s">
        <v>646</v>
      </c>
      <c r="AR54" t="s">
        <v>624</v>
      </c>
      <c r="AW54" t="s">
        <v>864</v>
      </c>
      <c r="AX54" s="34">
        <f>AX61/$AX$4</f>
        <v>3.5398230088495575E-2</v>
      </c>
      <c r="AY54" s="34">
        <f t="shared" ref="AY54:AZ54" si="23">AY61/$AX$4</f>
        <v>0.95575221238938057</v>
      </c>
      <c r="AZ54" s="34">
        <f t="shared" si="23"/>
        <v>0.99115044247787609</v>
      </c>
      <c r="DH54" t="s">
        <v>903</v>
      </c>
      <c r="DI54" s="34">
        <f t="shared" ref="DI54:DK57" si="24">DI60/$DI$3</f>
        <v>0.56488549618320616</v>
      </c>
      <c r="DJ54" s="34">
        <f t="shared" si="24"/>
        <v>0.23664122137404581</v>
      </c>
      <c r="DK54" s="34">
        <f t="shared" si="24"/>
        <v>0.80152671755725191</v>
      </c>
    </row>
    <row r="55" spans="2:115" x14ac:dyDescent="0.3">
      <c r="B55" s="4" t="s">
        <v>631</v>
      </c>
      <c r="C55" t="s">
        <v>626</v>
      </c>
      <c r="D55" t="s">
        <v>646</v>
      </c>
      <c r="E55" t="s">
        <v>624</v>
      </c>
      <c r="J55" t="s">
        <v>929</v>
      </c>
      <c r="K55" s="34">
        <f t="shared" si="22"/>
        <v>0</v>
      </c>
      <c r="L55" s="34">
        <f t="shared" si="22"/>
        <v>5.2173913043478258E-2</v>
      </c>
      <c r="M55" s="34">
        <f t="shared" si="22"/>
        <v>5.2173913043478258E-2</v>
      </c>
      <c r="Z55" s="12" t="s">
        <v>12</v>
      </c>
      <c r="AA55">
        <v>0</v>
      </c>
      <c r="AB55">
        <v>0</v>
      </c>
      <c r="AC55">
        <v>0</v>
      </c>
      <c r="AD55">
        <v>7</v>
      </c>
      <c r="AE55">
        <v>7</v>
      </c>
      <c r="AO55" s="5" t="s">
        <v>833</v>
      </c>
      <c r="AP55">
        <v>0</v>
      </c>
      <c r="AQ55">
        <v>64</v>
      </c>
      <c r="AR55">
        <v>64</v>
      </c>
      <c r="AW55" t="s">
        <v>866</v>
      </c>
      <c r="AX55" s="34">
        <f t="shared" ref="AX55:AZ58" si="25">AX62/$AX$4</f>
        <v>0</v>
      </c>
      <c r="AY55" s="34">
        <f t="shared" si="25"/>
        <v>0</v>
      </c>
      <c r="AZ55" s="34">
        <f t="shared" si="25"/>
        <v>0</v>
      </c>
      <c r="DH55" t="s">
        <v>904</v>
      </c>
      <c r="DI55" s="34">
        <f t="shared" si="24"/>
        <v>0.29007633587786258</v>
      </c>
      <c r="DJ55" s="34">
        <f t="shared" si="24"/>
        <v>8.3969465648854963E-2</v>
      </c>
      <c r="DK55" s="34">
        <f t="shared" si="24"/>
        <v>0.37404580152671757</v>
      </c>
    </row>
    <row r="56" spans="2:115" x14ac:dyDescent="0.3">
      <c r="B56" s="5" t="s">
        <v>63</v>
      </c>
      <c r="C56" s="11">
        <v>0</v>
      </c>
      <c r="D56" s="11">
        <v>1.7391304347826087E-2</v>
      </c>
      <c r="E56" s="11">
        <v>1.7391304347826087E-2</v>
      </c>
      <c r="J56" t="s">
        <v>930</v>
      </c>
      <c r="K56" s="34">
        <f t="shared" si="22"/>
        <v>2.6086956521739129E-2</v>
      </c>
      <c r="L56" s="34">
        <f t="shared" si="22"/>
        <v>0.72173913043478266</v>
      </c>
      <c r="M56" s="34">
        <f t="shared" si="22"/>
        <v>0.74782608695652175</v>
      </c>
      <c r="Z56" s="12" t="s">
        <v>13</v>
      </c>
      <c r="AA56">
        <v>24</v>
      </c>
      <c r="AB56">
        <v>0</v>
      </c>
      <c r="AD56">
        <v>0</v>
      </c>
      <c r="AE56">
        <v>24</v>
      </c>
      <c r="AH56" s="63" t="s">
        <v>831</v>
      </c>
      <c r="AO56" s="5" t="s">
        <v>834</v>
      </c>
      <c r="AP56">
        <v>0</v>
      </c>
      <c r="AQ56">
        <v>4</v>
      </c>
      <c r="AR56">
        <v>4</v>
      </c>
      <c r="AW56" t="s">
        <v>868</v>
      </c>
      <c r="AX56" s="34">
        <f t="shared" si="25"/>
        <v>0</v>
      </c>
      <c r="AY56" s="34">
        <f t="shared" si="25"/>
        <v>4.4247787610619468E-2</v>
      </c>
      <c r="AZ56" s="34">
        <f t="shared" si="25"/>
        <v>4.4247787610619468E-2</v>
      </c>
      <c r="CN56" s="4" t="s">
        <v>622</v>
      </c>
      <c r="CO56" t="s">
        <v>635</v>
      </c>
      <c r="DH56" t="s">
        <v>899</v>
      </c>
      <c r="DI56" s="34">
        <f t="shared" si="24"/>
        <v>1.5267175572519083E-2</v>
      </c>
      <c r="DJ56" s="34">
        <f t="shared" si="24"/>
        <v>3.8167938931297711E-2</v>
      </c>
      <c r="DK56" s="34">
        <f t="shared" si="24"/>
        <v>5.3435114503816793E-2</v>
      </c>
    </row>
    <row r="57" spans="2:115" x14ac:dyDescent="0.3">
      <c r="B57" s="5" t="s">
        <v>348</v>
      </c>
      <c r="C57" s="11">
        <v>0</v>
      </c>
      <c r="D57" s="11">
        <v>0.18260869565217391</v>
      </c>
      <c r="E57" s="11">
        <v>0.18260869565217391</v>
      </c>
      <c r="J57" t="s">
        <v>931</v>
      </c>
      <c r="K57" s="34">
        <f t="shared" si="22"/>
        <v>8.6956521739130436E-3</v>
      </c>
      <c r="L57" s="34">
        <f t="shared" si="22"/>
        <v>0.45217391304347826</v>
      </c>
      <c r="M57" s="34">
        <f t="shared" si="22"/>
        <v>0.46086956521739131</v>
      </c>
      <c r="Z57" s="12" t="s">
        <v>14</v>
      </c>
      <c r="AD57">
        <v>0</v>
      </c>
      <c r="AE57">
        <v>0</v>
      </c>
      <c r="AO57" s="5" t="s">
        <v>835</v>
      </c>
      <c r="AP57">
        <v>0</v>
      </c>
      <c r="AQ57">
        <v>52</v>
      </c>
      <c r="AR57">
        <v>52</v>
      </c>
      <c r="AW57" t="s">
        <v>870</v>
      </c>
      <c r="AX57" s="34">
        <f t="shared" si="25"/>
        <v>1.7699115044247787E-2</v>
      </c>
      <c r="AY57" s="34">
        <f t="shared" si="25"/>
        <v>0.37168141592920356</v>
      </c>
      <c r="AZ57" s="34">
        <f t="shared" si="25"/>
        <v>0.38938053097345132</v>
      </c>
      <c r="CN57" s="4" t="s">
        <v>2</v>
      </c>
      <c r="CO57" t="s">
        <v>635</v>
      </c>
      <c r="DH57" t="s">
        <v>822</v>
      </c>
      <c r="DI57" s="34">
        <f t="shared" si="24"/>
        <v>7.6335877862595417E-3</v>
      </c>
      <c r="DJ57" s="34">
        <f t="shared" si="24"/>
        <v>0</v>
      </c>
      <c r="DK57" s="34">
        <f t="shared" si="24"/>
        <v>7.6335877862595417E-3</v>
      </c>
    </row>
    <row r="58" spans="2:115" x14ac:dyDescent="0.3">
      <c r="B58" s="5" t="s">
        <v>60</v>
      </c>
      <c r="C58" s="11">
        <v>2.6086956521739129E-2</v>
      </c>
      <c r="D58" s="11">
        <v>0.46086956521739131</v>
      </c>
      <c r="E58" s="11">
        <v>0.48695652173913045</v>
      </c>
      <c r="J58" t="s">
        <v>911</v>
      </c>
      <c r="K58" s="34">
        <f t="shared" si="22"/>
        <v>0</v>
      </c>
      <c r="L58" s="34">
        <f t="shared" si="22"/>
        <v>0</v>
      </c>
      <c r="M58" s="34">
        <f t="shared" si="22"/>
        <v>0</v>
      </c>
      <c r="Z58" s="5" t="s">
        <v>837</v>
      </c>
      <c r="AH58" s="62" t="s">
        <v>832</v>
      </c>
      <c r="AI58" s="62">
        <v>111</v>
      </c>
      <c r="AK58" s="64">
        <v>115</v>
      </c>
      <c r="AO58" s="5" t="s">
        <v>836</v>
      </c>
      <c r="AP58">
        <v>0</v>
      </c>
      <c r="AQ58">
        <v>31</v>
      </c>
      <c r="AR58">
        <v>31</v>
      </c>
      <c r="AW58" t="s">
        <v>872</v>
      </c>
      <c r="AX58" s="34">
        <f t="shared" si="25"/>
        <v>2.6548672566371681E-2</v>
      </c>
      <c r="AY58" s="34">
        <f t="shared" si="25"/>
        <v>0.20353982300884957</v>
      </c>
      <c r="AZ58" s="34">
        <f t="shared" si="25"/>
        <v>0.23008849557522124</v>
      </c>
      <c r="CN58" s="4" t="s">
        <v>1</v>
      </c>
      <c r="CO58" t="s">
        <v>635</v>
      </c>
      <c r="DH58" s="33"/>
      <c r="DI58" s="33" t="s">
        <v>7</v>
      </c>
      <c r="DJ58" s="33" t="s">
        <v>6</v>
      </c>
      <c r="DK58" s="33" t="s">
        <v>624</v>
      </c>
    </row>
    <row r="59" spans="2:115" x14ac:dyDescent="0.3">
      <c r="B59" s="5" t="s">
        <v>61</v>
      </c>
      <c r="C59" s="11">
        <v>1.7391304347826087E-2</v>
      </c>
      <c r="D59" s="11">
        <v>0.19130434782608696</v>
      </c>
      <c r="E59" s="11">
        <v>0.20869565217391303</v>
      </c>
      <c r="Z59" s="12" t="s">
        <v>12</v>
      </c>
      <c r="AA59">
        <v>1</v>
      </c>
      <c r="AB59">
        <v>2</v>
      </c>
      <c r="AC59">
        <v>23</v>
      </c>
      <c r="AD59">
        <v>31</v>
      </c>
      <c r="AE59">
        <v>57</v>
      </c>
      <c r="AO59" s="5" t="s">
        <v>837</v>
      </c>
      <c r="AP59">
        <v>3</v>
      </c>
      <c r="AQ59">
        <v>94</v>
      </c>
      <c r="AR59">
        <v>97</v>
      </c>
      <c r="CN59" s="1"/>
      <c r="CO59" s="1"/>
      <c r="DH59" s="5" t="s">
        <v>902</v>
      </c>
      <c r="DI59">
        <v>62</v>
      </c>
      <c r="DJ59">
        <v>32</v>
      </c>
      <c r="DK59">
        <v>94</v>
      </c>
    </row>
    <row r="60" spans="2:115" x14ac:dyDescent="0.3">
      <c r="B60" s="5" t="s">
        <v>347</v>
      </c>
      <c r="C60" s="11">
        <v>0</v>
      </c>
      <c r="D60" s="11">
        <v>3.4782608695652174E-2</v>
      </c>
      <c r="E60" s="11">
        <v>3.4782608695652174E-2</v>
      </c>
      <c r="Z60" s="12" t="s">
        <v>13</v>
      </c>
      <c r="AA60">
        <v>26</v>
      </c>
      <c r="AB60">
        <v>11</v>
      </c>
      <c r="AD60">
        <v>2</v>
      </c>
      <c r="AE60">
        <v>39</v>
      </c>
      <c r="AO60" s="5" t="s">
        <v>838</v>
      </c>
      <c r="AP60">
        <v>0</v>
      </c>
      <c r="AQ60">
        <v>22</v>
      </c>
      <c r="AR60">
        <v>22</v>
      </c>
      <c r="AW60" s="33"/>
      <c r="AX60" s="33" t="s">
        <v>626</v>
      </c>
      <c r="AY60" s="33" t="s">
        <v>646</v>
      </c>
      <c r="AZ60" s="33" t="s">
        <v>624</v>
      </c>
      <c r="CN60" s="4" t="s">
        <v>729</v>
      </c>
      <c r="CO60" s="4" t="s">
        <v>625</v>
      </c>
      <c r="DH60" s="5" t="s">
        <v>903</v>
      </c>
      <c r="DI60">
        <v>74</v>
      </c>
      <c r="DJ60">
        <v>31</v>
      </c>
      <c r="DK60">
        <v>105</v>
      </c>
    </row>
    <row r="61" spans="2:115" x14ac:dyDescent="0.3">
      <c r="B61" s="5" t="s">
        <v>652</v>
      </c>
      <c r="C61" s="11">
        <v>0</v>
      </c>
      <c r="D61" s="11">
        <v>8.6956521739130436E-3</v>
      </c>
      <c r="E61" s="11">
        <v>8.6956521739130436E-3</v>
      </c>
      <c r="K61" t="s">
        <v>626</v>
      </c>
      <c r="L61" t="s">
        <v>954</v>
      </c>
      <c r="M61" t="s">
        <v>624</v>
      </c>
      <c r="Z61" s="12" t="s">
        <v>14</v>
      </c>
      <c r="AD61">
        <v>0</v>
      </c>
      <c r="AE61">
        <v>0</v>
      </c>
      <c r="AO61" s="5" t="s">
        <v>839</v>
      </c>
      <c r="AP61">
        <v>3</v>
      </c>
      <c r="AQ61">
        <v>37</v>
      </c>
      <c r="AR61">
        <v>40</v>
      </c>
      <c r="AW61" s="5" t="s">
        <v>864</v>
      </c>
      <c r="AX61">
        <v>4</v>
      </c>
      <c r="AY61">
        <v>108</v>
      </c>
      <c r="AZ61">
        <v>112</v>
      </c>
      <c r="CN61" s="4" t="s">
        <v>631</v>
      </c>
      <c r="CO61" t="s">
        <v>626</v>
      </c>
      <c r="CP61" t="s">
        <v>646</v>
      </c>
      <c r="CQ61" t="s">
        <v>624</v>
      </c>
      <c r="DH61" s="5" t="s">
        <v>904</v>
      </c>
      <c r="DI61">
        <v>38</v>
      </c>
      <c r="DJ61">
        <v>11</v>
      </c>
      <c r="DK61">
        <v>49</v>
      </c>
    </row>
    <row r="62" spans="2:115" x14ac:dyDescent="0.3">
      <c r="B62" s="5" t="s">
        <v>62</v>
      </c>
      <c r="C62" s="11">
        <v>8.6956521739130436E-3</v>
      </c>
      <c r="D62" s="11">
        <v>5.2173913043478258E-2</v>
      </c>
      <c r="E62" s="11">
        <v>6.0869565217391307E-2</v>
      </c>
      <c r="J62" t="s">
        <v>927</v>
      </c>
      <c r="K62">
        <v>2</v>
      </c>
      <c r="L62">
        <v>27</v>
      </c>
      <c r="M62">
        <v>29</v>
      </c>
      <c r="Z62" s="5" t="s">
        <v>838</v>
      </c>
      <c r="AH62" s="4" t="s">
        <v>622</v>
      </c>
      <c r="AI62" t="s">
        <v>635</v>
      </c>
      <c r="AO62" s="5" t="s">
        <v>840</v>
      </c>
      <c r="AP62">
        <v>0</v>
      </c>
      <c r="AQ62">
        <v>42</v>
      </c>
      <c r="AR62">
        <v>42</v>
      </c>
      <c r="AW62" s="5" t="s">
        <v>866</v>
      </c>
      <c r="AX62">
        <v>0</v>
      </c>
      <c r="AY62">
        <v>0</v>
      </c>
      <c r="AZ62">
        <v>0</v>
      </c>
      <c r="CN62" s="5" t="s">
        <v>88</v>
      </c>
      <c r="CO62">
        <v>7</v>
      </c>
      <c r="CP62">
        <v>97</v>
      </c>
      <c r="CQ62">
        <v>104</v>
      </c>
      <c r="DH62" s="5" t="s">
        <v>899</v>
      </c>
      <c r="DI62">
        <v>2</v>
      </c>
      <c r="DJ62">
        <v>5</v>
      </c>
      <c r="DK62">
        <v>7</v>
      </c>
    </row>
    <row r="63" spans="2:115" x14ac:dyDescent="0.3">
      <c r="B63" s="5" t="s">
        <v>624</v>
      </c>
      <c r="C63" s="11">
        <v>5.2173913043478258E-2</v>
      </c>
      <c r="D63" s="11">
        <v>0.94782608695652171</v>
      </c>
      <c r="E63" s="11">
        <v>1</v>
      </c>
      <c r="J63" t="s">
        <v>928</v>
      </c>
      <c r="K63">
        <v>0</v>
      </c>
      <c r="L63">
        <v>33</v>
      </c>
      <c r="M63">
        <v>33</v>
      </c>
      <c r="Z63" s="12" t="s">
        <v>12</v>
      </c>
      <c r="AA63">
        <v>0</v>
      </c>
      <c r="AB63">
        <v>0</v>
      </c>
      <c r="AC63">
        <v>1</v>
      </c>
      <c r="AD63">
        <v>0</v>
      </c>
      <c r="AE63">
        <v>1</v>
      </c>
      <c r="AH63" s="4" t="s">
        <v>99</v>
      </c>
      <c r="AI63" t="s">
        <v>634</v>
      </c>
      <c r="AO63" s="5" t="s">
        <v>822</v>
      </c>
      <c r="AP63">
        <v>2</v>
      </c>
      <c r="AQ63">
        <v>0</v>
      </c>
      <c r="AR63">
        <v>2</v>
      </c>
      <c r="AW63" s="5" t="s">
        <v>868</v>
      </c>
      <c r="AX63">
        <v>0</v>
      </c>
      <c r="AY63">
        <v>5</v>
      </c>
      <c r="AZ63">
        <v>5</v>
      </c>
      <c r="CN63" s="5" t="s">
        <v>85</v>
      </c>
      <c r="CP63">
        <v>34</v>
      </c>
      <c r="CQ63">
        <v>34</v>
      </c>
      <c r="DH63" s="5" t="s">
        <v>822</v>
      </c>
      <c r="DI63">
        <v>1</v>
      </c>
      <c r="DJ63">
        <v>0</v>
      </c>
      <c r="DK63">
        <v>1</v>
      </c>
    </row>
    <row r="64" spans="2:115" x14ac:dyDescent="0.3">
      <c r="J64" t="s">
        <v>929</v>
      </c>
      <c r="K64">
        <v>0</v>
      </c>
      <c r="L64">
        <v>6</v>
      </c>
      <c r="M64">
        <v>6</v>
      </c>
      <c r="Z64" s="12" t="s">
        <v>13</v>
      </c>
      <c r="AA64">
        <v>21</v>
      </c>
      <c r="AB64">
        <v>0</v>
      </c>
      <c r="AD64">
        <v>0</v>
      </c>
      <c r="AE64">
        <v>21</v>
      </c>
      <c r="AH64" s="4" t="s">
        <v>17</v>
      </c>
      <c r="AI64" s="5">
        <v>1</v>
      </c>
      <c r="AW64" s="5" t="s">
        <v>870</v>
      </c>
      <c r="AX64">
        <v>2</v>
      </c>
      <c r="AY64">
        <v>42</v>
      </c>
      <c r="AZ64">
        <v>44</v>
      </c>
      <c r="CN64" s="5" t="s">
        <v>624</v>
      </c>
      <c r="CO64">
        <v>7</v>
      </c>
      <c r="CP64">
        <v>131</v>
      </c>
      <c r="CQ64">
        <v>138</v>
      </c>
    </row>
    <row r="65" spans="2:52" x14ac:dyDescent="0.3">
      <c r="J65" t="s">
        <v>930</v>
      </c>
      <c r="K65">
        <v>3</v>
      </c>
      <c r="L65">
        <v>83</v>
      </c>
      <c r="M65">
        <v>86</v>
      </c>
      <c r="Z65" s="12" t="s">
        <v>14</v>
      </c>
      <c r="AD65">
        <v>0</v>
      </c>
      <c r="AE65">
        <v>0</v>
      </c>
      <c r="AH65" s="4" t="s">
        <v>1</v>
      </c>
      <c r="AI65" t="s">
        <v>635</v>
      </c>
      <c r="AO65" t="s">
        <v>705</v>
      </c>
      <c r="AP65" t="s">
        <v>626</v>
      </c>
      <c r="AQ65" t="s">
        <v>954</v>
      </c>
      <c r="AR65" t="s">
        <v>782</v>
      </c>
      <c r="AW65" s="5" t="s">
        <v>872</v>
      </c>
      <c r="AX65">
        <v>3</v>
      </c>
      <c r="AY65">
        <v>23</v>
      </c>
      <c r="AZ65">
        <v>26</v>
      </c>
    </row>
    <row r="66" spans="2:52" x14ac:dyDescent="0.3">
      <c r="J66" t="s">
        <v>931</v>
      </c>
      <c r="K66">
        <v>1</v>
      </c>
      <c r="L66">
        <v>52</v>
      </c>
      <c r="M66">
        <v>53</v>
      </c>
      <c r="Z66" s="5" t="s">
        <v>839</v>
      </c>
      <c r="AH66" s="4" t="s">
        <v>2</v>
      </c>
      <c r="AI66" t="s">
        <v>635</v>
      </c>
      <c r="AO66" t="s">
        <v>833</v>
      </c>
      <c r="AP66" s="34">
        <f>AP77/$AP$3</f>
        <v>0</v>
      </c>
      <c r="AQ66" s="34">
        <f t="shared" ref="AQ66" si="26">AQ77/$AP$3</f>
        <v>0.5663716814159292</v>
      </c>
      <c r="AR66" s="34">
        <f>AR77/$AP$3</f>
        <v>0.5663716814159292</v>
      </c>
    </row>
    <row r="67" spans="2:52" x14ac:dyDescent="0.3">
      <c r="B67" t="s">
        <v>705</v>
      </c>
      <c r="C67" t="s">
        <v>964</v>
      </c>
      <c r="D67" t="s">
        <v>963</v>
      </c>
      <c r="E67" t="s">
        <v>782</v>
      </c>
      <c r="J67" t="s">
        <v>911</v>
      </c>
      <c r="K67">
        <v>0</v>
      </c>
      <c r="L67">
        <v>0</v>
      </c>
      <c r="M67">
        <v>0</v>
      </c>
      <c r="Z67" s="12" t="s">
        <v>12</v>
      </c>
      <c r="AA67">
        <v>1</v>
      </c>
      <c r="AB67">
        <v>2</v>
      </c>
      <c r="AC67">
        <v>4</v>
      </c>
      <c r="AD67">
        <v>6</v>
      </c>
      <c r="AE67">
        <v>13</v>
      </c>
      <c r="AO67" t="s">
        <v>834</v>
      </c>
      <c r="AP67" s="34">
        <f t="shared" ref="AP67:AR74" si="27">AP78/$AP$3</f>
        <v>0</v>
      </c>
      <c r="AQ67" s="34">
        <f>AQ78/$AP$3</f>
        <v>3.5398230088495575E-2</v>
      </c>
      <c r="AR67" s="34">
        <f t="shared" si="27"/>
        <v>3.5398230088495575E-2</v>
      </c>
    </row>
    <row r="68" spans="2:52" x14ac:dyDescent="0.3">
      <c r="B68" t="s">
        <v>63</v>
      </c>
      <c r="C68" s="34">
        <v>0</v>
      </c>
      <c r="D68" s="34">
        <v>1.7391304347826087E-2</v>
      </c>
      <c r="E68" s="34">
        <v>1.7391304347826087E-2</v>
      </c>
      <c r="Z68" s="12" t="s">
        <v>13</v>
      </c>
      <c r="AA68">
        <v>0</v>
      </c>
      <c r="AB68">
        <v>23</v>
      </c>
      <c r="AD68">
        <v>2</v>
      </c>
      <c r="AE68">
        <v>25</v>
      </c>
      <c r="AH68" s="4" t="s">
        <v>639</v>
      </c>
      <c r="AO68" t="s">
        <v>835</v>
      </c>
      <c r="AP68" s="34">
        <f t="shared" si="27"/>
        <v>0</v>
      </c>
      <c r="AQ68" s="34">
        <f t="shared" si="27"/>
        <v>0.46017699115044247</v>
      </c>
      <c r="AR68" s="34">
        <f t="shared" si="27"/>
        <v>0.46017699115044247</v>
      </c>
    </row>
    <row r="69" spans="2:52" x14ac:dyDescent="0.3">
      <c r="B69" t="s">
        <v>348</v>
      </c>
      <c r="C69" s="34">
        <v>0</v>
      </c>
      <c r="D69" s="34">
        <v>0.18260869565217391</v>
      </c>
      <c r="E69" s="34">
        <v>0.18260869565217391</v>
      </c>
      <c r="Z69" s="12" t="s">
        <v>14</v>
      </c>
      <c r="AD69">
        <v>2</v>
      </c>
      <c r="AE69">
        <v>2</v>
      </c>
      <c r="AH69" s="5" t="s">
        <v>682</v>
      </c>
      <c r="AI69">
        <v>38</v>
      </c>
      <c r="AO69" t="s">
        <v>836</v>
      </c>
      <c r="AP69" s="34">
        <f t="shared" si="27"/>
        <v>0</v>
      </c>
      <c r="AQ69" s="34">
        <f t="shared" si="27"/>
        <v>0.27433628318584069</v>
      </c>
      <c r="AR69" s="34">
        <f t="shared" si="27"/>
        <v>0.27433628318584069</v>
      </c>
    </row>
    <row r="70" spans="2:52" x14ac:dyDescent="0.3">
      <c r="B70" t="s">
        <v>60</v>
      </c>
      <c r="C70" s="34">
        <v>2.6086956521739129E-2</v>
      </c>
      <c r="D70" s="34">
        <v>0.46086956521739131</v>
      </c>
      <c r="E70" s="34">
        <v>0.48695652173913045</v>
      </c>
      <c r="Z70" s="5" t="s">
        <v>840</v>
      </c>
      <c r="AH70" s="5" t="s">
        <v>680</v>
      </c>
      <c r="AI70">
        <v>90</v>
      </c>
      <c r="AO70" t="s">
        <v>837</v>
      </c>
      <c r="AP70" s="34">
        <f t="shared" si="27"/>
        <v>2.6548672566371681E-2</v>
      </c>
      <c r="AQ70" s="34">
        <f t="shared" si="27"/>
        <v>0.83185840707964598</v>
      </c>
      <c r="AR70" s="34">
        <f t="shared" si="27"/>
        <v>0.8584070796460177</v>
      </c>
    </row>
    <row r="71" spans="2:52" x14ac:dyDescent="0.3">
      <c r="B71" t="s">
        <v>61</v>
      </c>
      <c r="C71" s="34">
        <v>1.7391304347826087E-2</v>
      </c>
      <c r="D71" s="34">
        <v>0.19130434782608696</v>
      </c>
      <c r="E71" s="34">
        <v>0.20869565217391303</v>
      </c>
      <c r="Z71" s="12" t="s">
        <v>12</v>
      </c>
      <c r="AA71">
        <v>0</v>
      </c>
      <c r="AB71">
        <v>1</v>
      </c>
      <c r="AC71">
        <v>10</v>
      </c>
      <c r="AD71">
        <v>9</v>
      </c>
      <c r="AE71">
        <v>20</v>
      </c>
      <c r="AH71" s="5" t="s">
        <v>681</v>
      </c>
      <c r="AI71">
        <v>18</v>
      </c>
      <c r="AO71" t="s">
        <v>838</v>
      </c>
      <c r="AP71" s="34">
        <f t="shared" si="27"/>
        <v>0</v>
      </c>
      <c r="AQ71" s="34">
        <f t="shared" si="27"/>
        <v>0.19469026548672566</v>
      </c>
      <c r="AR71" s="34">
        <f t="shared" si="27"/>
        <v>0.19469026548672566</v>
      </c>
    </row>
    <row r="72" spans="2:52" x14ac:dyDescent="0.3">
      <c r="B72" t="s">
        <v>347</v>
      </c>
      <c r="C72" s="34">
        <v>0</v>
      </c>
      <c r="D72" s="34">
        <v>3.4782608695652174E-2</v>
      </c>
      <c r="E72" s="34">
        <v>3.4782608695652174E-2</v>
      </c>
      <c r="Z72" s="12" t="s">
        <v>13</v>
      </c>
      <c r="AA72">
        <v>21</v>
      </c>
      <c r="AB72">
        <v>0</v>
      </c>
      <c r="AD72">
        <v>0</v>
      </c>
      <c r="AE72">
        <v>21</v>
      </c>
      <c r="AH72" s="5" t="s">
        <v>934</v>
      </c>
      <c r="AI72">
        <v>0</v>
      </c>
      <c r="AO72" t="s">
        <v>839</v>
      </c>
      <c r="AP72" s="34">
        <f t="shared" si="27"/>
        <v>2.6548672566371681E-2</v>
      </c>
      <c r="AQ72" s="34">
        <f t="shared" si="27"/>
        <v>0.32743362831858408</v>
      </c>
      <c r="AR72" s="34">
        <f t="shared" si="27"/>
        <v>0.35398230088495575</v>
      </c>
    </row>
    <row r="73" spans="2:52" x14ac:dyDescent="0.3">
      <c r="B73" t="s">
        <v>652</v>
      </c>
      <c r="C73" s="34">
        <v>0</v>
      </c>
      <c r="D73" s="34">
        <v>8.6956521739130436E-3</v>
      </c>
      <c r="E73" s="34">
        <v>8.6956521739130436E-3</v>
      </c>
      <c r="Z73" s="12" t="s">
        <v>14</v>
      </c>
      <c r="AD73">
        <v>0</v>
      </c>
      <c r="AE73">
        <v>0</v>
      </c>
      <c r="AO73" t="s">
        <v>840</v>
      </c>
      <c r="AP73" s="34">
        <f t="shared" si="27"/>
        <v>0</v>
      </c>
      <c r="AQ73" s="34">
        <f t="shared" si="27"/>
        <v>0.37168141592920356</v>
      </c>
      <c r="AR73" s="34">
        <f t="shared" si="27"/>
        <v>0.37168141592920356</v>
      </c>
    </row>
    <row r="74" spans="2:52" x14ac:dyDescent="0.3">
      <c r="B74" t="s">
        <v>62</v>
      </c>
      <c r="C74" s="34">
        <v>8.6956521739130436E-3</v>
      </c>
      <c r="D74" s="34">
        <v>5.2173913043478258E-2</v>
      </c>
      <c r="E74" s="34">
        <v>6.0869565217391307E-2</v>
      </c>
      <c r="Z74" s="5" t="s">
        <v>822</v>
      </c>
      <c r="AO74" t="s">
        <v>822</v>
      </c>
      <c r="AP74" s="34">
        <f t="shared" si="27"/>
        <v>1.7699115044247787E-2</v>
      </c>
      <c r="AQ74" s="34">
        <f t="shared" si="27"/>
        <v>0</v>
      </c>
      <c r="AR74" s="34">
        <f t="shared" si="27"/>
        <v>1.7699115044247787E-2</v>
      </c>
    </row>
    <row r="75" spans="2:52" x14ac:dyDescent="0.3">
      <c r="Z75" s="12" t="s">
        <v>12</v>
      </c>
      <c r="AA75">
        <v>0</v>
      </c>
      <c r="AB75">
        <v>0</v>
      </c>
      <c r="AC75">
        <v>2</v>
      </c>
      <c r="AD75">
        <v>0</v>
      </c>
      <c r="AE75">
        <v>2</v>
      </c>
      <c r="AH75" s="72" t="s">
        <v>705</v>
      </c>
      <c r="AI75" s="72" t="s">
        <v>812</v>
      </c>
    </row>
    <row r="76" spans="2:52" x14ac:dyDescent="0.3">
      <c r="Z76" s="12" t="s">
        <v>13</v>
      </c>
      <c r="AA76">
        <v>0</v>
      </c>
      <c r="AB76">
        <v>0</v>
      </c>
      <c r="AD76">
        <v>0</v>
      </c>
      <c r="AE76">
        <v>0</v>
      </c>
      <c r="AH76" s="5" t="s">
        <v>104</v>
      </c>
      <c r="AI76" s="34">
        <f>AI83/$AI$58</f>
        <v>0.34234234234234234</v>
      </c>
      <c r="AP76" t="s">
        <v>626</v>
      </c>
      <c r="AQ76" t="s">
        <v>646</v>
      </c>
      <c r="AR76" t="s">
        <v>624</v>
      </c>
    </row>
    <row r="77" spans="2:52" x14ac:dyDescent="0.3">
      <c r="Z77" s="12" t="s">
        <v>14</v>
      </c>
      <c r="AD77">
        <v>0</v>
      </c>
      <c r="AE77">
        <v>0</v>
      </c>
      <c r="AH77" s="5" t="s">
        <v>100</v>
      </c>
      <c r="AI77" s="34">
        <f t="shared" ref="AI77:AI79" si="28">AI84/$AI$58</f>
        <v>0.81081081081081086</v>
      </c>
      <c r="AO77" t="s">
        <v>833</v>
      </c>
      <c r="AP77">
        <v>0</v>
      </c>
      <c r="AQ77">
        <v>64</v>
      </c>
      <c r="AR77">
        <v>64</v>
      </c>
    </row>
    <row r="78" spans="2:52" x14ac:dyDescent="0.3">
      <c r="Z78" s="5" t="s">
        <v>853</v>
      </c>
      <c r="AA78">
        <v>27</v>
      </c>
      <c r="AB78">
        <v>0</v>
      </c>
      <c r="AC78">
        <v>19</v>
      </c>
      <c r="AD78">
        <v>17</v>
      </c>
      <c r="AE78">
        <v>63</v>
      </c>
      <c r="AH78" s="5" t="s">
        <v>102</v>
      </c>
      <c r="AI78" s="34">
        <f t="shared" si="28"/>
        <v>0.16216216216216217</v>
      </c>
      <c r="AO78" t="s">
        <v>834</v>
      </c>
      <c r="AP78">
        <v>0</v>
      </c>
      <c r="AQ78">
        <v>4</v>
      </c>
      <c r="AR78">
        <v>4</v>
      </c>
    </row>
    <row r="79" spans="2:52" x14ac:dyDescent="0.3">
      <c r="Z79" s="5" t="s">
        <v>854</v>
      </c>
      <c r="AA79">
        <v>2</v>
      </c>
      <c r="AB79">
        <v>0</v>
      </c>
      <c r="AC79">
        <v>2</v>
      </c>
      <c r="AD79">
        <v>0</v>
      </c>
      <c r="AE79">
        <v>4</v>
      </c>
      <c r="AH79" s="5" t="s">
        <v>40</v>
      </c>
      <c r="AI79" s="34">
        <f t="shared" si="28"/>
        <v>0</v>
      </c>
      <c r="AO79" t="s">
        <v>835</v>
      </c>
      <c r="AP79">
        <v>0</v>
      </c>
      <c r="AQ79">
        <v>52</v>
      </c>
      <c r="AR79">
        <v>52</v>
      </c>
    </row>
    <row r="80" spans="2:52" x14ac:dyDescent="0.3">
      <c r="Z80" s="5" t="s">
        <v>855</v>
      </c>
      <c r="AA80">
        <v>23</v>
      </c>
      <c r="AB80">
        <v>3</v>
      </c>
      <c r="AC80">
        <v>8</v>
      </c>
      <c r="AD80">
        <v>18</v>
      </c>
      <c r="AE80">
        <v>52</v>
      </c>
      <c r="AO80" t="s">
        <v>836</v>
      </c>
      <c r="AP80">
        <v>0</v>
      </c>
      <c r="AQ80">
        <v>31</v>
      </c>
      <c r="AR80">
        <v>31</v>
      </c>
    </row>
    <row r="81" spans="2:50" x14ac:dyDescent="0.3">
      <c r="B81" s="4" t="s">
        <v>983</v>
      </c>
      <c r="C81" s="4" t="s">
        <v>625</v>
      </c>
      <c r="J81" s="4" t="s">
        <v>625</v>
      </c>
      <c r="Z81" s="5" t="s">
        <v>856</v>
      </c>
      <c r="AA81">
        <v>24</v>
      </c>
      <c r="AB81">
        <v>0</v>
      </c>
      <c r="AC81">
        <v>0</v>
      </c>
      <c r="AD81">
        <v>7</v>
      </c>
      <c r="AE81">
        <v>31</v>
      </c>
      <c r="AO81" t="s">
        <v>837</v>
      </c>
      <c r="AP81">
        <v>3</v>
      </c>
      <c r="AQ81">
        <v>94</v>
      </c>
      <c r="AR81">
        <v>97</v>
      </c>
    </row>
    <row r="82" spans="2:50" x14ac:dyDescent="0.3">
      <c r="B82" s="4" t="s">
        <v>631</v>
      </c>
      <c r="C82" t="s">
        <v>925</v>
      </c>
      <c r="D82" t="s">
        <v>926</v>
      </c>
      <c r="E82" t="s">
        <v>922</v>
      </c>
      <c r="F82" t="s">
        <v>664</v>
      </c>
      <c r="G82" t="s">
        <v>624</v>
      </c>
      <c r="I82" s="4" t="s">
        <v>639</v>
      </c>
      <c r="J82" t="s">
        <v>925</v>
      </c>
      <c r="K82" t="s">
        <v>926</v>
      </c>
      <c r="L82" t="s">
        <v>922</v>
      </c>
      <c r="M82" t="s">
        <v>664</v>
      </c>
      <c r="N82" t="s">
        <v>624</v>
      </c>
      <c r="Z82" s="5" t="s">
        <v>965</v>
      </c>
      <c r="AA82">
        <v>27</v>
      </c>
      <c r="AB82">
        <v>13</v>
      </c>
      <c r="AC82">
        <v>23</v>
      </c>
      <c r="AD82">
        <v>33</v>
      </c>
      <c r="AE82">
        <v>96</v>
      </c>
      <c r="AH82" s="33"/>
      <c r="AI82" s="33"/>
      <c r="AO82" t="s">
        <v>838</v>
      </c>
      <c r="AP82">
        <v>0</v>
      </c>
      <c r="AQ82">
        <v>22</v>
      </c>
      <c r="AR82">
        <v>22</v>
      </c>
    </row>
    <row r="83" spans="2:50" x14ac:dyDescent="0.3">
      <c r="B83" s="5">
        <v>13</v>
      </c>
      <c r="C83" s="91">
        <v>37</v>
      </c>
      <c r="D83" s="91">
        <v>35</v>
      </c>
      <c r="E83" s="91">
        <v>36</v>
      </c>
      <c r="F83" s="91">
        <v>57</v>
      </c>
      <c r="G83" s="91">
        <v>165</v>
      </c>
      <c r="I83" s="5" t="s">
        <v>638</v>
      </c>
      <c r="J83" s="91">
        <v>27</v>
      </c>
      <c r="K83" s="91">
        <v>25</v>
      </c>
      <c r="L83" s="91">
        <v>25</v>
      </c>
      <c r="M83" s="91">
        <v>36</v>
      </c>
      <c r="N83" s="91">
        <v>113</v>
      </c>
      <c r="Z83" s="5" t="s">
        <v>858</v>
      </c>
      <c r="AA83">
        <v>21</v>
      </c>
      <c r="AB83">
        <v>0</v>
      </c>
      <c r="AC83">
        <v>1</v>
      </c>
      <c r="AD83">
        <v>0</v>
      </c>
      <c r="AE83">
        <v>22</v>
      </c>
      <c r="AH83" s="5" t="s">
        <v>104</v>
      </c>
      <c r="AI83">
        <v>38</v>
      </c>
      <c r="AO83" t="s">
        <v>839</v>
      </c>
      <c r="AP83">
        <v>3</v>
      </c>
      <c r="AQ83">
        <v>37</v>
      </c>
      <c r="AR83">
        <v>40</v>
      </c>
    </row>
    <row r="84" spans="2:50" x14ac:dyDescent="0.3">
      <c r="B84" s="5">
        <v>15</v>
      </c>
      <c r="C84" s="91">
        <v>17</v>
      </c>
      <c r="D84" s="91">
        <v>13</v>
      </c>
      <c r="E84" s="91">
        <v>27</v>
      </c>
      <c r="F84" s="91">
        <v>19</v>
      </c>
      <c r="G84" s="91">
        <v>76</v>
      </c>
      <c r="I84" s="5" t="s">
        <v>641</v>
      </c>
      <c r="J84" s="91">
        <v>28</v>
      </c>
      <c r="K84" s="91">
        <v>12</v>
      </c>
      <c r="L84" s="91">
        <v>42</v>
      </c>
      <c r="M84" s="91">
        <v>60</v>
      </c>
      <c r="N84" s="91">
        <v>142</v>
      </c>
      <c r="Z84" s="5" t="s">
        <v>859</v>
      </c>
      <c r="AA84">
        <v>1</v>
      </c>
      <c r="AB84">
        <v>25</v>
      </c>
      <c r="AC84">
        <v>4</v>
      </c>
      <c r="AD84">
        <v>10</v>
      </c>
      <c r="AE84">
        <v>40</v>
      </c>
      <c r="AH84" s="5" t="s">
        <v>100</v>
      </c>
      <c r="AI84">
        <v>90</v>
      </c>
      <c r="AO84" t="s">
        <v>840</v>
      </c>
      <c r="AP84">
        <v>0</v>
      </c>
      <c r="AQ84">
        <v>42</v>
      </c>
      <c r="AR84">
        <v>42</v>
      </c>
    </row>
    <row r="85" spans="2:50" x14ac:dyDescent="0.3">
      <c r="B85" s="5">
        <v>16</v>
      </c>
      <c r="C85" s="91">
        <v>36</v>
      </c>
      <c r="D85" s="91">
        <v>7</v>
      </c>
      <c r="E85" s="91">
        <v>50</v>
      </c>
      <c r="F85" s="91">
        <v>62</v>
      </c>
      <c r="G85" s="91">
        <v>155</v>
      </c>
      <c r="I85" s="5" t="s">
        <v>637</v>
      </c>
      <c r="J85" s="91">
        <v>21</v>
      </c>
      <c r="K85" s="91">
        <v>8</v>
      </c>
      <c r="L85" s="91">
        <v>44</v>
      </c>
      <c r="M85" s="91">
        <v>44</v>
      </c>
      <c r="N85" s="91">
        <v>117</v>
      </c>
      <c r="Z85" s="5" t="s">
        <v>860</v>
      </c>
      <c r="AA85">
        <v>21</v>
      </c>
      <c r="AB85">
        <v>1</v>
      </c>
      <c r="AC85">
        <v>10</v>
      </c>
      <c r="AD85">
        <v>9</v>
      </c>
      <c r="AE85">
        <v>41</v>
      </c>
      <c r="AH85" s="5" t="s">
        <v>102</v>
      </c>
      <c r="AI85">
        <v>18</v>
      </c>
      <c r="AO85" t="s">
        <v>822</v>
      </c>
      <c r="AP85">
        <v>2</v>
      </c>
      <c r="AQ85">
        <v>0</v>
      </c>
      <c r="AR85">
        <v>2</v>
      </c>
    </row>
    <row r="86" spans="2:50" x14ac:dyDescent="0.3">
      <c r="B86" s="5" t="s">
        <v>623</v>
      </c>
      <c r="C86" s="91">
        <v>4</v>
      </c>
      <c r="D86" s="91">
        <v>2</v>
      </c>
      <c r="E86" s="91">
        <v>4</v>
      </c>
      <c r="F86" s="91">
        <v>5</v>
      </c>
      <c r="G86" s="91">
        <v>15</v>
      </c>
      <c r="I86" s="5" t="s">
        <v>640</v>
      </c>
      <c r="J86" s="91">
        <v>26</v>
      </c>
      <c r="K86" s="91">
        <v>20</v>
      </c>
      <c r="L86" s="91">
        <v>15</v>
      </c>
      <c r="M86" s="91">
        <v>70</v>
      </c>
      <c r="N86" s="91">
        <v>131</v>
      </c>
      <c r="Z86" s="5" t="s">
        <v>861</v>
      </c>
      <c r="AA86">
        <v>0</v>
      </c>
      <c r="AB86">
        <v>0</v>
      </c>
      <c r="AC86">
        <v>2</v>
      </c>
      <c r="AD86">
        <v>0</v>
      </c>
      <c r="AE86">
        <v>2</v>
      </c>
      <c r="AH86" s="5" t="s">
        <v>40</v>
      </c>
      <c r="AI86">
        <v>0</v>
      </c>
    </row>
    <row r="87" spans="2:50" x14ac:dyDescent="0.3">
      <c r="B87" s="5" t="s">
        <v>624</v>
      </c>
      <c r="C87" s="91">
        <v>94</v>
      </c>
      <c r="D87" s="91">
        <v>57</v>
      </c>
      <c r="E87" s="91">
        <v>117</v>
      </c>
      <c r="F87" s="91">
        <v>143</v>
      </c>
      <c r="G87" s="91">
        <v>411</v>
      </c>
    </row>
    <row r="90" spans="2:50" x14ac:dyDescent="0.3">
      <c r="AH90" t="s">
        <v>705</v>
      </c>
      <c r="AI90" t="s">
        <v>945</v>
      </c>
      <c r="AJ90" t="s">
        <v>946</v>
      </c>
    </row>
    <row r="91" spans="2:50" x14ac:dyDescent="0.3">
      <c r="AH91" t="s">
        <v>819</v>
      </c>
      <c r="AI91" s="34">
        <v>0.15</v>
      </c>
      <c r="AJ91" s="34">
        <v>0.34234234234234234</v>
      </c>
      <c r="AO91" s="4" t="s">
        <v>622</v>
      </c>
      <c r="AP91" t="s">
        <v>635</v>
      </c>
      <c r="AU91" s="4" t="s">
        <v>622</v>
      </c>
      <c r="AV91" t="s">
        <v>635</v>
      </c>
    </row>
    <row r="92" spans="2:50" x14ac:dyDescent="0.3">
      <c r="AH92" t="s">
        <v>820</v>
      </c>
      <c r="AI92" s="34">
        <v>0.8</v>
      </c>
      <c r="AJ92" s="34">
        <v>0.81081081081081086</v>
      </c>
      <c r="AO92" s="4" t="s">
        <v>920</v>
      </c>
      <c r="AP92" t="s">
        <v>635</v>
      </c>
      <c r="AU92" s="4" t="s">
        <v>626</v>
      </c>
      <c r="AV92" t="s">
        <v>634</v>
      </c>
    </row>
    <row r="93" spans="2:50" x14ac:dyDescent="0.3">
      <c r="AH93" t="s">
        <v>821</v>
      </c>
      <c r="AI93" s="34">
        <v>0.3</v>
      </c>
      <c r="AJ93" s="34">
        <v>0.16216216216216217</v>
      </c>
      <c r="AO93" s="4" t="s">
        <v>38</v>
      </c>
      <c r="AP93" s="5">
        <v>1</v>
      </c>
      <c r="AQ93" s="1"/>
      <c r="AR93" s="1"/>
      <c r="AU93" s="4" t="s">
        <v>38</v>
      </c>
      <c r="AV93" s="5">
        <v>1</v>
      </c>
      <c r="AW93" s="1"/>
      <c r="AX93" s="1"/>
    </row>
    <row r="94" spans="2:50" x14ac:dyDescent="0.3">
      <c r="L94" t="s">
        <v>920</v>
      </c>
      <c r="N94" t="s">
        <v>984</v>
      </c>
      <c r="AH94" t="s">
        <v>822</v>
      </c>
      <c r="AI94" s="34">
        <v>0</v>
      </c>
      <c r="AJ94" s="34">
        <v>0</v>
      </c>
      <c r="AO94" s="4" t="s">
        <v>108</v>
      </c>
      <c r="AP94" t="s">
        <v>635</v>
      </c>
      <c r="AQ94" s="1"/>
      <c r="AR94" s="1"/>
      <c r="AU94" s="4" t="s">
        <v>108</v>
      </c>
      <c r="AV94" t="s">
        <v>635</v>
      </c>
      <c r="AW94" s="1"/>
      <c r="AX94" s="1"/>
    </row>
    <row r="95" spans="2:50" x14ac:dyDescent="0.3">
      <c r="K95" t="s">
        <v>925</v>
      </c>
      <c r="L95" t="s">
        <v>926</v>
      </c>
      <c r="M95" t="s">
        <v>922</v>
      </c>
      <c r="N95" t="s">
        <v>664</v>
      </c>
      <c r="O95" t="s">
        <v>782</v>
      </c>
      <c r="AO95" s="1"/>
      <c r="AP95" s="1"/>
      <c r="AQ95" s="1"/>
      <c r="AR95" s="1"/>
      <c r="AU95" s="1"/>
      <c r="AV95" s="1"/>
      <c r="AW95" s="1"/>
      <c r="AX95" s="1"/>
    </row>
    <row r="96" spans="2:50" x14ac:dyDescent="0.3">
      <c r="AP96" s="4" t="s">
        <v>625</v>
      </c>
      <c r="AU96" s="4" t="s">
        <v>631</v>
      </c>
      <c r="AV96" t="s">
        <v>983</v>
      </c>
    </row>
    <row r="97" spans="9:50" x14ac:dyDescent="0.3">
      <c r="J97">
        <v>13</v>
      </c>
      <c r="K97">
        <v>22.42</v>
      </c>
      <c r="L97">
        <v>21.21</v>
      </c>
      <c r="M97">
        <v>21.82</v>
      </c>
      <c r="N97">
        <v>34.549999999999997</v>
      </c>
      <c r="O97">
        <v>100</v>
      </c>
      <c r="AO97" s="4" t="s">
        <v>639</v>
      </c>
      <c r="AP97" t="s">
        <v>626</v>
      </c>
      <c r="AQ97" t="s">
        <v>646</v>
      </c>
      <c r="AR97" t="s">
        <v>624</v>
      </c>
      <c r="AU97" s="5" t="s">
        <v>926</v>
      </c>
      <c r="AV97">
        <v>25</v>
      </c>
    </row>
    <row r="98" spans="9:50" x14ac:dyDescent="0.3">
      <c r="J98">
        <v>15</v>
      </c>
      <c r="K98">
        <v>22.37</v>
      </c>
      <c r="L98">
        <v>17.11</v>
      </c>
      <c r="M98">
        <v>35.53</v>
      </c>
      <c r="N98">
        <v>25</v>
      </c>
      <c r="O98">
        <v>100</v>
      </c>
      <c r="AO98" s="5" t="s">
        <v>833</v>
      </c>
      <c r="AP98">
        <v>0</v>
      </c>
      <c r="AQ98">
        <v>17</v>
      </c>
      <c r="AR98">
        <v>17</v>
      </c>
      <c r="AU98" s="5" t="s">
        <v>664</v>
      </c>
      <c r="AV98">
        <v>36</v>
      </c>
    </row>
    <row r="99" spans="9:50" x14ac:dyDescent="0.3">
      <c r="J99">
        <v>16</v>
      </c>
      <c r="K99">
        <v>23.23</v>
      </c>
      <c r="L99">
        <v>4.5199999999999996</v>
      </c>
      <c r="M99">
        <v>32.26</v>
      </c>
      <c r="N99">
        <v>40</v>
      </c>
      <c r="O99">
        <v>100</v>
      </c>
      <c r="AO99" s="5" t="s">
        <v>834</v>
      </c>
      <c r="AP99">
        <v>0</v>
      </c>
      <c r="AQ99">
        <v>0</v>
      </c>
      <c r="AR99">
        <v>0</v>
      </c>
      <c r="AU99" s="5" t="s">
        <v>624</v>
      </c>
      <c r="AV99">
        <v>61</v>
      </c>
    </row>
    <row r="100" spans="9:50" x14ac:dyDescent="0.3">
      <c r="I100" t="s">
        <v>985</v>
      </c>
      <c r="J100" t="s">
        <v>986</v>
      </c>
      <c r="K100">
        <v>26.67</v>
      </c>
      <c r="L100">
        <v>13.33</v>
      </c>
      <c r="M100">
        <v>26.67</v>
      </c>
      <c r="N100">
        <v>33.33</v>
      </c>
      <c r="O100">
        <v>100</v>
      </c>
      <c r="AO100" s="5" t="s">
        <v>835</v>
      </c>
      <c r="AP100">
        <v>0</v>
      </c>
      <c r="AQ100">
        <v>21</v>
      </c>
      <c r="AR100">
        <v>21</v>
      </c>
    </row>
    <row r="101" spans="9:50" x14ac:dyDescent="0.3">
      <c r="AO101" s="5" t="s">
        <v>836</v>
      </c>
      <c r="AP101">
        <v>0</v>
      </c>
      <c r="AQ101">
        <v>7</v>
      </c>
      <c r="AR101">
        <v>7</v>
      </c>
    </row>
    <row r="102" spans="9:50" x14ac:dyDescent="0.3">
      <c r="J102" t="s">
        <v>782</v>
      </c>
      <c r="K102">
        <v>22.87</v>
      </c>
      <c r="L102">
        <v>13.87</v>
      </c>
      <c r="M102">
        <v>28.47</v>
      </c>
      <c r="N102">
        <v>34.79</v>
      </c>
      <c r="O102">
        <v>100</v>
      </c>
      <c r="AO102" s="5" t="s">
        <v>837</v>
      </c>
      <c r="AP102">
        <v>3</v>
      </c>
      <c r="AQ102">
        <v>43</v>
      </c>
      <c r="AR102">
        <v>46</v>
      </c>
    </row>
    <row r="103" spans="9:50" x14ac:dyDescent="0.3">
      <c r="AO103" s="5" t="s">
        <v>838</v>
      </c>
      <c r="AP103">
        <v>0</v>
      </c>
      <c r="AQ103">
        <v>0</v>
      </c>
      <c r="AR103">
        <v>0</v>
      </c>
    </row>
    <row r="104" spans="9:50" x14ac:dyDescent="0.3">
      <c r="AO104" s="5" t="s">
        <v>839</v>
      </c>
      <c r="AP104">
        <v>3</v>
      </c>
      <c r="AQ104">
        <v>32</v>
      </c>
      <c r="AR104">
        <v>35</v>
      </c>
    </row>
    <row r="105" spans="9:50" x14ac:dyDescent="0.3">
      <c r="AO105" s="5" t="s">
        <v>840</v>
      </c>
      <c r="AP105">
        <v>0</v>
      </c>
      <c r="AQ105">
        <v>10</v>
      </c>
      <c r="AR105">
        <v>10</v>
      </c>
    </row>
    <row r="106" spans="9:50" x14ac:dyDescent="0.3">
      <c r="AO106" s="5" t="s">
        <v>822</v>
      </c>
      <c r="AP106">
        <v>0</v>
      </c>
      <c r="AQ106">
        <v>0</v>
      </c>
      <c r="AR106">
        <v>0</v>
      </c>
    </row>
    <row r="108" spans="9:50" x14ac:dyDescent="0.3">
      <c r="AU108" s="4" t="s">
        <v>622</v>
      </c>
      <c r="AV108" t="s">
        <v>635</v>
      </c>
    </row>
    <row r="109" spans="9:50" x14ac:dyDescent="0.3">
      <c r="AO109" s="5" t="s">
        <v>933</v>
      </c>
      <c r="AP109">
        <v>61</v>
      </c>
      <c r="AU109" s="4" t="s">
        <v>38</v>
      </c>
      <c r="AV109" s="5">
        <v>1</v>
      </c>
      <c r="AW109" s="1"/>
      <c r="AX109" s="1"/>
    </row>
    <row r="110" spans="9:50" x14ac:dyDescent="0.3">
      <c r="AU110" s="4" t="s">
        <v>108</v>
      </c>
      <c r="AV110" t="s">
        <v>635</v>
      </c>
      <c r="AW110" s="1"/>
      <c r="AX110" s="1"/>
    </row>
    <row r="111" spans="9:50" x14ac:dyDescent="0.3">
      <c r="AU111" s="1"/>
      <c r="AV111" s="1"/>
      <c r="AW111" s="1"/>
      <c r="AX111" s="1"/>
    </row>
    <row r="112" spans="9:50" x14ac:dyDescent="0.3">
      <c r="AO112" t="s">
        <v>705</v>
      </c>
      <c r="AP112" t="s">
        <v>964</v>
      </c>
      <c r="AQ112" t="s">
        <v>963</v>
      </c>
      <c r="AR112" t="s">
        <v>782</v>
      </c>
      <c r="AV112" s="4" t="s">
        <v>625</v>
      </c>
    </row>
    <row r="113" spans="41:50" x14ac:dyDescent="0.3">
      <c r="AO113" t="s">
        <v>833</v>
      </c>
      <c r="AP113" s="34">
        <f>AP126/$AP$109</f>
        <v>0</v>
      </c>
      <c r="AQ113" s="34">
        <f t="shared" ref="AQ113:AR113" si="29">AQ126/$AP$109</f>
        <v>0.27868852459016391</v>
      </c>
      <c r="AR113" s="34">
        <f t="shared" si="29"/>
        <v>0.27868852459016391</v>
      </c>
      <c r="AU113" s="4" t="s">
        <v>639</v>
      </c>
      <c r="AV113" t="s">
        <v>926</v>
      </c>
      <c r="AW113" t="s">
        <v>664</v>
      </c>
      <c r="AX113" t="s">
        <v>624</v>
      </c>
    </row>
    <row r="114" spans="41:50" x14ac:dyDescent="0.3">
      <c r="AO114" t="s">
        <v>834</v>
      </c>
      <c r="AP114" s="34">
        <f t="shared" ref="AP114:AR121" si="30">AP127/$AP$109</f>
        <v>0</v>
      </c>
      <c r="AQ114" s="34">
        <f t="shared" si="30"/>
        <v>0</v>
      </c>
      <c r="AR114" s="34">
        <f t="shared" si="30"/>
        <v>0</v>
      </c>
      <c r="AU114" s="5" t="s">
        <v>833</v>
      </c>
      <c r="AV114">
        <v>0</v>
      </c>
      <c r="AW114">
        <v>17</v>
      </c>
      <c r="AX114">
        <v>17</v>
      </c>
    </row>
    <row r="115" spans="41:50" x14ac:dyDescent="0.3">
      <c r="AO115" t="s">
        <v>835</v>
      </c>
      <c r="AP115" s="34">
        <f t="shared" si="30"/>
        <v>0</v>
      </c>
      <c r="AQ115" s="34">
        <f t="shared" si="30"/>
        <v>0.34426229508196721</v>
      </c>
      <c r="AR115" s="34">
        <f t="shared" si="30"/>
        <v>0.34426229508196721</v>
      </c>
      <c r="AU115" s="5" t="s">
        <v>834</v>
      </c>
      <c r="AV115">
        <v>0</v>
      </c>
      <c r="AW115">
        <v>0</v>
      </c>
      <c r="AX115">
        <v>0</v>
      </c>
    </row>
    <row r="116" spans="41:50" x14ac:dyDescent="0.3">
      <c r="AO116" t="s">
        <v>836</v>
      </c>
      <c r="AP116" s="34">
        <f t="shared" si="30"/>
        <v>0</v>
      </c>
      <c r="AQ116" s="34">
        <f t="shared" si="30"/>
        <v>0.11475409836065574</v>
      </c>
      <c r="AR116" s="34">
        <f t="shared" si="30"/>
        <v>0.11475409836065574</v>
      </c>
      <c r="AU116" s="5" t="s">
        <v>835</v>
      </c>
      <c r="AV116">
        <v>3</v>
      </c>
      <c r="AW116">
        <v>18</v>
      </c>
      <c r="AX116">
        <v>21</v>
      </c>
    </row>
    <row r="117" spans="41:50" x14ac:dyDescent="0.3">
      <c r="AO117" t="s">
        <v>837</v>
      </c>
      <c r="AP117" s="34">
        <f t="shared" si="30"/>
        <v>4.9180327868852458E-2</v>
      </c>
      <c r="AQ117" s="34">
        <f t="shared" si="30"/>
        <v>0.70491803278688525</v>
      </c>
      <c r="AR117" s="34">
        <f t="shared" si="30"/>
        <v>0.75409836065573765</v>
      </c>
      <c r="AU117" s="5" t="s">
        <v>836</v>
      </c>
      <c r="AV117">
        <v>0</v>
      </c>
      <c r="AW117">
        <v>7</v>
      </c>
      <c r="AX117">
        <v>7</v>
      </c>
    </row>
    <row r="118" spans="41:50" x14ac:dyDescent="0.3">
      <c r="AO118" t="s">
        <v>838</v>
      </c>
      <c r="AP118" s="34">
        <f t="shared" si="30"/>
        <v>0</v>
      </c>
      <c r="AQ118" s="34">
        <f t="shared" si="30"/>
        <v>0</v>
      </c>
      <c r="AR118" s="34">
        <f t="shared" si="30"/>
        <v>0</v>
      </c>
      <c r="AU118" s="5" t="s">
        <v>837</v>
      </c>
      <c r="AV118">
        <v>13</v>
      </c>
      <c r="AW118">
        <v>33</v>
      </c>
      <c r="AX118">
        <v>46</v>
      </c>
    </row>
    <row r="119" spans="41:50" x14ac:dyDescent="0.3">
      <c r="AO119" t="s">
        <v>839</v>
      </c>
      <c r="AP119" s="34">
        <f t="shared" si="30"/>
        <v>4.9180327868852458E-2</v>
      </c>
      <c r="AQ119" s="34">
        <f t="shared" si="30"/>
        <v>0.52459016393442626</v>
      </c>
      <c r="AR119" s="34">
        <f t="shared" si="30"/>
        <v>0.57377049180327866</v>
      </c>
      <c r="AU119" s="5" t="s">
        <v>838</v>
      </c>
      <c r="AV119">
        <v>0</v>
      </c>
      <c r="AW119">
        <v>0</v>
      </c>
      <c r="AX119">
        <v>0</v>
      </c>
    </row>
    <row r="120" spans="41:50" x14ac:dyDescent="0.3">
      <c r="AO120" t="s">
        <v>840</v>
      </c>
      <c r="AP120" s="34">
        <f t="shared" si="30"/>
        <v>0</v>
      </c>
      <c r="AQ120" s="34">
        <f t="shared" si="30"/>
        <v>0.16393442622950818</v>
      </c>
      <c r="AR120" s="34">
        <f t="shared" si="30"/>
        <v>0.16393442622950818</v>
      </c>
      <c r="AU120" s="5" t="s">
        <v>839</v>
      </c>
      <c r="AV120">
        <v>25</v>
      </c>
      <c r="AW120">
        <v>10</v>
      </c>
      <c r="AX120">
        <v>35</v>
      </c>
    </row>
    <row r="121" spans="41:50" x14ac:dyDescent="0.3">
      <c r="AO121" t="s">
        <v>822</v>
      </c>
      <c r="AP121" s="34">
        <f t="shared" si="30"/>
        <v>0</v>
      </c>
      <c r="AQ121" s="34">
        <f t="shared" si="30"/>
        <v>0</v>
      </c>
      <c r="AR121" s="34">
        <f t="shared" si="30"/>
        <v>0</v>
      </c>
      <c r="AU121" s="5" t="s">
        <v>840</v>
      </c>
      <c r="AV121">
        <v>1</v>
      </c>
      <c r="AW121">
        <v>9</v>
      </c>
      <c r="AX121">
        <v>10</v>
      </c>
    </row>
    <row r="122" spans="41:50" x14ac:dyDescent="0.3">
      <c r="AU122" s="5" t="s">
        <v>822</v>
      </c>
      <c r="AV122">
        <v>0</v>
      </c>
      <c r="AW122">
        <v>0</v>
      </c>
      <c r="AX122">
        <v>0</v>
      </c>
    </row>
    <row r="125" spans="41:50" x14ac:dyDescent="0.3">
      <c r="AP125" t="s">
        <v>964</v>
      </c>
      <c r="AQ125" t="s">
        <v>963</v>
      </c>
      <c r="AR125" t="s">
        <v>782</v>
      </c>
      <c r="AU125" t="s">
        <v>705</v>
      </c>
      <c r="AV125" t="s">
        <v>926</v>
      </c>
      <c r="AW125" t="s">
        <v>664</v>
      </c>
      <c r="AX125" t="s">
        <v>782</v>
      </c>
    </row>
    <row r="126" spans="41:50" x14ac:dyDescent="0.3">
      <c r="AO126" t="s">
        <v>833</v>
      </c>
      <c r="AP126">
        <v>0</v>
      </c>
      <c r="AQ126">
        <v>17</v>
      </c>
      <c r="AR126">
        <v>17</v>
      </c>
      <c r="AU126" t="s">
        <v>833</v>
      </c>
      <c r="AV126" s="34">
        <f>AV139/61</f>
        <v>0</v>
      </c>
      <c r="AW126" s="34">
        <f t="shared" ref="AW126:AX126" si="31">AW139/61</f>
        <v>0.27868852459016391</v>
      </c>
      <c r="AX126" s="34">
        <f t="shared" si="31"/>
        <v>0.27868852459016391</v>
      </c>
    </row>
    <row r="127" spans="41:50" x14ac:dyDescent="0.3">
      <c r="AO127" t="s">
        <v>834</v>
      </c>
      <c r="AP127">
        <v>0</v>
      </c>
      <c r="AQ127">
        <v>0</v>
      </c>
      <c r="AR127">
        <v>0</v>
      </c>
      <c r="AU127" t="s">
        <v>834</v>
      </c>
      <c r="AV127" s="34">
        <f t="shared" ref="AV127:AX134" si="32">AV140/61</f>
        <v>0</v>
      </c>
      <c r="AW127" s="34">
        <f t="shared" si="32"/>
        <v>0</v>
      </c>
      <c r="AX127" s="34">
        <f t="shared" si="32"/>
        <v>0</v>
      </c>
    </row>
    <row r="128" spans="41:50" x14ac:dyDescent="0.3">
      <c r="AO128" t="s">
        <v>835</v>
      </c>
      <c r="AP128">
        <v>0</v>
      </c>
      <c r="AQ128">
        <v>21</v>
      </c>
      <c r="AR128">
        <v>21</v>
      </c>
      <c r="AU128" t="s">
        <v>835</v>
      </c>
      <c r="AV128" s="34">
        <f t="shared" si="32"/>
        <v>4.9180327868852458E-2</v>
      </c>
      <c r="AW128" s="34">
        <f t="shared" si="32"/>
        <v>0.29508196721311475</v>
      </c>
      <c r="AX128" s="34">
        <f t="shared" si="32"/>
        <v>0.34426229508196721</v>
      </c>
    </row>
    <row r="129" spans="41:50" x14ac:dyDescent="0.3">
      <c r="AO129" t="s">
        <v>836</v>
      </c>
      <c r="AP129">
        <v>0</v>
      </c>
      <c r="AQ129">
        <v>7</v>
      </c>
      <c r="AR129">
        <v>7</v>
      </c>
      <c r="AU129" t="s">
        <v>836</v>
      </c>
      <c r="AV129" s="34">
        <f t="shared" si="32"/>
        <v>0</v>
      </c>
      <c r="AW129" s="34">
        <f t="shared" si="32"/>
        <v>0.11475409836065574</v>
      </c>
      <c r="AX129" s="34">
        <f t="shared" si="32"/>
        <v>0.11475409836065574</v>
      </c>
    </row>
    <row r="130" spans="41:50" x14ac:dyDescent="0.3">
      <c r="AO130" t="s">
        <v>837</v>
      </c>
      <c r="AP130">
        <v>3</v>
      </c>
      <c r="AQ130">
        <v>43</v>
      </c>
      <c r="AR130">
        <v>46</v>
      </c>
      <c r="AU130" t="s">
        <v>837</v>
      </c>
      <c r="AV130" s="34">
        <f>AV143/61</f>
        <v>0.21311475409836064</v>
      </c>
      <c r="AW130" s="34">
        <f t="shared" si="32"/>
        <v>0.54098360655737709</v>
      </c>
      <c r="AX130" s="34">
        <f t="shared" si="32"/>
        <v>0.75409836065573765</v>
      </c>
    </row>
    <row r="131" spans="41:50" x14ac:dyDescent="0.3">
      <c r="AO131" t="s">
        <v>838</v>
      </c>
      <c r="AP131">
        <v>0</v>
      </c>
      <c r="AQ131">
        <v>0</v>
      </c>
      <c r="AR131">
        <v>0</v>
      </c>
      <c r="AU131" t="s">
        <v>838</v>
      </c>
      <c r="AV131" s="34">
        <f t="shared" si="32"/>
        <v>0</v>
      </c>
      <c r="AW131" s="34">
        <f t="shared" si="32"/>
        <v>0</v>
      </c>
      <c r="AX131" s="34">
        <f t="shared" si="32"/>
        <v>0</v>
      </c>
    </row>
    <row r="132" spans="41:50" x14ac:dyDescent="0.3">
      <c r="AO132" t="s">
        <v>839</v>
      </c>
      <c r="AP132">
        <v>3</v>
      </c>
      <c r="AQ132">
        <v>32</v>
      </c>
      <c r="AR132">
        <v>35</v>
      </c>
      <c r="AU132" t="s">
        <v>839</v>
      </c>
      <c r="AV132" s="34">
        <f t="shared" si="32"/>
        <v>0.4098360655737705</v>
      </c>
      <c r="AW132" s="34">
        <f t="shared" si="32"/>
        <v>0.16393442622950818</v>
      </c>
      <c r="AX132" s="34">
        <f t="shared" si="32"/>
        <v>0.57377049180327866</v>
      </c>
    </row>
    <row r="133" spans="41:50" x14ac:dyDescent="0.3">
      <c r="AO133" t="s">
        <v>840</v>
      </c>
      <c r="AP133">
        <v>0</v>
      </c>
      <c r="AQ133">
        <v>10</v>
      </c>
      <c r="AR133">
        <v>10</v>
      </c>
      <c r="AU133" t="s">
        <v>840</v>
      </c>
      <c r="AV133" s="34">
        <f t="shared" si="32"/>
        <v>1.6393442622950821E-2</v>
      </c>
      <c r="AW133" s="34">
        <f t="shared" si="32"/>
        <v>0.14754098360655737</v>
      </c>
      <c r="AX133" s="34">
        <f t="shared" si="32"/>
        <v>0.16393442622950818</v>
      </c>
    </row>
    <row r="134" spans="41:50" x14ac:dyDescent="0.3">
      <c r="AO134" t="s">
        <v>822</v>
      </c>
      <c r="AP134">
        <v>0</v>
      </c>
      <c r="AQ134">
        <v>0</v>
      </c>
      <c r="AR134">
        <v>0</v>
      </c>
      <c r="AU134" t="s">
        <v>822</v>
      </c>
      <c r="AV134" s="34">
        <f t="shared" si="32"/>
        <v>0</v>
      </c>
      <c r="AW134" s="34">
        <f t="shared" si="32"/>
        <v>0</v>
      </c>
      <c r="AX134" s="34">
        <f t="shared" si="32"/>
        <v>0</v>
      </c>
    </row>
    <row r="138" spans="41:50" x14ac:dyDescent="0.3">
      <c r="AV138" t="s">
        <v>926</v>
      </c>
      <c r="AW138" t="s">
        <v>664</v>
      </c>
      <c r="AX138" t="s">
        <v>624</v>
      </c>
    </row>
    <row r="139" spans="41:50" x14ac:dyDescent="0.3">
      <c r="AU139" t="s">
        <v>833</v>
      </c>
      <c r="AV139">
        <v>0</v>
      </c>
      <c r="AW139">
        <v>17</v>
      </c>
      <c r="AX139">
        <v>17</v>
      </c>
    </row>
    <row r="140" spans="41:50" x14ac:dyDescent="0.3">
      <c r="AU140" t="s">
        <v>834</v>
      </c>
      <c r="AV140">
        <v>0</v>
      </c>
      <c r="AW140">
        <v>0</v>
      </c>
      <c r="AX140">
        <v>0</v>
      </c>
    </row>
    <row r="141" spans="41:50" x14ac:dyDescent="0.3">
      <c r="AU141" t="s">
        <v>835</v>
      </c>
      <c r="AV141">
        <v>3</v>
      </c>
      <c r="AW141">
        <v>18</v>
      </c>
      <c r="AX141">
        <v>21</v>
      </c>
    </row>
    <row r="142" spans="41:50" x14ac:dyDescent="0.3">
      <c r="AU142" t="s">
        <v>836</v>
      </c>
      <c r="AV142">
        <v>0</v>
      </c>
      <c r="AW142">
        <v>7</v>
      </c>
      <c r="AX142">
        <v>7</v>
      </c>
    </row>
    <row r="143" spans="41:50" x14ac:dyDescent="0.3">
      <c r="AU143" t="s">
        <v>837</v>
      </c>
      <c r="AV143">
        <v>13</v>
      </c>
      <c r="AW143">
        <v>33</v>
      </c>
      <c r="AX143">
        <v>46</v>
      </c>
    </row>
    <row r="144" spans="41:50" x14ac:dyDescent="0.3">
      <c r="AU144" t="s">
        <v>838</v>
      </c>
      <c r="AV144">
        <v>0</v>
      </c>
      <c r="AW144">
        <v>0</v>
      </c>
      <c r="AX144">
        <v>0</v>
      </c>
    </row>
    <row r="145" spans="47:50" x14ac:dyDescent="0.3">
      <c r="AU145" t="s">
        <v>839</v>
      </c>
      <c r="AV145">
        <v>25</v>
      </c>
      <c r="AW145">
        <v>10</v>
      </c>
      <c r="AX145">
        <v>35</v>
      </c>
    </row>
    <row r="146" spans="47:50" x14ac:dyDescent="0.3">
      <c r="AU146" t="s">
        <v>840</v>
      </c>
      <c r="AV146">
        <v>1</v>
      </c>
      <c r="AW146">
        <v>9</v>
      </c>
      <c r="AX146">
        <v>10</v>
      </c>
    </row>
    <row r="147" spans="47:50" x14ac:dyDescent="0.3">
      <c r="AU147" t="s">
        <v>822</v>
      </c>
      <c r="AV147">
        <v>0</v>
      </c>
      <c r="AW147">
        <v>0</v>
      </c>
      <c r="AX147">
        <v>0</v>
      </c>
    </row>
  </sheetData>
  <sortState xmlns:xlrd2="http://schemas.microsoft.com/office/spreadsheetml/2017/richdata2" ref="CR29:CS34">
    <sortCondition ref="CS30:CS34"/>
  </sortState>
  <mergeCells count="24">
    <mergeCell ref="B2:F2"/>
    <mergeCell ref="DB2:DD2"/>
    <mergeCell ref="DH2:DJ2"/>
    <mergeCell ref="DO2:DQ2"/>
    <mergeCell ref="DT2:DV2"/>
    <mergeCell ref="BE2:BF2"/>
    <mergeCell ref="J2:N2"/>
    <mergeCell ref="AD2:AE2"/>
    <mergeCell ref="AH2:AI2"/>
    <mergeCell ref="BM2:BN2"/>
    <mergeCell ref="BR2:BS2"/>
    <mergeCell ref="BX2:BY2"/>
    <mergeCell ref="DY2:EA2"/>
    <mergeCell ref="ED2:EF2"/>
    <mergeCell ref="CB2:CC2"/>
    <mergeCell ref="CF2:CG2"/>
    <mergeCell ref="CN2:CO2"/>
    <mergeCell ref="CR2:CT2"/>
    <mergeCell ref="CW2:CY2"/>
    <mergeCell ref="AH27:AI29"/>
    <mergeCell ref="AO2:AS2"/>
    <mergeCell ref="AW2:BA2"/>
    <mergeCell ref="BE21:BF21"/>
    <mergeCell ref="BI2:BJ2"/>
  </mergeCells>
  <pageMargins left="0.7" right="0.7" top="0.75" bottom="0.75" header="0.3" footer="0.3"/>
  <pageSetup orientation="portrait" r:id="rId43"/>
  <drawing r:id="rId44"/>
  <tableParts count="39"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AA48-B66A-40FC-8855-A3A76218E597}">
  <dimension ref="C4:R36"/>
  <sheetViews>
    <sheetView topLeftCell="A4" workbookViewId="0">
      <selection activeCell="K7" sqref="K7"/>
    </sheetView>
  </sheetViews>
  <sheetFormatPr defaultRowHeight="14.4" x14ac:dyDescent="0.3"/>
  <cols>
    <col min="3" max="3" width="16.6640625" style="1" bestFit="1" customWidth="1"/>
    <col min="4" max="8" width="13.6640625" customWidth="1"/>
    <col min="11" max="11" width="14.77734375" bestFit="1" customWidth="1"/>
  </cols>
  <sheetData>
    <row r="4" spans="3:18" x14ac:dyDescent="0.3">
      <c r="G4" t="s">
        <v>984</v>
      </c>
    </row>
    <row r="5" spans="3:18" x14ac:dyDescent="0.3">
      <c r="C5" s="92" t="s">
        <v>1044</v>
      </c>
      <c r="D5" s="93" t="s">
        <v>925</v>
      </c>
      <c r="E5" s="93" t="s">
        <v>926</v>
      </c>
      <c r="F5" s="93" t="s">
        <v>922</v>
      </c>
      <c r="G5" s="93" t="s">
        <v>664</v>
      </c>
      <c r="H5" s="93" t="s">
        <v>782</v>
      </c>
    </row>
    <row r="6" spans="3:18" ht="28.8" x14ac:dyDescent="0.3">
      <c r="C6" s="92" t="s">
        <v>1042</v>
      </c>
      <c r="D6" s="93"/>
      <c r="E6" s="93"/>
      <c r="F6" s="93"/>
      <c r="G6" s="93"/>
      <c r="H6" s="93"/>
    </row>
    <row r="7" spans="3:18" ht="36" customHeight="1" x14ac:dyDescent="0.3">
      <c r="C7" s="92"/>
      <c r="D7" s="93"/>
      <c r="E7" s="93"/>
      <c r="F7" s="93"/>
      <c r="G7" s="93"/>
      <c r="H7" s="93"/>
    </row>
    <row r="8" spans="3:18" x14ac:dyDescent="0.3">
      <c r="C8" s="92">
        <v>13</v>
      </c>
      <c r="D8" s="93" t="s">
        <v>988</v>
      </c>
      <c r="E8" s="93" t="s">
        <v>992</v>
      </c>
      <c r="F8" s="93" t="s">
        <v>1001</v>
      </c>
      <c r="G8" s="93" t="s">
        <v>1004</v>
      </c>
      <c r="H8" s="93" t="s">
        <v>1008</v>
      </c>
    </row>
    <row r="9" spans="3:18" x14ac:dyDescent="0.3">
      <c r="C9" s="92">
        <v>15</v>
      </c>
      <c r="D9" s="93" t="s">
        <v>989</v>
      </c>
      <c r="E9" s="93" t="s">
        <v>993</v>
      </c>
      <c r="F9" s="93" t="s">
        <v>1002</v>
      </c>
      <c r="G9" s="93" t="s">
        <v>1005</v>
      </c>
      <c r="H9" s="93" t="s">
        <v>1009</v>
      </c>
    </row>
    <row r="10" spans="3:18" x14ac:dyDescent="0.3">
      <c r="C10" s="92">
        <v>16</v>
      </c>
      <c r="D10" s="93" t="s">
        <v>990</v>
      </c>
      <c r="E10" s="93" t="s">
        <v>994</v>
      </c>
      <c r="F10" s="93" t="s">
        <v>1003</v>
      </c>
      <c r="G10" s="93" t="s">
        <v>1006</v>
      </c>
      <c r="H10" s="93" t="s">
        <v>1010</v>
      </c>
    </row>
    <row r="11" spans="3:18" x14ac:dyDescent="0.3">
      <c r="C11" s="92" t="s">
        <v>623</v>
      </c>
      <c r="D11" s="93" t="s">
        <v>991</v>
      </c>
      <c r="E11" s="93" t="s">
        <v>995</v>
      </c>
      <c r="F11" s="93" t="s">
        <v>991</v>
      </c>
      <c r="G11" s="93" t="s">
        <v>1007</v>
      </c>
      <c r="H11" s="93" t="s">
        <v>1011</v>
      </c>
      <c r="N11" t="s">
        <v>925</v>
      </c>
      <c r="O11" t="s">
        <v>926</v>
      </c>
      <c r="P11" t="s">
        <v>922</v>
      </c>
      <c r="Q11" t="s">
        <v>987</v>
      </c>
    </row>
    <row r="12" spans="3:18" x14ac:dyDescent="0.3">
      <c r="C12" s="92" t="s">
        <v>782</v>
      </c>
      <c r="D12" s="93" t="s">
        <v>996</v>
      </c>
      <c r="E12" s="93" t="s">
        <v>997</v>
      </c>
      <c r="F12" s="93" t="s">
        <v>998</v>
      </c>
      <c r="G12" s="93" t="s">
        <v>999</v>
      </c>
      <c r="H12" s="93" t="s">
        <v>1000</v>
      </c>
      <c r="N12">
        <v>37</v>
      </c>
      <c r="O12">
        <v>35</v>
      </c>
      <c r="P12">
        <v>36</v>
      </c>
      <c r="Q12">
        <v>57</v>
      </c>
      <c r="R12">
        <v>165</v>
      </c>
    </row>
    <row r="13" spans="3:18" x14ac:dyDescent="0.3">
      <c r="C13" s="92" t="s">
        <v>290</v>
      </c>
      <c r="D13" s="93"/>
      <c r="E13" s="93"/>
      <c r="F13" s="93"/>
      <c r="G13" s="93"/>
      <c r="H13" s="93"/>
      <c r="N13">
        <v>17</v>
      </c>
      <c r="O13">
        <v>13</v>
      </c>
      <c r="P13">
        <v>27</v>
      </c>
      <c r="Q13">
        <v>19</v>
      </c>
      <c r="R13">
        <v>76</v>
      </c>
    </row>
    <row r="14" spans="3:18" x14ac:dyDescent="0.3">
      <c r="C14" s="92"/>
      <c r="D14" s="93"/>
      <c r="E14" s="93"/>
      <c r="F14" s="93"/>
      <c r="G14" s="93"/>
      <c r="H14" s="93"/>
      <c r="N14">
        <v>36</v>
      </c>
      <c r="O14">
        <v>7</v>
      </c>
      <c r="P14">
        <v>50</v>
      </c>
      <c r="Q14">
        <v>62</v>
      </c>
      <c r="R14">
        <v>155</v>
      </c>
    </row>
    <row r="15" spans="3:18" x14ac:dyDescent="0.3">
      <c r="C15" s="92" t="s">
        <v>15</v>
      </c>
      <c r="D15" s="93" t="s">
        <v>1012</v>
      </c>
      <c r="E15" s="93" t="s">
        <v>1012</v>
      </c>
      <c r="F15" s="93" t="s">
        <v>1013</v>
      </c>
      <c r="G15" s="93" t="s">
        <v>1014</v>
      </c>
      <c r="H15" s="93" t="s">
        <v>1015</v>
      </c>
      <c r="N15">
        <v>4</v>
      </c>
      <c r="O15">
        <v>2</v>
      </c>
      <c r="P15">
        <v>4</v>
      </c>
      <c r="Q15">
        <v>5</v>
      </c>
      <c r="R15">
        <v>15</v>
      </c>
    </row>
    <row r="16" spans="3:18" x14ac:dyDescent="0.3">
      <c r="C16" s="92" t="s">
        <v>12</v>
      </c>
      <c r="D16" s="93" t="s">
        <v>1016</v>
      </c>
      <c r="E16" s="93" t="s">
        <v>1017</v>
      </c>
      <c r="F16" s="93" t="s">
        <v>1018</v>
      </c>
      <c r="G16" s="93" t="s">
        <v>1019</v>
      </c>
      <c r="H16" s="93" t="s">
        <v>1020</v>
      </c>
      <c r="N16">
        <v>94</v>
      </c>
      <c r="O16">
        <v>57</v>
      </c>
      <c r="P16">
        <v>117</v>
      </c>
      <c r="Q16">
        <v>143</v>
      </c>
      <c r="R16">
        <f>SUM(R12:R15)</f>
        <v>411</v>
      </c>
    </row>
    <row r="17" spans="3:16" x14ac:dyDescent="0.3">
      <c r="C17" s="92" t="s">
        <v>13</v>
      </c>
      <c r="D17" s="93" t="s">
        <v>1021</v>
      </c>
      <c r="E17" s="93" t="s">
        <v>1022</v>
      </c>
      <c r="F17" s="93" t="s">
        <v>1023</v>
      </c>
      <c r="G17" s="93" t="s">
        <v>1024</v>
      </c>
      <c r="H17" s="93" t="s">
        <v>1025</v>
      </c>
    </row>
    <row r="18" spans="3:16" x14ac:dyDescent="0.3">
      <c r="C18" s="92" t="s">
        <v>14</v>
      </c>
      <c r="D18" s="93" t="s">
        <v>1026</v>
      </c>
      <c r="E18" s="93" t="s">
        <v>1012</v>
      </c>
      <c r="F18" s="93" t="s">
        <v>1026</v>
      </c>
      <c r="G18" s="93" t="s">
        <v>1027</v>
      </c>
      <c r="H18" s="93" t="s">
        <v>1028</v>
      </c>
    </row>
    <row r="19" spans="3:16" x14ac:dyDescent="0.3">
      <c r="C19" s="92" t="s">
        <v>782</v>
      </c>
      <c r="D19" s="93" t="s">
        <v>1029</v>
      </c>
      <c r="E19" s="93" t="s">
        <v>1030</v>
      </c>
      <c r="F19" s="93" t="s">
        <v>1031</v>
      </c>
      <c r="G19" s="93" t="s">
        <v>1032</v>
      </c>
      <c r="H19" s="93" t="s">
        <v>1033</v>
      </c>
    </row>
    <row r="20" spans="3:16" ht="28.8" x14ac:dyDescent="0.3">
      <c r="C20" s="92" t="s">
        <v>1043</v>
      </c>
      <c r="D20" s="93"/>
      <c r="E20" s="93"/>
      <c r="F20" s="93"/>
      <c r="G20" s="93"/>
      <c r="H20" s="93"/>
    </row>
    <row r="21" spans="3:16" x14ac:dyDescent="0.3">
      <c r="C21" s="92"/>
      <c r="D21" s="93"/>
      <c r="E21" s="93"/>
      <c r="F21" s="93"/>
      <c r="G21" s="93"/>
      <c r="H21" s="93"/>
    </row>
    <row r="22" spans="3:16" x14ac:dyDescent="0.3">
      <c r="C22" s="92" t="s">
        <v>964</v>
      </c>
      <c r="D22" s="93" t="s">
        <v>1012</v>
      </c>
      <c r="E22" s="93" t="s">
        <v>1034</v>
      </c>
      <c r="F22" s="93" t="s">
        <v>1035</v>
      </c>
      <c r="G22" s="93" t="s">
        <v>1035</v>
      </c>
      <c r="H22" s="93" t="s">
        <v>1036</v>
      </c>
      <c r="K22" t="s">
        <v>15</v>
      </c>
      <c r="L22">
        <v>0</v>
      </c>
      <c r="M22">
        <v>0</v>
      </c>
      <c r="N22">
        <v>1</v>
      </c>
      <c r="O22">
        <v>2</v>
      </c>
      <c r="P22">
        <v>3</v>
      </c>
    </row>
    <row r="23" spans="3:16" x14ac:dyDescent="0.3">
      <c r="C23" s="92" t="s">
        <v>963</v>
      </c>
      <c r="D23" s="93" t="s">
        <v>1037</v>
      </c>
      <c r="E23" s="93" t="s">
        <v>1038</v>
      </c>
      <c r="F23" s="93" t="s">
        <v>1039</v>
      </c>
      <c r="G23" s="93" t="s">
        <v>1040</v>
      </c>
      <c r="H23" s="93" t="s">
        <v>1041</v>
      </c>
      <c r="L23">
        <v>0</v>
      </c>
      <c r="M23">
        <v>0</v>
      </c>
      <c r="N23">
        <v>33.33</v>
      </c>
      <c r="O23">
        <v>66.67</v>
      </c>
      <c r="P23">
        <v>100</v>
      </c>
    </row>
    <row r="24" spans="3:16" x14ac:dyDescent="0.3">
      <c r="C24" s="92" t="s">
        <v>782</v>
      </c>
      <c r="D24" s="93" t="s">
        <v>996</v>
      </c>
      <c r="E24" s="93" t="s">
        <v>997</v>
      </c>
      <c r="F24" s="93" t="s">
        <v>998</v>
      </c>
      <c r="G24" s="93" t="s">
        <v>999</v>
      </c>
      <c r="H24" s="93" t="s">
        <v>1000</v>
      </c>
      <c r="L24" t="str">
        <f>CONCATENATE(L23, " (", L22,")")</f>
        <v>0 (0)</v>
      </c>
      <c r="M24" t="str">
        <f t="shared" ref="M24:P24" si="0">CONCATENATE(M23, " (", M22,")")</f>
        <v>0 (0)</v>
      </c>
      <c r="N24" t="str">
        <f t="shared" si="0"/>
        <v>33.33 (1)</v>
      </c>
      <c r="O24" t="str">
        <f t="shared" si="0"/>
        <v>66.67 (2)</v>
      </c>
      <c r="P24" t="str">
        <f t="shared" si="0"/>
        <v>100 (3)</v>
      </c>
    </row>
    <row r="25" spans="3:16" x14ac:dyDescent="0.3">
      <c r="K25" t="s">
        <v>12</v>
      </c>
      <c r="L25">
        <v>4</v>
      </c>
      <c r="M25">
        <v>2</v>
      </c>
      <c r="N25">
        <v>110</v>
      </c>
      <c r="O25">
        <v>123</v>
      </c>
      <c r="P25">
        <v>239</v>
      </c>
    </row>
    <row r="26" spans="3:16" x14ac:dyDescent="0.3">
      <c r="L26">
        <v>1.67</v>
      </c>
      <c r="M26">
        <v>0.84</v>
      </c>
      <c r="N26">
        <v>46.03</v>
      </c>
      <c r="O26">
        <v>51.46</v>
      </c>
      <c r="P26">
        <v>100</v>
      </c>
    </row>
    <row r="27" spans="3:16" x14ac:dyDescent="0.3">
      <c r="L27" t="str">
        <f>CONCATENATE(L26, " (", L25,")")</f>
        <v>1.67 (4)</v>
      </c>
      <c r="M27" t="str">
        <f t="shared" ref="M27:P27" si="1">CONCATENATE(M26, " (", M25,")")</f>
        <v>0.84 (2)</v>
      </c>
      <c r="N27" t="str">
        <f t="shared" si="1"/>
        <v>46.03 (110)</v>
      </c>
      <c r="O27" t="str">
        <f t="shared" si="1"/>
        <v>51.46 (123)</v>
      </c>
      <c r="P27" t="str">
        <f t="shared" si="1"/>
        <v>100 (239)</v>
      </c>
    </row>
    <row r="28" spans="3:16" x14ac:dyDescent="0.3">
      <c r="K28" t="s">
        <v>13</v>
      </c>
      <c r="L28">
        <v>89</v>
      </c>
      <c r="M28">
        <v>55</v>
      </c>
      <c r="N28">
        <v>3</v>
      </c>
      <c r="O28">
        <v>5</v>
      </c>
      <c r="P28">
        <v>152</v>
      </c>
    </row>
    <row r="29" spans="3:16" x14ac:dyDescent="0.3">
      <c r="L29">
        <v>58.55</v>
      </c>
      <c r="M29">
        <v>36.18</v>
      </c>
      <c r="N29">
        <v>1.97</v>
      </c>
      <c r="O29">
        <v>3.29</v>
      </c>
      <c r="P29">
        <v>100</v>
      </c>
    </row>
    <row r="30" spans="3:16" x14ac:dyDescent="0.3">
      <c r="L30" t="str">
        <f>CONCATENATE(L29, " (", L28,")")</f>
        <v>58.55 (89)</v>
      </c>
      <c r="M30" t="str">
        <f t="shared" ref="M30:P30" si="2">CONCATENATE(M29, " (", M28,")")</f>
        <v>36.18 (55)</v>
      </c>
      <c r="N30" t="str">
        <f t="shared" si="2"/>
        <v>1.97 (3)</v>
      </c>
      <c r="O30" t="str">
        <f t="shared" si="2"/>
        <v>3.29 (5)</v>
      </c>
      <c r="P30" t="str">
        <f t="shared" si="2"/>
        <v>100 (152)</v>
      </c>
    </row>
    <row r="31" spans="3:16" x14ac:dyDescent="0.3">
      <c r="K31" t="s">
        <v>14</v>
      </c>
      <c r="L31">
        <v>1</v>
      </c>
      <c r="M31">
        <v>0</v>
      </c>
      <c r="N31">
        <v>1</v>
      </c>
      <c r="O31">
        <v>10</v>
      </c>
      <c r="P31">
        <v>12</v>
      </c>
    </row>
    <row r="32" spans="3:16" x14ac:dyDescent="0.3">
      <c r="L32">
        <v>8.33</v>
      </c>
      <c r="M32">
        <v>0</v>
      </c>
      <c r="N32">
        <v>8.33</v>
      </c>
      <c r="O32">
        <v>83.33</v>
      </c>
      <c r="P32">
        <v>100</v>
      </c>
    </row>
    <row r="33" spans="11:16" x14ac:dyDescent="0.3">
      <c r="L33" t="str">
        <f>CONCATENATE(L32, " (", L31,")")</f>
        <v>8.33 (1)</v>
      </c>
      <c r="M33" t="str">
        <f t="shared" ref="M33:P33" si="3">CONCATENATE(M32, " (", M31,")")</f>
        <v>0 (0)</v>
      </c>
      <c r="N33" t="str">
        <f t="shared" si="3"/>
        <v>8.33 (1)</v>
      </c>
      <c r="O33" t="str">
        <f t="shared" si="3"/>
        <v>83.33 (10)</v>
      </c>
      <c r="P33" t="str">
        <f t="shared" si="3"/>
        <v>100 (12)</v>
      </c>
    </row>
    <row r="34" spans="11:16" x14ac:dyDescent="0.3">
      <c r="K34" t="s">
        <v>782</v>
      </c>
      <c r="L34">
        <v>94</v>
      </c>
      <c r="M34">
        <v>57</v>
      </c>
      <c r="N34">
        <v>115</v>
      </c>
      <c r="O34">
        <v>140</v>
      </c>
      <c r="P34">
        <v>406</v>
      </c>
    </row>
    <row r="35" spans="11:16" x14ac:dyDescent="0.3">
      <c r="L35">
        <v>23.15</v>
      </c>
      <c r="M35">
        <v>14.04</v>
      </c>
      <c r="N35">
        <v>28.33</v>
      </c>
      <c r="O35">
        <v>34.479999999999997</v>
      </c>
      <c r="P35">
        <v>100</v>
      </c>
    </row>
    <row r="36" spans="11:16" x14ac:dyDescent="0.3">
      <c r="L36" t="str">
        <f>CONCATENATE(L35, " (", L34,")")</f>
        <v>23.15 (94)</v>
      </c>
      <c r="M36" t="str">
        <f t="shared" ref="M36:P36" si="4">CONCATENATE(M35, " (", M34,")")</f>
        <v>14.04 (57)</v>
      </c>
      <c r="N36" t="str">
        <f t="shared" si="4"/>
        <v>28.33 (115)</v>
      </c>
      <c r="O36" t="str">
        <f t="shared" si="4"/>
        <v>34.48 (140)</v>
      </c>
      <c r="P36" t="str">
        <f t="shared" si="4"/>
        <v>100 (406)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7D0C-CFA3-4712-A846-C26333E90D6C}">
  <dimension ref="B2:AL61"/>
  <sheetViews>
    <sheetView topLeftCell="S1" workbookViewId="0">
      <selection activeCell="AG44" sqref="AG44"/>
    </sheetView>
  </sheetViews>
  <sheetFormatPr defaultRowHeight="14.4" x14ac:dyDescent="0.3"/>
  <cols>
    <col min="2" max="2" width="26.109375" bestFit="1" customWidth="1"/>
    <col min="3" max="3" width="17.88671875" bestFit="1" customWidth="1"/>
    <col min="4" max="4" width="10.88671875" bestFit="1" customWidth="1"/>
    <col min="5" max="5" width="12.5546875" bestFit="1" customWidth="1"/>
    <col min="6" max="6" width="11.33203125" bestFit="1" customWidth="1"/>
    <col min="9" max="9" width="26.109375" bestFit="1" customWidth="1"/>
    <col min="10" max="10" width="17.88671875" bestFit="1" customWidth="1"/>
    <col min="11" max="11" width="10.88671875" bestFit="1" customWidth="1"/>
    <col min="12" max="12" width="12.5546875" bestFit="1" customWidth="1"/>
    <col min="13" max="13" width="26.109375" bestFit="1" customWidth="1"/>
    <col min="14" max="14" width="17.88671875" bestFit="1" customWidth="1"/>
    <col min="15" max="15" width="13.109375" bestFit="1" customWidth="1"/>
    <col min="16" max="16" width="11.33203125" bestFit="1" customWidth="1"/>
    <col min="19" max="19" width="26.109375" bestFit="1" customWidth="1"/>
    <col min="20" max="20" width="17.88671875" bestFit="1" customWidth="1"/>
    <col min="21" max="21" width="7" bestFit="1" customWidth="1"/>
    <col min="22" max="22" width="7.109375" bestFit="1" customWidth="1"/>
    <col min="23" max="23" width="8.109375" bestFit="1" customWidth="1"/>
    <col min="24" max="24" width="11.33203125" bestFit="1" customWidth="1"/>
    <col min="27" max="27" width="30.5546875" bestFit="1" customWidth="1"/>
    <col min="28" max="28" width="17.88671875" bestFit="1" customWidth="1"/>
    <col min="29" max="29" width="13.109375" bestFit="1" customWidth="1"/>
    <col min="30" max="30" width="11.33203125" bestFit="1" customWidth="1"/>
    <col min="33" max="33" width="30.5546875" bestFit="1" customWidth="1"/>
    <col min="34" max="34" width="17.88671875" bestFit="1" customWidth="1"/>
    <col min="35" max="35" width="4.33203125" bestFit="1" customWidth="1"/>
    <col min="36" max="36" width="5.109375" bestFit="1" customWidth="1"/>
    <col min="37" max="37" width="8.109375" bestFit="1" customWidth="1"/>
    <col min="38" max="38" width="11.33203125" bestFit="1" customWidth="1"/>
  </cols>
  <sheetData>
    <row r="2" spans="2:38" x14ac:dyDescent="0.3">
      <c r="AA2" s="86" t="s">
        <v>960</v>
      </c>
      <c r="AB2" s="86"/>
    </row>
    <row r="3" spans="2:38" x14ac:dyDescent="0.3">
      <c r="B3" s="86" t="s">
        <v>951</v>
      </c>
      <c r="C3" s="86"/>
      <c r="I3" s="86" t="s">
        <v>952</v>
      </c>
      <c r="J3" s="86"/>
      <c r="M3" s="86" t="s">
        <v>953</v>
      </c>
      <c r="N3" s="86"/>
      <c r="AA3" s="86"/>
      <c r="AB3" s="86"/>
    </row>
    <row r="4" spans="2:38" x14ac:dyDescent="0.3">
      <c r="B4" s="86"/>
      <c r="C4" s="86"/>
      <c r="I4" s="86"/>
      <c r="J4" s="86"/>
      <c r="M4" s="86"/>
      <c r="N4" s="86"/>
    </row>
    <row r="5" spans="2:38" x14ac:dyDescent="0.3">
      <c r="M5" s="75"/>
      <c r="N5" s="75"/>
      <c r="O5" s="75"/>
      <c r="AG5" s="76" t="s">
        <v>955</v>
      </c>
    </row>
    <row r="6" spans="2:38" x14ac:dyDescent="0.3">
      <c r="M6" s="75"/>
      <c r="N6" s="75"/>
      <c r="O6" s="75"/>
      <c r="S6" s="76" t="s">
        <v>955</v>
      </c>
    </row>
    <row r="8" spans="2:38" x14ac:dyDescent="0.3">
      <c r="I8" s="4" t="s">
        <v>622</v>
      </c>
      <c r="J8" t="s">
        <v>635</v>
      </c>
      <c r="M8" s="4" t="s">
        <v>622</v>
      </c>
      <c r="N8" t="s">
        <v>635</v>
      </c>
      <c r="AA8" s="4" t="s">
        <v>622</v>
      </c>
      <c r="AB8" t="s">
        <v>635</v>
      </c>
    </row>
    <row r="9" spans="2:38" x14ac:dyDescent="0.3">
      <c r="I9" s="4" t="s">
        <v>920</v>
      </c>
      <c r="J9" t="s">
        <v>635</v>
      </c>
      <c r="M9" s="4" t="s">
        <v>920</v>
      </c>
      <c r="N9" t="s">
        <v>635</v>
      </c>
      <c r="S9" s="4" t="s">
        <v>622</v>
      </c>
      <c r="T9" t="s">
        <v>635</v>
      </c>
      <c r="AA9" s="4" t="s">
        <v>920</v>
      </c>
      <c r="AB9" t="s">
        <v>635</v>
      </c>
      <c r="AG9" s="4" t="s">
        <v>622</v>
      </c>
      <c r="AH9" t="s">
        <v>635</v>
      </c>
    </row>
    <row r="10" spans="2:38" x14ac:dyDescent="0.3">
      <c r="B10" s="4" t="s">
        <v>622</v>
      </c>
      <c r="C10" t="s">
        <v>635</v>
      </c>
    </row>
    <row r="11" spans="2:38" x14ac:dyDescent="0.3">
      <c r="I11" s="4" t="s">
        <v>631</v>
      </c>
      <c r="J11" t="s">
        <v>901</v>
      </c>
      <c r="N11" s="4" t="s">
        <v>625</v>
      </c>
      <c r="T11" s="4" t="s">
        <v>625</v>
      </c>
      <c r="AB11" s="4" t="s">
        <v>625</v>
      </c>
      <c r="AH11" s="4" t="s">
        <v>625</v>
      </c>
    </row>
    <row r="12" spans="2:38" x14ac:dyDescent="0.3">
      <c r="B12" s="4" t="s">
        <v>633</v>
      </c>
      <c r="C12" s="4" t="s">
        <v>625</v>
      </c>
      <c r="I12" s="5" t="s">
        <v>626</v>
      </c>
      <c r="J12">
        <v>23</v>
      </c>
      <c r="M12" s="4" t="s">
        <v>639</v>
      </c>
      <c r="N12" t="s">
        <v>626</v>
      </c>
      <c r="O12" t="s">
        <v>646</v>
      </c>
      <c r="P12" t="s">
        <v>624</v>
      </c>
      <c r="S12" s="4" t="s">
        <v>639</v>
      </c>
      <c r="T12" t="s">
        <v>925</v>
      </c>
      <c r="U12" t="s">
        <v>926</v>
      </c>
      <c r="V12" t="s">
        <v>922</v>
      </c>
      <c r="W12" t="s">
        <v>664</v>
      </c>
      <c r="X12" t="s">
        <v>624</v>
      </c>
      <c r="AA12" s="4" t="s">
        <v>639</v>
      </c>
      <c r="AB12" t="s">
        <v>626</v>
      </c>
      <c r="AC12" t="s">
        <v>646</v>
      </c>
      <c r="AD12" t="s">
        <v>624</v>
      </c>
      <c r="AG12" s="4" t="s">
        <v>639</v>
      </c>
      <c r="AH12" t="s">
        <v>925</v>
      </c>
      <c r="AI12" t="s">
        <v>926</v>
      </c>
      <c r="AJ12" t="s">
        <v>922</v>
      </c>
      <c r="AK12" t="s">
        <v>664</v>
      </c>
      <c r="AL12" t="s">
        <v>624</v>
      </c>
    </row>
    <row r="13" spans="2:38" x14ac:dyDescent="0.3">
      <c r="B13" s="4" t="s">
        <v>631</v>
      </c>
      <c r="C13" t="s">
        <v>5</v>
      </c>
      <c r="D13" t="s">
        <v>4</v>
      </c>
      <c r="E13" t="s">
        <v>3</v>
      </c>
      <c r="F13" t="s">
        <v>624</v>
      </c>
      <c r="I13" s="5" t="s">
        <v>646</v>
      </c>
      <c r="J13">
        <v>388</v>
      </c>
      <c r="M13" s="5" t="s">
        <v>808</v>
      </c>
      <c r="N13">
        <v>6</v>
      </c>
      <c r="O13">
        <v>109</v>
      </c>
      <c r="P13">
        <v>115</v>
      </c>
      <c r="S13" s="5" t="s">
        <v>808</v>
      </c>
      <c r="T13">
        <v>21</v>
      </c>
      <c r="U13">
        <v>8</v>
      </c>
      <c r="V13">
        <v>42</v>
      </c>
      <c r="W13">
        <v>44</v>
      </c>
      <c r="X13">
        <v>115</v>
      </c>
      <c r="AA13" s="5" t="s">
        <v>956</v>
      </c>
      <c r="AB13">
        <v>13</v>
      </c>
      <c r="AC13">
        <v>266</v>
      </c>
      <c r="AD13">
        <v>279</v>
      </c>
      <c r="AG13" s="5" t="s">
        <v>956</v>
      </c>
      <c r="AH13">
        <v>58</v>
      </c>
      <c r="AI13">
        <v>43</v>
      </c>
      <c r="AJ13">
        <v>71</v>
      </c>
      <c r="AK13">
        <v>107</v>
      </c>
      <c r="AL13">
        <v>279</v>
      </c>
    </row>
    <row r="14" spans="2:38" x14ac:dyDescent="0.3">
      <c r="B14" s="5" t="s">
        <v>7</v>
      </c>
      <c r="C14">
        <v>57</v>
      </c>
      <c r="D14">
        <v>132</v>
      </c>
      <c r="E14">
        <v>11</v>
      </c>
      <c r="F14">
        <v>200</v>
      </c>
      <c r="I14" s="5" t="s">
        <v>624</v>
      </c>
      <c r="J14">
        <v>411</v>
      </c>
      <c r="M14" s="5" t="s">
        <v>826</v>
      </c>
      <c r="N14">
        <v>7</v>
      </c>
      <c r="O14">
        <v>131</v>
      </c>
      <c r="P14">
        <v>138</v>
      </c>
      <c r="S14" s="5" t="s">
        <v>826</v>
      </c>
      <c r="T14">
        <v>26</v>
      </c>
      <c r="U14">
        <v>12</v>
      </c>
      <c r="V14">
        <v>40</v>
      </c>
      <c r="W14">
        <v>60</v>
      </c>
      <c r="X14">
        <v>138</v>
      </c>
      <c r="AA14" s="5" t="s">
        <v>957</v>
      </c>
      <c r="AB14">
        <v>1</v>
      </c>
      <c r="AC14">
        <v>33</v>
      </c>
      <c r="AD14">
        <v>34</v>
      </c>
      <c r="AG14" s="5" t="s">
        <v>957</v>
      </c>
      <c r="AH14">
        <v>1</v>
      </c>
      <c r="AI14">
        <v>11</v>
      </c>
      <c r="AJ14">
        <v>0</v>
      </c>
      <c r="AK14">
        <v>22</v>
      </c>
      <c r="AL14">
        <v>34</v>
      </c>
    </row>
    <row r="15" spans="2:38" x14ac:dyDescent="0.3">
      <c r="B15" s="5" t="s">
        <v>6</v>
      </c>
      <c r="C15">
        <v>94</v>
      </c>
      <c r="D15">
        <v>83</v>
      </c>
      <c r="E15">
        <v>34</v>
      </c>
      <c r="F15">
        <v>211</v>
      </c>
      <c r="M15" s="5" t="s">
        <v>825</v>
      </c>
      <c r="N15">
        <v>5</v>
      </c>
      <c r="O15">
        <v>108</v>
      </c>
      <c r="P15">
        <v>113</v>
      </c>
      <c r="S15" s="5" t="s">
        <v>825</v>
      </c>
      <c r="T15">
        <v>27</v>
      </c>
      <c r="U15">
        <v>25</v>
      </c>
      <c r="V15">
        <v>25</v>
      </c>
      <c r="W15">
        <v>36</v>
      </c>
      <c r="X15">
        <v>113</v>
      </c>
      <c r="AA15" s="5" t="s">
        <v>958</v>
      </c>
      <c r="AB15">
        <v>2</v>
      </c>
      <c r="AC15">
        <v>85</v>
      </c>
      <c r="AD15">
        <v>87</v>
      </c>
      <c r="AG15" s="5" t="s">
        <v>958</v>
      </c>
      <c r="AH15">
        <v>18</v>
      </c>
      <c r="AI15">
        <v>30</v>
      </c>
      <c r="AJ15">
        <v>4</v>
      </c>
      <c r="AK15">
        <v>35</v>
      </c>
      <c r="AL15">
        <v>87</v>
      </c>
    </row>
    <row r="16" spans="2:38" x14ac:dyDescent="0.3">
      <c r="B16" s="5" t="s">
        <v>624</v>
      </c>
      <c r="C16">
        <v>151</v>
      </c>
      <c r="D16">
        <v>215</v>
      </c>
      <c r="E16">
        <v>45</v>
      </c>
      <c r="F16">
        <v>411</v>
      </c>
      <c r="M16" s="5" t="s">
        <v>827</v>
      </c>
      <c r="N16">
        <v>8</v>
      </c>
      <c r="O16">
        <v>123</v>
      </c>
      <c r="P16">
        <v>131</v>
      </c>
      <c r="S16" s="5" t="s">
        <v>827</v>
      </c>
      <c r="T16">
        <v>26</v>
      </c>
      <c r="U16">
        <v>20</v>
      </c>
      <c r="V16">
        <v>15</v>
      </c>
      <c r="W16">
        <v>70</v>
      </c>
      <c r="X16">
        <v>131</v>
      </c>
      <c r="AA16" s="5" t="s">
        <v>959</v>
      </c>
      <c r="AB16">
        <v>4</v>
      </c>
      <c r="AC16">
        <v>35</v>
      </c>
      <c r="AD16">
        <v>39</v>
      </c>
      <c r="AG16" s="5" t="s">
        <v>959</v>
      </c>
      <c r="AH16">
        <v>20</v>
      </c>
      <c r="AI16">
        <v>7</v>
      </c>
      <c r="AJ16">
        <v>11</v>
      </c>
      <c r="AK16">
        <v>1</v>
      </c>
      <c r="AL16">
        <v>39</v>
      </c>
    </row>
    <row r="17" spans="2:38" x14ac:dyDescent="0.3">
      <c r="AA17" s="5" t="s">
        <v>911</v>
      </c>
      <c r="AB17">
        <v>0</v>
      </c>
      <c r="AC17">
        <v>2</v>
      </c>
      <c r="AD17">
        <v>2</v>
      </c>
      <c r="AG17" s="5" t="s">
        <v>911</v>
      </c>
      <c r="AH17">
        <v>2</v>
      </c>
      <c r="AI17">
        <v>0</v>
      </c>
      <c r="AJ17">
        <v>0</v>
      </c>
      <c r="AK17">
        <v>0</v>
      </c>
      <c r="AL17">
        <v>2</v>
      </c>
    </row>
    <row r="18" spans="2:38" x14ac:dyDescent="0.3">
      <c r="AA18" s="5" t="s">
        <v>822</v>
      </c>
      <c r="AB18">
        <v>6</v>
      </c>
      <c r="AC18">
        <v>102</v>
      </c>
      <c r="AD18">
        <v>108</v>
      </c>
      <c r="AG18" s="5" t="s">
        <v>822</v>
      </c>
      <c r="AH18">
        <v>32</v>
      </c>
      <c r="AI18">
        <v>11</v>
      </c>
      <c r="AJ18">
        <v>37</v>
      </c>
      <c r="AK18">
        <v>28</v>
      </c>
      <c r="AL18">
        <v>108</v>
      </c>
    </row>
    <row r="19" spans="2:38" x14ac:dyDescent="0.3">
      <c r="M19" s="4" t="s">
        <v>622</v>
      </c>
      <c r="N19" t="s">
        <v>635</v>
      </c>
    </row>
    <row r="20" spans="2:38" x14ac:dyDescent="0.3">
      <c r="B20" s="4" t="s">
        <v>622</v>
      </c>
      <c r="C20" t="s">
        <v>635</v>
      </c>
      <c r="M20" s="4" t="s">
        <v>920</v>
      </c>
      <c r="N20" t="s">
        <v>635</v>
      </c>
    </row>
    <row r="21" spans="2:38" x14ac:dyDescent="0.3">
      <c r="S21" s="4" t="s">
        <v>622</v>
      </c>
      <c r="T21" t="s">
        <v>635</v>
      </c>
    </row>
    <row r="22" spans="2:38" x14ac:dyDescent="0.3">
      <c r="B22" s="4" t="s">
        <v>633</v>
      </c>
      <c r="C22" s="4" t="s">
        <v>625</v>
      </c>
      <c r="I22" t="s">
        <v>962</v>
      </c>
      <c r="J22" s="34">
        <v>5.5961070559610707E-2</v>
      </c>
      <c r="N22" s="4" t="s">
        <v>625</v>
      </c>
      <c r="AA22" s="4" t="s">
        <v>622</v>
      </c>
      <c r="AB22" t="s">
        <v>635</v>
      </c>
      <c r="AG22" s="33"/>
      <c r="AH22" s="33" t="s">
        <v>925</v>
      </c>
      <c r="AI22" s="33" t="s">
        <v>926</v>
      </c>
      <c r="AJ22" s="33" t="s">
        <v>922</v>
      </c>
      <c r="AK22" s="33" t="s">
        <v>664</v>
      </c>
      <c r="AL22" s="33" t="s">
        <v>782</v>
      </c>
    </row>
    <row r="23" spans="2:38" x14ac:dyDescent="0.3">
      <c r="B23" s="4" t="s">
        <v>631</v>
      </c>
      <c r="C23" t="s">
        <v>5</v>
      </c>
      <c r="D23" t="s">
        <v>4</v>
      </c>
      <c r="E23" t="s">
        <v>3</v>
      </c>
      <c r="F23" t="s">
        <v>624</v>
      </c>
      <c r="I23" t="s">
        <v>963</v>
      </c>
      <c r="J23" s="34">
        <v>0.94403892944038925</v>
      </c>
      <c r="M23" s="4" t="s">
        <v>639</v>
      </c>
      <c r="N23" t="s">
        <v>626</v>
      </c>
      <c r="O23" t="s">
        <v>646</v>
      </c>
      <c r="P23" t="s">
        <v>624</v>
      </c>
      <c r="T23" s="4" t="s">
        <v>625</v>
      </c>
      <c r="AA23" s="4" t="s">
        <v>920</v>
      </c>
      <c r="AB23" t="s">
        <v>635</v>
      </c>
      <c r="AG23" s="5" t="s">
        <v>956</v>
      </c>
      <c r="AH23">
        <v>58</v>
      </c>
      <c r="AI23">
        <v>43</v>
      </c>
      <c r="AJ23">
        <v>71</v>
      </c>
      <c r="AK23">
        <v>107</v>
      </c>
      <c r="AL23">
        <v>279</v>
      </c>
    </row>
    <row r="24" spans="2:38" x14ac:dyDescent="0.3">
      <c r="B24" s="5" t="s">
        <v>7</v>
      </c>
      <c r="C24" s="11">
        <v>0.13868613138686131</v>
      </c>
      <c r="D24" s="11">
        <v>0.32116788321167883</v>
      </c>
      <c r="E24" s="11">
        <v>2.6763990267639901E-2</v>
      </c>
      <c r="F24" s="11">
        <v>0.48661800486618007</v>
      </c>
      <c r="M24" s="5" t="s">
        <v>808</v>
      </c>
      <c r="N24" s="11">
        <v>5.2173913043478258E-2</v>
      </c>
      <c r="O24" s="11">
        <v>0.94782608695652171</v>
      </c>
      <c r="P24" s="11">
        <v>1</v>
      </c>
      <c r="S24" s="4" t="s">
        <v>639</v>
      </c>
      <c r="T24" t="s">
        <v>925</v>
      </c>
      <c r="U24" t="s">
        <v>926</v>
      </c>
      <c r="V24" t="s">
        <v>922</v>
      </c>
      <c r="W24" t="s">
        <v>664</v>
      </c>
      <c r="X24" t="s">
        <v>624</v>
      </c>
      <c r="AG24" s="5" t="s">
        <v>957</v>
      </c>
      <c r="AH24">
        <v>1</v>
      </c>
      <c r="AI24">
        <v>11</v>
      </c>
      <c r="AJ24">
        <v>0</v>
      </c>
      <c r="AK24">
        <v>22</v>
      </c>
      <c r="AL24">
        <v>34</v>
      </c>
    </row>
    <row r="25" spans="2:38" x14ac:dyDescent="0.3">
      <c r="B25" s="5" t="s">
        <v>6</v>
      </c>
      <c r="C25" s="11">
        <v>0.22871046228710462</v>
      </c>
      <c r="D25" s="11">
        <v>0.20194647201946472</v>
      </c>
      <c r="E25" s="11">
        <v>8.2725060827250604E-2</v>
      </c>
      <c r="F25" s="11">
        <v>0.51338199513381999</v>
      </c>
      <c r="M25" s="5" t="s">
        <v>826</v>
      </c>
      <c r="N25" s="11">
        <v>5.0724637681159424E-2</v>
      </c>
      <c r="O25" s="11">
        <v>0.94927536231884058</v>
      </c>
      <c r="P25" s="11">
        <v>1</v>
      </c>
      <c r="S25" s="5" t="s">
        <v>808</v>
      </c>
      <c r="T25" s="11">
        <v>0.18260869565217391</v>
      </c>
      <c r="U25" s="11">
        <v>6.9565217391304349E-2</v>
      </c>
      <c r="V25" s="11">
        <v>0.36521739130434783</v>
      </c>
      <c r="W25" s="11">
        <v>0.38260869565217392</v>
      </c>
      <c r="X25" s="11">
        <v>1</v>
      </c>
      <c r="AB25" s="4" t="s">
        <v>625</v>
      </c>
      <c r="AG25" s="5" t="s">
        <v>958</v>
      </c>
      <c r="AH25">
        <v>18</v>
      </c>
      <c r="AI25">
        <v>30</v>
      </c>
      <c r="AJ25">
        <v>4</v>
      </c>
      <c r="AK25">
        <v>35</v>
      </c>
      <c r="AL25">
        <v>87</v>
      </c>
    </row>
    <row r="26" spans="2:38" x14ac:dyDescent="0.3">
      <c r="B26" s="5" t="s">
        <v>624</v>
      </c>
      <c r="C26" s="11">
        <v>0.36739659367396593</v>
      </c>
      <c r="D26" s="11">
        <v>0.52311435523114358</v>
      </c>
      <c r="E26" s="11">
        <v>0.10948905109489052</v>
      </c>
      <c r="F26" s="11">
        <v>1</v>
      </c>
      <c r="M26" s="5" t="s">
        <v>825</v>
      </c>
      <c r="N26" s="11">
        <v>4.4247787610619468E-2</v>
      </c>
      <c r="O26" s="11">
        <v>0.95575221238938057</v>
      </c>
      <c r="P26" s="11">
        <v>1</v>
      </c>
      <c r="S26" s="5" t="s">
        <v>826</v>
      </c>
      <c r="T26" s="11">
        <v>0.18840579710144928</v>
      </c>
      <c r="U26" s="11">
        <v>8.6956521739130432E-2</v>
      </c>
      <c r="V26" s="11">
        <v>0.28985507246376813</v>
      </c>
      <c r="W26" s="11">
        <v>0.43478260869565216</v>
      </c>
      <c r="X26" s="11">
        <v>1</v>
      </c>
      <c r="AA26" s="4" t="s">
        <v>639</v>
      </c>
      <c r="AB26" t="s">
        <v>626</v>
      </c>
      <c r="AC26" t="s">
        <v>646</v>
      </c>
      <c r="AD26" t="s">
        <v>624</v>
      </c>
      <c r="AG26" s="5" t="s">
        <v>959</v>
      </c>
      <c r="AH26">
        <v>20</v>
      </c>
      <c r="AI26">
        <v>7</v>
      </c>
      <c r="AJ26">
        <v>11</v>
      </c>
      <c r="AK26">
        <v>1</v>
      </c>
      <c r="AL26">
        <v>39</v>
      </c>
    </row>
    <row r="27" spans="2:38" x14ac:dyDescent="0.3">
      <c r="M27" s="5" t="s">
        <v>827</v>
      </c>
      <c r="N27" s="11">
        <v>6.1068702290076333E-2</v>
      </c>
      <c r="O27" s="11">
        <v>0.93893129770992367</v>
      </c>
      <c r="P27" s="11">
        <v>1</v>
      </c>
      <c r="S27" s="5" t="s">
        <v>825</v>
      </c>
      <c r="T27" s="11">
        <v>0.23893805309734514</v>
      </c>
      <c r="U27" s="11">
        <v>0.22123893805309736</v>
      </c>
      <c r="V27" s="11">
        <v>0.22123893805309736</v>
      </c>
      <c r="W27" s="11">
        <v>0.31858407079646017</v>
      </c>
      <c r="X27" s="11">
        <v>1</v>
      </c>
      <c r="AA27" s="5" t="s">
        <v>956</v>
      </c>
      <c r="AB27" s="11">
        <v>4.6594982078853049E-2</v>
      </c>
      <c r="AC27" s="11">
        <v>0.95340501792114696</v>
      </c>
      <c r="AD27" s="11">
        <v>1</v>
      </c>
      <c r="AG27" s="5" t="s">
        <v>911</v>
      </c>
      <c r="AH27">
        <v>2</v>
      </c>
      <c r="AI27">
        <v>0</v>
      </c>
      <c r="AJ27">
        <v>0</v>
      </c>
      <c r="AK27">
        <v>0</v>
      </c>
      <c r="AL27">
        <v>2</v>
      </c>
    </row>
    <row r="28" spans="2:38" x14ac:dyDescent="0.3">
      <c r="S28" s="5" t="s">
        <v>827</v>
      </c>
      <c r="T28" s="11">
        <v>0.19847328244274809</v>
      </c>
      <c r="U28" s="11">
        <v>0.15267175572519084</v>
      </c>
      <c r="V28" s="11">
        <v>0.11450381679389313</v>
      </c>
      <c r="W28" s="11">
        <v>0.53435114503816794</v>
      </c>
      <c r="X28" s="11">
        <v>1</v>
      </c>
      <c r="AA28" s="5" t="s">
        <v>957</v>
      </c>
      <c r="AB28" s="11">
        <v>2.9411764705882353E-2</v>
      </c>
      <c r="AC28" s="11">
        <v>0.97058823529411764</v>
      </c>
      <c r="AD28" s="11">
        <v>1</v>
      </c>
      <c r="AG28" s="5" t="s">
        <v>822</v>
      </c>
      <c r="AH28">
        <v>32</v>
      </c>
      <c r="AI28">
        <v>11</v>
      </c>
      <c r="AJ28">
        <v>37</v>
      </c>
      <c r="AK28">
        <v>28</v>
      </c>
      <c r="AL28">
        <v>108</v>
      </c>
    </row>
    <row r="29" spans="2:38" x14ac:dyDescent="0.3">
      <c r="AA29" s="5" t="s">
        <v>958</v>
      </c>
      <c r="AB29" s="11">
        <v>2.2988505747126436E-2</v>
      </c>
      <c r="AC29" s="11">
        <v>0.97701149425287359</v>
      </c>
      <c r="AD29" s="11">
        <v>1</v>
      </c>
    </row>
    <row r="30" spans="2:38" x14ac:dyDescent="0.3">
      <c r="B30" s="33"/>
      <c r="C30" s="33" t="s">
        <v>5</v>
      </c>
      <c r="D30" s="33" t="s">
        <v>4</v>
      </c>
      <c r="E30" s="33" t="s">
        <v>3</v>
      </c>
      <c r="F30" s="33" t="s">
        <v>782</v>
      </c>
      <c r="M30" s="33"/>
      <c r="N30" s="33" t="s">
        <v>626</v>
      </c>
      <c r="O30" s="33" t="s">
        <v>646</v>
      </c>
      <c r="P30" s="33" t="s">
        <v>624</v>
      </c>
      <c r="AA30" s="5" t="s">
        <v>959</v>
      </c>
      <c r="AB30" s="11">
        <v>0.10256410256410256</v>
      </c>
      <c r="AC30" s="11">
        <v>0.89743589743589747</v>
      </c>
      <c r="AD30" s="11">
        <v>1</v>
      </c>
    </row>
    <row r="31" spans="2:38" x14ac:dyDescent="0.3">
      <c r="B31" s="5" t="s">
        <v>7</v>
      </c>
      <c r="C31" s="11">
        <v>0.13868613138686131</v>
      </c>
      <c r="D31" s="11">
        <v>0.32116788321167883</v>
      </c>
      <c r="E31" s="11">
        <v>2.6763990267639901E-2</v>
      </c>
      <c r="F31" s="11">
        <v>0.48661800486618007</v>
      </c>
      <c r="J31">
        <v>23</v>
      </c>
      <c r="M31" s="5" t="s">
        <v>808</v>
      </c>
      <c r="N31">
        <v>6</v>
      </c>
      <c r="O31">
        <v>109</v>
      </c>
      <c r="P31">
        <v>115</v>
      </c>
      <c r="AA31" s="5" t="s">
        <v>911</v>
      </c>
      <c r="AB31" s="11">
        <v>0</v>
      </c>
      <c r="AC31" s="11">
        <v>1</v>
      </c>
      <c r="AD31" s="11">
        <v>1</v>
      </c>
    </row>
    <row r="32" spans="2:38" x14ac:dyDescent="0.3">
      <c r="B32" s="5" t="s">
        <v>6</v>
      </c>
      <c r="C32" s="11">
        <v>0.22871046228710462</v>
      </c>
      <c r="D32" s="11">
        <v>0.20194647201946472</v>
      </c>
      <c r="E32" s="11">
        <v>8.2725060827250604E-2</v>
      </c>
      <c r="F32" s="11">
        <v>0.51338199513381999</v>
      </c>
      <c r="J32">
        <v>388</v>
      </c>
      <c r="M32" s="5" t="s">
        <v>826</v>
      </c>
      <c r="N32">
        <v>7</v>
      </c>
      <c r="O32">
        <v>131</v>
      </c>
      <c r="P32">
        <v>138</v>
      </c>
      <c r="S32" s="33"/>
      <c r="T32" s="33" t="s">
        <v>925</v>
      </c>
      <c r="U32" s="33" t="s">
        <v>926</v>
      </c>
      <c r="V32" s="33" t="s">
        <v>922</v>
      </c>
      <c r="W32" s="33" t="s">
        <v>664</v>
      </c>
      <c r="X32" s="33" t="s">
        <v>624</v>
      </c>
      <c r="AA32" s="5" t="s">
        <v>822</v>
      </c>
      <c r="AB32" s="11">
        <v>5.5555555555555552E-2</v>
      </c>
      <c r="AC32" s="11">
        <v>0.94444444444444442</v>
      </c>
      <c r="AD32" s="11">
        <v>1</v>
      </c>
      <c r="AG32" t="s">
        <v>705</v>
      </c>
      <c r="AH32" t="s">
        <v>925</v>
      </c>
      <c r="AI32" t="s">
        <v>926</v>
      </c>
      <c r="AJ32" t="s">
        <v>922</v>
      </c>
      <c r="AK32" t="s">
        <v>664</v>
      </c>
      <c r="AL32" t="s">
        <v>782</v>
      </c>
    </row>
    <row r="33" spans="2:38" x14ac:dyDescent="0.3">
      <c r="B33" t="s">
        <v>782</v>
      </c>
      <c r="C33" s="11">
        <f>SUM(C31:C32)</f>
        <v>0.36739659367396593</v>
      </c>
      <c r="D33" s="11">
        <f t="shared" ref="D33:E33" si="0">SUM(D31:D32)</f>
        <v>0.52311435523114358</v>
      </c>
      <c r="E33" s="11">
        <f t="shared" si="0"/>
        <v>0.1094890510948905</v>
      </c>
      <c r="F33" s="11">
        <f>SUM(F31:F32)</f>
        <v>1</v>
      </c>
      <c r="M33" s="5" t="s">
        <v>825</v>
      </c>
      <c r="N33">
        <v>5</v>
      </c>
      <c r="O33">
        <v>108</v>
      </c>
      <c r="P33">
        <v>113</v>
      </c>
      <c r="S33" s="5" t="s">
        <v>808</v>
      </c>
      <c r="T33">
        <v>21</v>
      </c>
      <c r="U33">
        <v>8</v>
      </c>
      <c r="V33">
        <v>42</v>
      </c>
      <c r="W33">
        <v>44</v>
      </c>
      <c r="X33">
        <v>115</v>
      </c>
      <c r="AG33" t="s">
        <v>956</v>
      </c>
      <c r="AH33" s="34">
        <f>AH23/411</f>
        <v>0.14111922141119221</v>
      </c>
      <c r="AI33" s="34">
        <f t="shared" ref="AI33:AL33" si="1">AI23/411</f>
        <v>0.10462287104622871</v>
      </c>
      <c r="AJ33" s="34">
        <f t="shared" si="1"/>
        <v>0.17274939172749393</v>
      </c>
      <c r="AK33" s="34">
        <f t="shared" si="1"/>
        <v>0.26034063260340634</v>
      </c>
      <c r="AL33" s="34">
        <f t="shared" si="1"/>
        <v>0.67883211678832112</v>
      </c>
    </row>
    <row r="34" spans="2:38" x14ac:dyDescent="0.3">
      <c r="I34" t="s">
        <v>962</v>
      </c>
      <c r="J34" s="11">
        <v>5.5961070559610707E-2</v>
      </c>
      <c r="M34" s="5" t="s">
        <v>827</v>
      </c>
      <c r="N34">
        <v>8</v>
      </c>
      <c r="O34">
        <v>123</v>
      </c>
      <c r="P34">
        <v>131</v>
      </c>
      <c r="S34" s="5" t="s">
        <v>826</v>
      </c>
      <c r="T34">
        <v>26</v>
      </c>
      <c r="U34">
        <v>12</v>
      </c>
      <c r="V34">
        <v>40</v>
      </c>
      <c r="W34">
        <v>60</v>
      </c>
      <c r="X34">
        <v>138</v>
      </c>
      <c r="AG34" t="s">
        <v>957</v>
      </c>
      <c r="AH34" s="34">
        <f t="shared" ref="AH34:AL38" si="2">AH24/411</f>
        <v>2.4330900243309003E-3</v>
      </c>
      <c r="AI34" s="34">
        <f t="shared" si="2"/>
        <v>2.6763990267639901E-2</v>
      </c>
      <c r="AJ34" s="34">
        <f t="shared" si="2"/>
        <v>0</v>
      </c>
      <c r="AK34" s="34">
        <f t="shared" si="2"/>
        <v>5.3527980535279802E-2</v>
      </c>
      <c r="AL34" s="34">
        <f t="shared" si="2"/>
        <v>8.2725060827250604E-2</v>
      </c>
    </row>
    <row r="35" spans="2:38" x14ac:dyDescent="0.3">
      <c r="I35" t="s">
        <v>963</v>
      </c>
      <c r="J35" s="11">
        <v>0.94403892944038925</v>
      </c>
      <c r="S35" s="5" t="s">
        <v>825</v>
      </c>
      <c r="T35">
        <v>27</v>
      </c>
      <c r="U35">
        <v>25</v>
      </c>
      <c r="V35">
        <v>25</v>
      </c>
      <c r="W35">
        <v>36</v>
      </c>
      <c r="X35">
        <v>113</v>
      </c>
      <c r="AG35" t="s">
        <v>958</v>
      </c>
      <c r="AH35" s="34">
        <f t="shared" si="2"/>
        <v>4.3795620437956206E-2</v>
      </c>
      <c r="AI35" s="34">
        <f t="shared" si="2"/>
        <v>7.2992700729927001E-2</v>
      </c>
      <c r="AJ35" s="34">
        <f t="shared" si="2"/>
        <v>9.7323600973236012E-3</v>
      </c>
      <c r="AK35" s="34">
        <f t="shared" si="2"/>
        <v>8.5158150851581502E-2</v>
      </c>
      <c r="AL35" s="34">
        <f t="shared" si="2"/>
        <v>0.21167883211678831</v>
      </c>
    </row>
    <row r="36" spans="2:38" x14ac:dyDescent="0.3">
      <c r="S36" s="5" t="s">
        <v>827</v>
      </c>
      <c r="T36">
        <v>26</v>
      </c>
      <c r="U36">
        <v>20</v>
      </c>
      <c r="V36">
        <v>15</v>
      </c>
      <c r="W36">
        <v>70</v>
      </c>
      <c r="X36">
        <v>131</v>
      </c>
      <c r="AA36" t="s">
        <v>705</v>
      </c>
      <c r="AB36" t="s">
        <v>626</v>
      </c>
      <c r="AC36" t="s">
        <v>646</v>
      </c>
      <c r="AG36" t="s">
        <v>959</v>
      </c>
      <c r="AH36" s="34">
        <f t="shared" si="2"/>
        <v>4.8661800486618008E-2</v>
      </c>
      <c r="AI36" s="34">
        <f t="shared" si="2"/>
        <v>1.7031630170316302E-2</v>
      </c>
      <c r="AJ36" s="34">
        <f t="shared" si="2"/>
        <v>2.6763990267639901E-2</v>
      </c>
      <c r="AK36" s="34">
        <f t="shared" si="2"/>
        <v>2.4330900243309003E-3</v>
      </c>
      <c r="AL36" s="34">
        <f t="shared" si="2"/>
        <v>9.4890510948905105E-2</v>
      </c>
    </row>
    <row r="37" spans="2:38" x14ac:dyDescent="0.3">
      <c r="AA37" t="s">
        <v>956</v>
      </c>
      <c r="AB37" s="34">
        <f>AB48/$J$31</f>
        <v>4.3478260869565216E-2</v>
      </c>
      <c r="AC37" s="34">
        <f>AC47/$J$32</f>
        <v>0.68556701030927836</v>
      </c>
      <c r="AG37" t="s">
        <v>911</v>
      </c>
      <c r="AH37" s="34">
        <f t="shared" si="2"/>
        <v>4.8661800486618006E-3</v>
      </c>
      <c r="AI37" s="34">
        <f t="shared" si="2"/>
        <v>0</v>
      </c>
      <c r="AJ37" s="34">
        <f t="shared" si="2"/>
        <v>0</v>
      </c>
      <c r="AK37" s="34">
        <f t="shared" si="2"/>
        <v>0</v>
      </c>
      <c r="AL37" s="34">
        <f t="shared" si="2"/>
        <v>4.8661800486618006E-3</v>
      </c>
    </row>
    <row r="38" spans="2:38" x14ac:dyDescent="0.3">
      <c r="M38" t="s">
        <v>705</v>
      </c>
      <c r="N38" t="s">
        <v>626</v>
      </c>
      <c r="O38" t="s">
        <v>646</v>
      </c>
      <c r="AA38" t="s">
        <v>957</v>
      </c>
      <c r="AB38" s="34">
        <f t="shared" ref="AB38:AB42" si="3">AB49/$J$31</f>
        <v>8.6956521739130432E-2</v>
      </c>
      <c r="AC38" s="34">
        <f t="shared" ref="AC38:AC42" si="4">AC48/$J$32</f>
        <v>8.505154639175258E-2</v>
      </c>
      <c r="AG38" t="s">
        <v>822</v>
      </c>
      <c r="AH38" s="34">
        <f t="shared" si="2"/>
        <v>7.785888077858881E-2</v>
      </c>
      <c r="AI38" s="34">
        <f t="shared" si="2"/>
        <v>2.6763990267639901E-2</v>
      </c>
      <c r="AJ38" s="34">
        <f t="shared" si="2"/>
        <v>9.002433090024331E-2</v>
      </c>
      <c r="AK38" s="34">
        <f t="shared" si="2"/>
        <v>6.8126520681265207E-2</v>
      </c>
      <c r="AL38" s="34">
        <f t="shared" si="2"/>
        <v>0.26277372262773724</v>
      </c>
    </row>
    <row r="39" spans="2:38" x14ac:dyDescent="0.3">
      <c r="M39" t="s">
        <v>808</v>
      </c>
      <c r="N39" s="56">
        <f>N31/$J$31</f>
        <v>0.2608695652173913</v>
      </c>
      <c r="O39" s="56">
        <f>O31/$J$32</f>
        <v>0.28092783505154639</v>
      </c>
      <c r="AA39" t="s">
        <v>958</v>
      </c>
      <c r="AB39" s="34">
        <f>AB50/$J$31</f>
        <v>0.17391304347826086</v>
      </c>
      <c r="AC39" s="34">
        <f t="shared" si="4"/>
        <v>0.21907216494845361</v>
      </c>
    </row>
    <row r="40" spans="2:38" x14ac:dyDescent="0.3">
      <c r="M40" t="s">
        <v>826</v>
      </c>
      <c r="N40" s="56">
        <f t="shared" ref="N40:N42" si="5">N32/$J$31</f>
        <v>0.30434782608695654</v>
      </c>
      <c r="O40" s="56">
        <f t="shared" ref="O40:O42" si="6">O32/$J$32</f>
        <v>0.33762886597938147</v>
      </c>
      <c r="S40" t="s">
        <v>705</v>
      </c>
      <c r="T40" t="s">
        <v>925</v>
      </c>
      <c r="U40" t="s">
        <v>926</v>
      </c>
      <c r="V40" t="s">
        <v>922</v>
      </c>
      <c r="W40" t="s">
        <v>664</v>
      </c>
      <c r="X40" t="s">
        <v>782</v>
      </c>
      <c r="AA40" t="s">
        <v>959</v>
      </c>
      <c r="AB40" s="34">
        <f t="shared" si="3"/>
        <v>0</v>
      </c>
      <c r="AC40" s="34">
        <f t="shared" si="4"/>
        <v>9.0206185567010308E-2</v>
      </c>
    </row>
    <row r="41" spans="2:38" x14ac:dyDescent="0.3">
      <c r="M41" t="s">
        <v>825</v>
      </c>
      <c r="N41" s="56">
        <f t="shared" si="5"/>
        <v>0.21739130434782608</v>
      </c>
      <c r="O41" s="56">
        <f t="shared" si="6"/>
        <v>0.27835051546391754</v>
      </c>
      <c r="S41" t="s">
        <v>808</v>
      </c>
      <c r="T41" s="34">
        <f>T33/411</f>
        <v>5.1094890510948905E-2</v>
      </c>
      <c r="U41" s="34">
        <f t="shared" ref="U41:X41" si="7">U33/411</f>
        <v>1.9464720194647202E-2</v>
      </c>
      <c r="V41" s="34">
        <f t="shared" si="7"/>
        <v>0.10218978102189781</v>
      </c>
      <c r="W41" s="34">
        <f t="shared" si="7"/>
        <v>0.1070559610705596</v>
      </c>
      <c r="X41" s="34">
        <f t="shared" si="7"/>
        <v>0.27980535279805352</v>
      </c>
      <c r="AA41" t="s">
        <v>911</v>
      </c>
      <c r="AB41" s="34">
        <f t="shared" si="3"/>
        <v>0.2608695652173913</v>
      </c>
      <c r="AC41" s="34">
        <f t="shared" si="4"/>
        <v>5.1546391752577319E-3</v>
      </c>
    </row>
    <row r="42" spans="2:38" x14ac:dyDescent="0.3">
      <c r="M42" t="s">
        <v>827</v>
      </c>
      <c r="N42" s="56">
        <f t="shared" si="5"/>
        <v>0.34782608695652173</v>
      </c>
      <c r="O42" s="56">
        <f t="shared" si="6"/>
        <v>0.3170103092783505</v>
      </c>
      <c r="S42" t="s">
        <v>826</v>
      </c>
      <c r="T42" s="34">
        <f t="shared" ref="T42:X44" si="8">T34/411</f>
        <v>6.3260340632603412E-2</v>
      </c>
      <c r="U42" s="34">
        <f t="shared" si="8"/>
        <v>2.9197080291970802E-2</v>
      </c>
      <c r="V42" s="34">
        <f t="shared" si="8"/>
        <v>9.7323600973236016E-2</v>
      </c>
      <c r="W42" s="34">
        <f t="shared" si="8"/>
        <v>0.145985401459854</v>
      </c>
      <c r="X42" s="34">
        <f t="shared" si="8"/>
        <v>0.33576642335766421</v>
      </c>
      <c r="AA42" t="s">
        <v>822</v>
      </c>
      <c r="AB42" s="34">
        <f t="shared" si="3"/>
        <v>0</v>
      </c>
      <c r="AC42" s="34">
        <f t="shared" si="4"/>
        <v>0.26288659793814434</v>
      </c>
    </row>
    <row r="43" spans="2:38" x14ac:dyDescent="0.3">
      <c r="S43" t="s">
        <v>825</v>
      </c>
      <c r="T43" s="34">
        <f t="shared" si="8"/>
        <v>6.569343065693431E-2</v>
      </c>
      <c r="U43" s="34">
        <f t="shared" si="8"/>
        <v>6.0827250608272508E-2</v>
      </c>
      <c r="V43" s="34">
        <f t="shared" si="8"/>
        <v>6.0827250608272508E-2</v>
      </c>
      <c r="W43" s="34">
        <f t="shared" si="8"/>
        <v>8.7591240875912413E-2</v>
      </c>
      <c r="X43" s="34">
        <f t="shared" si="8"/>
        <v>0.27493917274939172</v>
      </c>
    </row>
    <row r="44" spans="2:38" x14ac:dyDescent="0.3">
      <c r="M44" t="s">
        <v>961</v>
      </c>
      <c r="N44">
        <v>411</v>
      </c>
      <c r="S44" t="s">
        <v>827</v>
      </c>
      <c r="T44" s="34">
        <f t="shared" si="8"/>
        <v>6.3260340632603412E-2</v>
      </c>
      <c r="U44" s="34">
        <f t="shared" si="8"/>
        <v>4.8661800486618008E-2</v>
      </c>
      <c r="V44" s="34">
        <f t="shared" si="8"/>
        <v>3.6496350364963501E-2</v>
      </c>
      <c r="W44" s="34">
        <f t="shared" si="8"/>
        <v>0.170316301703163</v>
      </c>
      <c r="X44" s="34">
        <f t="shared" si="8"/>
        <v>0.31873479318734793</v>
      </c>
    </row>
    <row r="46" spans="2:38" x14ac:dyDescent="0.3">
      <c r="AB46" t="s">
        <v>626</v>
      </c>
      <c r="AC46" t="s">
        <v>646</v>
      </c>
      <c r="AD46" t="s">
        <v>624</v>
      </c>
    </row>
    <row r="47" spans="2:38" x14ac:dyDescent="0.3">
      <c r="M47" s="33" t="s">
        <v>705</v>
      </c>
      <c r="N47" s="33" t="s">
        <v>964</v>
      </c>
      <c r="O47" s="33" t="s">
        <v>963</v>
      </c>
      <c r="P47" s="33" t="s">
        <v>782</v>
      </c>
      <c r="AA47" t="s">
        <v>956</v>
      </c>
      <c r="AB47">
        <v>13</v>
      </c>
      <c r="AC47">
        <v>266</v>
      </c>
      <c r="AD47">
        <v>279</v>
      </c>
    </row>
    <row r="48" spans="2:38" x14ac:dyDescent="0.3">
      <c r="M48" s="5" t="s">
        <v>808</v>
      </c>
      <c r="N48" s="34">
        <f>N56/$N$44</f>
        <v>1.4598540145985401E-2</v>
      </c>
      <c r="O48" s="34">
        <f t="shared" ref="O48:P48" si="9">O56/$N$44</f>
        <v>0.26520681265206814</v>
      </c>
      <c r="P48" s="34">
        <f t="shared" si="9"/>
        <v>0.27980535279805352</v>
      </c>
      <c r="AA48" t="s">
        <v>957</v>
      </c>
      <c r="AB48">
        <v>1</v>
      </c>
      <c r="AC48">
        <v>33</v>
      </c>
      <c r="AD48">
        <v>34</v>
      </c>
    </row>
    <row r="49" spans="13:30" x14ac:dyDescent="0.3">
      <c r="M49" s="5" t="s">
        <v>826</v>
      </c>
      <c r="N49" s="34">
        <f t="shared" ref="N49:P51" si="10">N57/$N$44</f>
        <v>1.7031630170316302E-2</v>
      </c>
      <c r="O49" s="34">
        <f t="shared" si="10"/>
        <v>0.31873479318734793</v>
      </c>
      <c r="P49" s="34">
        <f t="shared" si="10"/>
        <v>0.33576642335766421</v>
      </c>
      <c r="AA49" t="s">
        <v>958</v>
      </c>
      <c r="AB49">
        <v>2</v>
      </c>
      <c r="AC49">
        <v>85</v>
      </c>
      <c r="AD49">
        <v>87</v>
      </c>
    </row>
    <row r="50" spans="13:30" x14ac:dyDescent="0.3">
      <c r="M50" s="5" t="s">
        <v>825</v>
      </c>
      <c r="N50" s="34">
        <f t="shared" si="10"/>
        <v>1.2165450121654502E-2</v>
      </c>
      <c r="O50" s="34">
        <f t="shared" si="10"/>
        <v>0.26277372262773724</v>
      </c>
      <c r="P50" s="34">
        <f t="shared" si="10"/>
        <v>0.27493917274939172</v>
      </c>
      <c r="AA50" t="s">
        <v>959</v>
      </c>
      <c r="AB50">
        <v>4</v>
      </c>
      <c r="AC50">
        <v>35</v>
      </c>
      <c r="AD50">
        <v>39</v>
      </c>
    </row>
    <row r="51" spans="13:30" x14ac:dyDescent="0.3">
      <c r="M51" s="5" t="s">
        <v>827</v>
      </c>
      <c r="N51" s="34">
        <f t="shared" si="10"/>
        <v>1.9464720194647202E-2</v>
      </c>
      <c r="O51" s="34">
        <f t="shared" si="10"/>
        <v>0.29927007299270075</v>
      </c>
      <c r="P51" s="34">
        <f t="shared" si="10"/>
        <v>0.31873479318734793</v>
      </c>
      <c r="S51" t="s">
        <v>705</v>
      </c>
      <c r="AA51" t="s">
        <v>911</v>
      </c>
      <c r="AB51">
        <v>0</v>
      </c>
      <c r="AC51">
        <v>2</v>
      </c>
      <c r="AD51">
        <v>2</v>
      </c>
    </row>
    <row r="52" spans="13:30" x14ac:dyDescent="0.3">
      <c r="AA52" t="s">
        <v>822</v>
      </c>
      <c r="AB52">
        <v>6</v>
      </c>
      <c r="AC52">
        <v>102</v>
      </c>
      <c r="AD52">
        <v>108</v>
      </c>
    </row>
    <row r="55" spans="13:30" x14ac:dyDescent="0.3">
      <c r="N55" t="s">
        <v>626</v>
      </c>
      <c r="O55" t="s">
        <v>646</v>
      </c>
      <c r="P55" t="s">
        <v>624</v>
      </c>
      <c r="AA55" t="s">
        <v>705</v>
      </c>
      <c r="AB55" t="s">
        <v>964</v>
      </c>
      <c r="AC55" t="s">
        <v>963</v>
      </c>
      <c r="AD55" t="s">
        <v>782</v>
      </c>
    </row>
    <row r="56" spans="13:30" x14ac:dyDescent="0.3">
      <c r="M56" t="s">
        <v>808</v>
      </c>
      <c r="N56">
        <v>6</v>
      </c>
      <c r="O56">
        <v>109</v>
      </c>
      <c r="P56">
        <v>115</v>
      </c>
      <c r="AA56" t="s">
        <v>956</v>
      </c>
      <c r="AB56" s="34">
        <f>AB47/411</f>
        <v>3.1630170316301706E-2</v>
      </c>
      <c r="AC56" s="34">
        <f t="shared" ref="AC56:AD56" si="11">AC47/411</f>
        <v>0.64720194647201945</v>
      </c>
      <c r="AD56" s="34">
        <f t="shared" si="11"/>
        <v>0.67883211678832112</v>
      </c>
    </row>
    <row r="57" spans="13:30" x14ac:dyDescent="0.3">
      <c r="M57" t="s">
        <v>826</v>
      </c>
      <c r="N57">
        <v>7</v>
      </c>
      <c r="O57">
        <v>131</v>
      </c>
      <c r="P57">
        <v>138</v>
      </c>
      <c r="AA57" t="s">
        <v>957</v>
      </c>
      <c r="AB57" s="34">
        <f t="shared" ref="AB57:AD61" si="12">AB48/411</f>
        <v>2.4330900243309003E-3</v>
      </c>
      <c r="AC57" s="34">
        <f t="shared" si="12"/>
        <v>8.0291970802919707E-2</v>
      </c>
      <c r="AD57" s="34">
        <f t="shared" si="12"/>
        <v>8.2725060827250604E-2</v>
      </c>
    </row>
    <row r="58" spans="13:30" x14ac:dyDescent="0.3">
      <c r="M58" t="s">
        <v>825</v>
      </c>
      <c r="N58">
        <v>5</v>
      </c>
      <c r="O58">
        <v>108</v>
      </c>
      <c r="P58">
        <v>113</v>
      </c>
      <c r="AA58" t="s">
        <v>958</v>
      </c>
      <c r="AB58" s="34">
        <f t="shared" si="12"/>
        <v>4.8661800486618006E-3</v>
      </c>
      <c r="AC58" s="34">
        <f t="shared" si="12"/>
        <v>0.20681265206812652</v>
      </c>
      <c r="AD58" s="34">
        <f t="shared" si="12"/>
        <v>0.21167883211678831</v>
      </c>
    </row>
    <row r="59" spans="13:30" x14ac:dyDescent="0.3">
      <c r="M59" t="s">
        <v>827</v>
      </c>
      <c r="N59">
        <v>8</v>
      </c>
      <c r="O59">
        <v>123</v>
      </c>
      <c r="P59">
        <v>131</v>
      </c>
      <c r="AA59" t="s">
        <v>959</v>
      </c>
      <c r="AB59" s="34">
        <f t="shared" si="12"/>
        <v>9.7323600973236012E-3</v>
      </c>
      <c r="AC59" s="34">
        <f t="shared" si="12"/>
        <v>8.5158150851581502E-2</v>
      </c>
      <c r="AD59" s="34">
        <f t="shared" si="12"/>
        <v>9.4890510948905105E-2</v>
      </c>
    </row>
    <row r="60" spans="13:30" x14ac:dyDescent="0.3">
      <c r="AA60" t="s">
        <v>911</v>
      </c>
      <c r="AB60" s="34">
        <f t="shared" si="12"/>
        <v>0</v>
      </c>
      <c r="AC60" s="34">
        <f t="shared" si="12"/>
        <v>4.8661800486618006E-3</v>
      </c>
      <c r="AD60" s="34">
        <f t="shared" si="12"/>
        <v>4.8661800486618006E-3</v>
      </c>
    </row>
    <row r="61" spans="13:30" x14ac:dyDescent="0.3">
      <c r="AA61" t="s">
        <v>822</v>
      </c>
      <c r="AB61" s="34">
        <f t="shared" si="12"/>
        <v>1.4598540145985401E-2</v>
      </c>
      <c r="AC61" s="34">
        <f t="shared" si="12"/>
        <v>0.24817518248175183</v>
      </c>
      <c r="AD61" s="34">
        <f t="shared" si="12"/>
        <v>0.26277372262773724</v>
      </c>
    </row>
  </sheetData>
  <mergeCells count="4">
    <mergeCell ref="B3:C4"/>
    <mergeCell ref="I3:J4"/>
    <mergeCell ref="M3:N4"/>
    <mergeCell ref="AA2:AB3"/>
  </mergeCells>
  <pageMargins left="0.7" right="0.7" top="0.75" bottom="0.75" header="0.3" footer="0.3"/>
  <tableParts count="6">
    <tablePart r:id="rId11"/>
    <tablePart r:id="rId12"/>
    <tablePart r:id="rId13"/>
    <tablePart r:id="rId14"/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32FA-B5B9-4545-A6CB-D52E62A523D1}">
  <dimension ref="BR1:ES120"/>
  <sheetViews>
    <sheetView showGridLines="0" tabSelected="1" topLeftCell="BL25" zoomScale="84" zoomScaleNormal="84" workbookViewId="0">
      <selection activeCell="FF93" sqref="FF93"/>
    </sheetView>
  </sheetViews>
  <sheetFormatPr defaultRowHeight="14.4" x14ac:dyDescent="0.3"/>
  <cols>
    <col min="3" max="3" width="9.109375" customWidth="1"/>
  </cols>
  <sheetData>
    <row r="1" spans="80:133" x14ac:dyDescent="0.3">
      <c r="DZ1" s="64"/>
      <c r="EA1" s="64"/>
      <c r="EB1" s="64"/>
      <c r="EC1" s="64"/>
    </row>
    <row r="2" spans="80:133" x14ac:dyDescent="0.3">
      <c r="CB2" s="64"/>
      <c r="CC2" s="64"/>
      <c r="CD2" s="64"/>
      <c r="CE2" s="64"/>
      <c r="DZ2" s="64"/>
      <c r="EA2" s="64"/>
      <c r="EB2" s="64"/>
      <c r="EC2" s="64"/>
    </row>
    <row r="3" spans="80:133" x14ac:dyDescent="0.3">
      <c r="CB3" s="64"/>
      <c r="CC3" s="64"/>
      <c r="CD3" s="64"/>
      <c r="CE3" s="64"/>
    </row>
    <row r="29" spans="146:146" x14ac:dyDescent="0.3">
      <c r="EP29" t="s">
        <v>810</v>
      </c>
    </row>
    <row r="37" spans="70:125" x14ac:dyDescent="0.3">
      <c r="BR37" s="80"/>
      <c r="BS37" s="80"/>
      <c r="BT37" s="80"/>
    </row>
    <row r="38" spans="70:125" x14ac:dyDescent="0.3">
      <c r="BR38" s="80"/>
      <c r="BS38" s="80"/>
      <c r="BT38" s="80"/>
    </row>
    <row r="42" spans="70:125" x14ac:dyDescent="0.3">
      <c r="DF42" s="64"/>
      <c r="DG42" s="64"/>
    </row>
    <row r="43" spans="70:125" x14ac:dyDescent="0.3">
      <c r="DF43" s="64"/>
      <c r="DG43" s="64"/>
    </row>
    <row r="45" spans="70:125" x14ac:dyDescent="0.3">
      <c r="DS45" s="64"/>
      <c r="DT45" s="64"/>
      <c r="DU45" s="64"/>
    </row>
    <row r="46" spans="70:125" x14ac:dyDescent="0.3">
      <c r="DS46" s="64"/>
      <c r="DT46" s="64"/>
      <c r="DU46" s="64"/>
    </row>
    <row r="48" spans="70:125" x14ac:dyDescent="0.3">
      <c r="BX48" s="64"/>
      <c r="BY48" s="64"/>
      <c r="BZ48" s="64"/>
    </row>
    <row r="49" spans="76:142" x14ac:dyDescent="0.3">
      <c r="BX49" s="64"/>
      <c r="BY49" s="64"/>
      <c r="BZ49" s="64"/>
    </row>
    <row r="64" spans="76:142" x14ac:dyDescent="0.3">
      <c r="EL64" t="s">
        <v>977</v>
      </c>
    </row>
    <row r="75" spans="142:142" x14ac:dyDescent="0.3">
      <c r="EL75" t="s">
        <v>978</v>
      </c>
    </row>
    <row r="117" spans="148:149" x14ac:dyDescent="0.3">
      <c r="ES117" t="s">
        <v>705</v>
      </c>
    </row>
    <row r="120" spans="148:149" x14ac:dyDescent="0.3">
      <c r="ER120" t="s">
        <v>705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CEA4-2CD8-4B4C-BE7C-D0ACC99282E2}">
  <dimension ref="EP29:ES120"/>
  <sheetViews>
    <sheetView showGridLines="0" topLeftCell="CL64" zoomScale="57" zoomScaleNormal="57" workbookViewId="0">
      <selection activeCell="G57" sqref="G57"/>
    </sheetView>
  </sheetViews>
  <sheetFormatPr defaultRowHeight="14.4" x14ac:dyDescent="0.3"/>
  <cols>
    <col min="3" max="3" width="9.109375" customWidth="1"/>
  </cols>
  <sheetData>
    <row r="29" spans="146:146" x14ac:dyDescent="0.3">
      <c r="EP29" t="s">
        <v>810</v>
      </c>
    </row>
    <row r="117" spans="148:149" x14ac:dyDescent="0.3">
      <c r="ES117" t="s">
        <v>705</v>
      </c>
    </row>
    <row r="120" spans="148:149" x14ac:dyDescent="0.3">
      <c r="ER120" t="s">
        <v>705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6E5F-29BE-49C1-8AA4-E933925BD74D}">
  <dimension ref="A1:HC82"/>
  <sheetViews>
    <sheetView topLeftCell="S10" zoomScale="95" zoomScaleNormal="95" workbookViewId="0">
      <selection activeCell="Z34" sqref="Z34"/>
    </sheetView>
  </sheetViews>
  <sheetFormatPr defaultRowHeight="14.4" x14ac:dyDescent="0.3"/>
  <cols>
    <col min="2" max="2" width="26.109375" bestFit="1" customWidth="1"/>
    <col min="3" max="3" width="17.88671875" bestFit="1" customWidth="1"/>
    <col min="4" max="4" width="7.44140625" bestFit="1" customWidth="1"/>
    <col min="5" max="5" width="11.5546875" bestFit="1" customWidth="1"/>
    <col min="6" max="7" width="11.33203125" bestFit="1" customWidth="1"/>
    <col min="8" max="8" width="12.6640625" bestFit="1" customWidth="1"/>
    <col min="9" max="9" width="26.109375" bestFit="1" customWidth="1"/>
    <col min="10" max="10" width="17.88671875" bestFit="1" customWidth="1"/>
    <col min="11" max="11" width="11.109375" bestFit="1" customWidth="1"/>
    <col min="12" max="12" width="13.109375" bestFit="1" customWidth="1"/>
    <col min="13" max="13" width="11.5546875" bestFit="1" customWidth="1"/>
    <col min="14" max="14" width="12.109375" bestFit="1" customWidth="1"/>
    <col min="15" max="15" width="11.33203125" bestFit="1" customWidth="1"/>
    <col min="16" max="16" width="26.109375" bestFit="1" customWidth="1"/>
    <col min="17" max="17" width="17.88671875" bestFit="1" customWidth="1"/>
    <col min="18" max="18" width="12.109375" bestFit="1" customWidth="1"/>
    <col min="21" max="21" width="26.109375" bestFit="1" customWidth="1"/>
    <col min="22" max="22" width="17.88671875" bestFit="1" customWidth="1"/>
    <col min="23" max="23" width="5.5546875" bestFit="1" customWidth="1"/>
    <col min="24" max="25" width="11.5546875" bestFit="1" customWidth="1"/>
    <col min="28" max="28" width="30.88671875" bestFit="1" customWidth="1"/>
    <col min="29" max="29" width="17.88671875" bestFit="1" customWidth="1"/>
    <col min="30" max="30" width="5.5546875" bestFit="1" customWidth="1"/>
    <col min="31" max="31" width="11.5546875" bestFit="1" customWidth="1"/>
    <col min="35" max="35" width="44.5546875" bestFit="1" customWidth="1"/>
    <col min="36" max="36" width="17.88671875" bestFit="1" customWidth="1"/>
    <col min="37" max="37" width="7.44140625" bestFit="1" customWidth="1"/>
    <col min="38" max="38" width="11.5546875" bestFit="1" customWidth="1"/>
    <col min="41" max="41" width="54.109375" bestFit="1" customWidth="1"/>
    <col min="42" max="42" width="17.88671875" bestFit="1" customWidth="1"/>
    <col min="43" max="43" width="5.5546875" bestFit="1" customWidth="1"/>
    <col min="44" max="44" width="11.5546875" bestFit="1" customWidth="1"/>
    <col min="47" max="47" width="57.88671875" bestFit="1" customWidth="1"/>
    <col min="48" max="48" width="66.6640625" bestFit="1" customWidth="1"/>
    <col min="49" max="49" width="11.33203125" bestFit="1" customWidth="1"/>
    <col min="51" max="51" width="26.109375" bestFit="1" customWidth="1"/>
    <col min="52" max="52" width="86.88671875" bestFit="1" customWidth="1"/>
    <col min="53" max="53" width="11.33203125" bestFit="1" customWidth="1"/>
    <col min="54" max="54" width="26.109375" bestFit="1" customWidth="1"/>
    <col min="55" max="55" width="84.109375" bestFit="1" customWidth="1"/>
    <col min="56" max="56" width="11.5546875" bestFit="1" customWidth="1"/>
    <col min="57" max="57" width="11.5546875" customWidth="1"/>
    <col min="59" max="59" width="26.109375" bestFit="1" customWidth="1"/>
    <col min="60" max="60" width="85" bestFit="1" customWidth="1"/>
    <col min="61" max="61" width="6.109375" bestFit="1" customWidth="1"/>
    <col min="62" max="62" width="11.33203125" bestFit="1" customWidth="1"/>
    <col min="68" max="68" width="86" bestFit="1" customWidth="1"/>
    <col min="69" max="69" width="17.88671875" bestFit="1" customWidth="1"/>
    <col min="70" max="70" width="4.109375" bestFit="1" customWidth="1"/>
    <col min="71" max="72" width="11.5546875" bestFit="1" customWidth="1"/>
    <col min="74" max="74" width="7" bestFit="1" customWidth="1"/>
    <col min="75" max="75" width="17.88671875" bestFit="1" customWidth="1"/>
    <col min="76" max="77" width="3.109375" bestFit="1" customWidth="1"/>
    <col min="78" max="78" width="18.88671875" bestFit="1" customWidth="1"/>
    <col min="79" max="79" width="11.5546875" bestFit="1" customWidth="1"/>
    <col min="80" max="80" width="11.33203125" bestFit="1" customWidth="1"/>
    <col min="83" max="83" width="48.6640625" bestFit="1" customWidth="1"/>
    <col min="84" max="84" width="17.88671875" bestFit="1" customWidth="1"/>
    <col min="85" max="85" width="4.109375" bestFit="1" customWidth="1"/>
    <col min="86" max="86" width="11.5546875" bestFit="1" customWidth="1"/>
    <col min="89" max="89" width="57.109375" bestFit="1" customWidth="1"/>
    <col min="90" max="90" width="17.88671875" bestFit="1" customWidth="1"/>
    <col min="91" max="91" width="11.109375" bestFit="1" customWidth="1"/>
    <col min="92" max="92" width="13.109375" bestFit="1" customWidth="1"/>
    <col min="93" max="93" width="11.5546875" bestFit="1" customWidth="1"/>
    <col min="94" max="94" width="10.88671875" bestFit="1" customWidth="1"/>
    <col min="95" max="95" width="12.5546875" bestFit="1" customWidth="1"/>
    <col min="96" max="96" width="27.5546875" bestFit="1" customWidth="1"/>
    <col min="97" max="97" width="17.88671875" bestFit="1" customWidth="1"/>
    <col min="98" max="98" width="11.109375" bestFit="1" customWidth="1"/>
    <col min="99" max="99" width="13.109375" bestFit="1" customWidth="1"/>
    <col min="100" max="100" width="11.5546875" bestFit="1" customWidth="1"/>
    <col min="103" max="103" width="26.109375" bestFit="1" customWidth="1"/>
    <col min="104" max="104" width="109.33203125" bestFit="1" customWidth="1"/>
    <col min="110" max="110" width="26.109375" bestFit="1" customWidth="1"/>
    <col min="111" max="111" width="17.88671875" bestFit="1" customWidth="1"/>
    <col min="112" max="112" width="11.109375" bestFit="1" customWidth="1"/>
    <col min="113" max="113" width="11.5546875" bestFit="1" customWidth="1"/>
    <col min="114" max="114" width="11.33203125" bestFit="1" customWidth="1"/>
    <col min="115" max="115" width="51.6640625" bestFit="1" customWidth="1"/>
    <col min="116" max="116" width="17.88671875" bestFit="1" customWidth="1"/>
    <col min="117" max="117" width="11.109375" bestFit="1" customWidth="1"/>
    <col min="118" max="118" width="13.109375" bestFit="1" customWidth="1"/>
    <col min="119" max="119" width="11.5546875" bestFit="1" customWidth="1"/>
    <col min="122" max="122" width="95.33203125" bestFit="1" customWidth="1"/>
    <col min="123" max="123" width="17.88671875" bestFit="1" customWidth="1"/>
    <col min="124" max="124" width="5.5546875" bestFit="1" customWidth="1"/>
    <col min="125" max="125" width="11.5546875" bestFit="1" customWidth="1"/>
    <col min="126" max="126" width="11.33203125" bestFit="1" customWidth="1"/>
    <col min="128" max="128" width="53.88671875" bestFit="1" customWidth="1"/>
    <col min="129" max="129" width="17.88671875" bestFit="1" customWidth="1"/>
    <col min="130" max="130" width="7.44140625" bestFit="1" customWidth="1"/>
    <col min="131" max="131" width="11.5546875" bestFit="1" customWidth="1"/>
    <col min="134" max="134" width="90.33203125" bestFit="1" customWidth="1"/>
    <col min="135" max="135" width="17.88671875" bestFit="1" customWidth="1"/>
    <col min="136" max="136" width="5.5546875" bestFit="1" customWidth="1"/>
    <col min="137" max="137" width="11.5546875" bestFit="1" customWidth="1"/>
    <col min="140" max="140" width="14.44140625" customWidth="1"/>
    <col min="142" max="142" width="26.109375" bestFit="1" customWidth="1"/>
    <col min="143" max="143" width="106.33203125" bestFit="1" customWidth="1"/>
    <col min="148" max="148" width="26.109375" bestFit="1" customWidth="1"/>
    <col min="149" max="149" width="87.6640625" bestFit="1" customWidth="1"/>
    <col min="153" max="153" width="26.109375" bestFit="1" customWidth="1"/>
    <col min="154" max="154" width="111" bestFit="1" customWidth="1"/>
    <col min="158" max="158" width="26.109375" bestFit="1" customWidth="1"/>
    <col min="159" max="159" width="17.88671875" bestFit="1" customWidth="1"/>
    <col min="160" max="160" width="15.5546875" customWidth="1"/>
    <col min="161" max="161" width="12.109375" bestFit="1" customWidth="1"/>
    <col min="163" max="163" width="71.6640625" bestFit="1" customWidth="1"/>
    <col min="164" max="164" width="17.88671875" bestFit="1" customWidth="1"/>
    <col min="165" max="165" width="5.5546875" bestFit="1" customWidth="1"/>
    <col min="166" max="166" width="11.5546875" bestFit="1" customWidth="1"/>
    <col min="169" max="169" width="84.33203125" bestFit="1" customWidth="1"/>
    <col min="170" max="170" width="17.88671875" bestFit="1" customWidth="1"/>
    <col min="171" max="171" width="5.5546875" bestFit="1" customWidth="1"/>
    <col min="172" max="172" width="11.5546875" bestFit="1" customWidth="1"/>
    <col min="175" max="175" width="90.33203125" bestFit="1" customWidth="1"/>
    <col min="176" max="176" width="17.88671875" bestFit="1" customWidth="1"/>
    <col min="177" max="177" width="5.5546875" bestFit="1" customWidth="1"/>
    <col min="178" max="178" width="11.5546875" bestFit="1" customWidth="1"/>
    <col min="181" max="181" width="45.33203125" bestFit="1" customWidth="1"/>
    <col min="182" max="182" width="17.88671875" bestFit="1" customWidth="1"/>
    <col min="183" max="183" width="5.5546875" bestFit="1" customWidth="1"/>
    <col min="184" max="184" width="11.5546875" bestFit="1" customWidth="1"/>
    <col min="187" max="187" width="26.109375" bestFit="1" customWidth="1"/>
    <col min="188" max="188" width="17.88671875" bestFit="1" customWidth="1"/>
    <col min="192" max="192" width="54.33203125" bestFit="1" customWidth="1"/>
    <col min="193" max="193" width="17.88671875" bestFit="1" customWidth="1"/>
    <col min="194" max="194" width="7.44140625" bestFit="1" customWidth="1"/>
    <col min="195" max="195" width="11.5546875" bestFit="1" customWidth="1"/>
    <col min="198" max="198" width="73.5546875" bestFit="1" customWidth="1"/>
    <col min="199" max="199" width="17.88671875" bestFit="1" customWidth="1"/>
    <col min="200" max="200" width="13.109375" bestFit="1" customWidth="1"/>
    <col min="201" max="201" width="11.5546875" bestFit="1" customWidth="1"/>
    <col min="204" max="204" width="32.44140625" bestFit="1" customWidth="1"/>
    <col min="205" max="205" width="17.88671875" bestFit="1" customWidth="1"/>
    <col min="209" max="209" width="26.109375" bestFit="1" customWidth="1"/>
    <col min="210" max="210" width="97.88671875" bestFit="1" customWidth="1"/>
  </cols>
  <sheetData>
    <row r="1" spans="2:211" x14ac:dyDescent="0.3">
      <c r="BP1" s="64"/>
      <c r="BQ1" s="64"/>
    </row>
    <row r="2" spans="2:211" ht="36" customHeight="1" x14ac:dyDescent="0.3">
      <c r="B2" s="88" t="s">
        <v>803</v>
      </c>
      <c r="C2" s="88"/>
      <c r="D2" s="88"/>
      <c r="E2" s="88"/>
      <c r="I2" s="84" t="s">
        <v>776</v>
      </c>
      <c r="J2" s="84"/>
      <c r="K2" s="84"/>
      <c r="L2" s="84"/>
      <c r="P2" s="42" t="s">
        <v>777</v>
      </c>
      <c r="Q2" s="43"/>
      <c r="R2" s="43"/>
      <c r="S2" s="43"/>
      <c r="U2" s="84" t="s">
        <v>780</v>
      </c>
      <c r="V2" s="84"/>
      <c r="W2" s="84"/>
      <c r="X2" s="84"/>
      <c r="Y2" s="84"/>
      <c r="AB2" s="84" t="s">
        <v>795</v>
      </c>
      <c r="AC2" s="84"/>
      <c r="AD2" s="84"/>
      <c r="AE2" s="84"/>
      <c r="AF2" s="84"/>
      <c r="AI2" s="84" t="s">
        <v>797</v>
      </c>
      <c r="AJ2" s="84"/>
      <c r="AK2" s="84"/>
      <c r="AL2" s="84"/>
      <c r="AM2" s="84"/>
      <c r="AO2" s="84" t="s">
        <v>804</v>
      </c>
      <c r="AP2" s="84"/>
      <c r="AQ2" s="84"/>
      <c r="AR2" s="84"/>
      <c r="AS2" s="84"/>
      <c r="AU2" s="41" t="s">
        <v>805</v>
      </c>
      <c r="AV2" s="43"/>
      <c r="AW2" s="43"/>
      <c r="AX2" s="43"/>
      <c r="AY2" s="41" t="s">
        <v>807</v>
      </c>
      <c r="BB2" s="41" t="s">
        <v>89</v>
      </c>
      <c r="BG2" s="84" t="s">
        <v>90</v>
      </c>
      <c r="BH2" s="84"/>
      <c r="BK2" s="89" t="s">
        <v>811</v>
      </c>
      <c r="BL2" s="89"/>
      <c r="BM2" s="89"/>
      <c r="BP2" s="84" t="s">
        <v>817</v>
      </c>
      <c r="BQ2" s="84"/>
      <c r="BV2" s="67" t="s">
        <v>818</v>
      </c>
      <c r="CE2" s="63" t="s">
        <v>831</v>
      </c>
      <c r="CK2" s="85" t="s">
        <v>862</v>
      </c>
      <c r="CL2" s="85"/>
      <c r="CM2" s="85"/>
      <c r="CN2" s="85"/>
      <c r="CO2" s="85"/>
      <c r="CR2" s="85" t="s">
        <v>863</v>
      </c>
      <c r="CS2" s="85"/>
      <c r="CT2" s="85"/>
      <c r="CU2" s="85"/>
      <c r="CV2" s="85"/>
      <c r="CY2" s="85" t="s">
        <v>875</v>
      </c>
      <c r="CZ2" s="85"/>
      <c r="DA2" s="65"/>
      <c r="DB2" s="65"/>
      <c r="DC2" s="65"/>
      <c r="DF2" s="85" t="s">
        <v>878</v>
      </c>
      <c r="DG2" s="85"/>
      <c r="DK2" s="85" t="s">
        <v>883</v>
      </c>
      <c r="DL2" s="85"/>
      <c r="DR2" s="85" t="s">
        <v>885</v>
      </c>
      <c r="DS2" s="85"/>
      <c r="DX2" s="85" t="s">
        <v>886</v>
      </c>
      <c r="DY2" s="85"/>
      <c r="ED2" s="85" t="s">
        <v>713</v>
      </c>
      <c r="EE2" s="85"/>
      <c r="EI2" s="57" t="s">
        <v>887</v>
      </c>
      <c r="EJ2" s="2" t="s">
        <v>888</v>
      </c>
      <c r="EL2" s="85" t="s">
        <v>890</v>
      </c>
      <c r="EM2" s="85"/>
      <c r="ER2" s="85" t="s">
        <v>726</v>
      </c>
      <c r="ES2" s="85"/>
      <c r="EW2" s="85" t="s">
        <v>728</v>
      </c>
      <c r="EX2" s="85"/>
      <c r="FB2" s="85" t="s">
        <v>730</v>
      </c>
      <c r="FC2" s="85"/>
      <c r="FD2" s="85"/>
      <c r="FG2" s="85" t="s">
        <v>736</v>
      </c>
      <c r="FH2" s="85"/>
      <c r="FI2" s="85"/>
      <c r="FM2" s="85" t="s">
        <v>738</v>
      </c>
      <c r="FN2" s="85"/>
      <c r="FO2" s="85"/>
      <c r="FS2" s="85" t="s">
        <v>740</v>
      </c>
      <c r="FT2" s="85"/>
      <c r="FU2" s="85"/>
      <c r="FY2" s="85" t="s">
        <v>742</v>
      </c>
      <c r="FZ2" s="85"/>
      <c r="GA2" s="85"/>
      <c r="GE2" s="85" t="s">
        <v>746</v>
      </c>
      <c r="GF2" s="85"/>
      <c r="GG2" s="85"/>
      <c r="GJ2" s="85" t="s">
        <v>753</v>
      </c>
      <c r="GK2" s="85"/>
      <c r="GL2" s="85"/>
      <c r="GM2" t="s">
        <v>7</v>
      </c>
      <c r="GP2" s="85" t="s">
        <v>755</v>
      </c>
      <c r="GQ2" s="85"/>
      <c r="GR2" s="85"/>
      <c r="GV2" s="85" t="s">
        <v>757</v>
      </c>
      <c r="GW2" s="85"/>
      <c r="GX2" s="85"/>
      <c r="HA2" s="85" t="s">
        <v>915</v>
      </c>
      <c r="HB2" s="85"/>
      <c r="HC2" s="85"/>
    </row>
    <row r="3" spans="2:211" x14ac:dyDescent="0.3">
      <c r="B3" s="1"/>
      <c r="C3" s="1"/>
      <c r="D3" s="1"/>
      <c r="E3" s="1"/>
      <c r="F3" s="1"/>
      <c r="H3" s="9"/>
      <c r="I3" s="1"/>
      <c r="J3" s="1"/>
      <c r="K3" s="1"/>
      <c r="L3" s="1"/>
      <c r="M3" s="1"/>
      <c r="N3" s="1"/>
      <c r="O3" s="9"/>
      <c r="P3" s="1"/>
      <c r="Q3" s="1"/>
      <c r="R3" s="1"/>
      <c r="BA3" s="9"/>
      <c r="BB3" s="4" t="s">
        <v>2</v>
      </c>
      <c r="BC3" t="s">
        <v>6</v>
      </c>
      <c r="DF3" s="62" t="s">
        <v>877</v>
      </c>
      <c r="DG3" s="62">
        <v>61</v>
      </c>
      <c r="DI3" s="66"/>
      <c r="DK3" s="62" t="s">
        <v>877</v>
      </c>
      <c r="DL3" s="62">
        <v>61</v>
      </c>
      <c r="DN3" s="66"/>
      <c r="DR3" s="62" t="s">
        <v>884</v>
      </c>
      <c r="DS3" s="62"/>
      <c r="DT3">
        <v>60</v>
      </c>
      <c r="DU3" s="66"/>
      <c r="DX3" s="62" t="s">
        <v>884</v>
      </c>
      <c r="DY3" s="62">
        <v>60</v>
      </c>
      <c r="EA3" s="66"/>
      <c r="ED3" s="62" t="s">
        <v>884</v>
      </c>
      <c r="EE3" s="62">
        <v>60</v>
      </c>
      <c r="EG3" s="66"/>
      <c r="EI3" s="90" t="s">
        <v>889</v>
      </c>
      <c r="EJ3" s="90"/>
      <c r="EL3" s="62" t="s">
        <v>38</v>
      </c>
      <c r="EM3" s="62">
        <v>113</v>
      </c>
      <c r="EO3" s="66"/>
      <c r="ER3" s="62" t="s">
        <v>16</v>
      </c>
      <c r="ES3" s="62">
        <v>138</v>
      </c>
      <c r="EU3" s="66"/>
      <c r="EW3" s="62" t="s">
        <v>16</v>
      </c>
      <c r="EX3" s="62">
        <v>138</v>
      </c>
      <c r="EZ3" s="66"/>
      <c r="FB3" s="62" t="s">
        <v>16</v>
      </c>
      <c r="FC3" s="62">
        <v>138</v>
      </c>
      <c r="FG3" s="62" t="s">
        <v>16</v>
      </c>
      <c r="FH3" s="62">
        <v>138</v>
      </c>
      <c r="FM3" s="62" t="s">
        <v>16</v>
      </c>
      <c r="FN3" s="62">
        <v>138</v>
      </c>
      <c r="FS3" s="62" t="s">
        <v>16</v>
      </c>
      <c r="FT3" s="62">
        <v>138</v>
      </c>
      <c r="FY3" s="62" t="s">
        <v>18</v>
      </c>
      <c r="FZ3" s="62">
        <v>131</v>
      </c>
      <c r="GE3" s="62" t="s">
        <v>18</v>
      </c>
      <c r="GF3" s="62">
        <v>131</v>
      </c>
      <c r="GJ3" s="62" t="s">
        <v>18</v>
      </c>
      <c r="GK3" s="62">
        <v>131</v>
      </c>
      <c r="GL3">
        <v>129</v>
      </c>
      <c r="GM3" s="66">
        <v>2</v>
      </c>
      <c r="GP3" s="62" t="s">
        <v>18</v>
      </c>
      <c r="GQ3" s="62">
        <v>131</v>
      </c>
      <c r="GV3" s="62" t="s">
        <v>18</v>
      </c>
      <c r="GW3" s="62">
        <v>131</v>
      </c>
    </row>
    <row r="4" spans="2:211" x14ac:dyDescent="0.3">
      <c r="B4" s="1"/>
      <c r="C4" s="1"/>
      <c r="D4" s="1"/>
      <c r="E4" s="1"/>
      <c r="F4" s="1"/>
      <c r="H4" s="9"/>
      <c r="I4" s="1"/>
      <c r="J4" s="1"/>
      <c r="K4" s="1"/>
      <c r="L4" s="1"/>
      <c r="M4" s="1"/>
      <c r="N4" s="1"/>
      <c r="O4" s="9"/>
      <c r="P4" s="1"/>
      <c r="Q4" s="1"/>
      <c r="R4" s="1"/>
      <c r="T4" s="9"/>
      <c r="U4" s="1"/>
      <c r="V4" s="1"/>
      <c r="W4" s="1"/>
      <c r="X4" s="1"/>
      <c r="Y4" s="1"/>
      <c r="Z4" s="1"/>
      <c r="AH4" s="9"/>
      <c r="AK4" s="1"/>
      <c r="AL4" s="1"/>
      <c r="AN4" s="9"/>
      <c r="AQ4" s="1"/>
      <c r="AR4" s="1"/>
      <c r="AU4" s="4" t="s">
        <v>2</v>
      </c>
      <c r="AV4" t="s">
        <v>7</v>
      </c>
      <c r="AY4" s="4" t="s">
        <v>2</v>
      </c>
      <c r="AZ4" t="s">
        <v>7</v>
      </c>
      <c r="BA4" s="9"/>
      <c r="BB4" s="4" t="s">
        <v>1</v>
      </c>
      <c r="BC4" t="s">
        <v>635</v>
      </c>
      <c r="BG4" s="4" t="s">
        <v>622</v>
      </c>
      <c r="BH4" t="s">
        <v>635</v>
      </c>
      <c r="CE4" s="62" t="s">
        <v>832</v>
      </c>
      <c r="CF4" s="62">
        <v>113</v>
      </c>
      <c r="CH4" s="64">
        <v>115</v>
      </c>
      <c r="CK4" s="62" t="s">
        <v>851</v>
      </c>
      <c r="CL4" s="62">
        <v>113</v>
      </c>
      <c r="CN4" s="64"/>
      <c r="CR4" s="62" t="s">
        <v>851</v>
      </c>
      <c r="CS4" s="62">
        <v>113</v>
      </c>
      <c r="CU4" s="64"/>
      <c r="CY4" s="62" t="s">
        <v>874</v>
      </c>
      <c r="CZ4" s="62">
        <v>61</v>
      </c>
      <c r="DB4" s="66"/>
    </row>
    <row r="5" spans="2:211" x14ac:dyDescent="0.3">
      <c r="H5" s="9"/>
      <c r="I5" s="4" t="s">
        <v>622</v>
      </c>
      <c r="J5" t="s">
        <v>635</v>
      </c>
      <c r="K5" s="1"/>
      <c r="L5" s="1"/>
      <c r="M5" s="1"/>
      <c r="N5" s="1"/>
      <c r="O5" s="9"/>
      <c r="P5" s="1"/>
      <c r="Q5" s="1"/>
      <c r="R5" s="1"/>
      <c r="T5" s="9"/>
      <c r="Z5" s="1"/>
      <c r="AB5" s="4" t="s">
        <v>622</v>
      </c>
      <c r="AC5" t="s">
        <v>635</v>
      </c>
      <c r="AH5" s="9"/>
      <c r="AI5" s="4" t="s">
        <v>1</v>
      </c>
      <c r="AJ5" t="s">
        <v>635</v>
      </c>
      <c r="AK5" s="1"/>
      <c r="AL5" s="1"/>
      <c r="AN5" s="9"/>
      <c r="AO5" s="4" t="s">
        <v>1</v>
      </c>
      <c r="AP5" t="s">
        <v>635</v>
      </c>
      <c r="AQ5" s="1"/>
      <c r="AR5" s="1"/>
      <c r="AU5" s="4" t="s">
        <v>84</v>
      </c>
      <c r="AV5" t="s">
        <v>85</v>
      </c>
      <c r="AW5" s="1"/>
      <c r="AY5" s="4" t="s">
        <v>1</v>
      </c>
      <c r="AZ5" t="s">
        <v>635</v>
      </c>
      <c r="BA5" s="9"/>
      <c r="BB5" s="4" t="s">
        <v>622</v>
      </c>
      <c r="BC5" t="s">
        <v>635</v>
      </c>
      <c r="BG5" s="4" t="s">
        <v>1</v>
      </c>
      <c r="BH5" t="s">
        <v>635</v>
      </c>
      <c r="CY5" s="4" t="s">
        <v>622</v>
      </c>
      <c r="CZ5" t="s">
        <v>635</v>
      </c>
      <c r="FB5" s="4" t="s">
        <v>622</v>
      </c>
      <c r="FC5" t="s">
        <v>635</v>
      </c>
    </row>
    <row r="6" spans="2:211" x14ac:dyDescent="0.3">
      <c r="B6" s="4" t="s">
        <v>622</v>
      </c>
      <c r="C6" t="s">
        <v>635</v>
      </c>
      <c r="H6" s="9"/>
      <c r="I6" s="1"/>
      <c r="J6" s="1"/>
      <c r="K6" s="1"/>
      <c r="L6" s="1"/>
      <c r="M6" s="1"/>
      <c r="N6" s="1"/>
      <c r="O6" s="9"/>
      <c r="P6" s="1"/>
      <c r="Q6" s="1"/>
      <c r="R6" s="1"/>
      <c r="T6" s="9"/>
      <c r="Z6" s="1"/>
      <c r="AA6" s="9"/>
      <c r="AB6" s="4" t="s">
        <v>1</v>
      </c>
      <c r="AC6" t="s">
        <v>635</v>
      </c>
      <c r="AD6" s="1"/>
      <c r="AE6" s="1"/>
      <c r="AF6" s="1"/>
      <c r="AH6" s="9"/>
      <c r="AI6" s="4" t="s">
        <v>622</v>
      </c>
      <c r="AJ6" t="s">
        <v>635</v>
      </c>
      <c r="AK6" s="1"/>
      <c r="AL6" s="1"/>
      <c r="AN6" s="9"/>
      <c r="AO6" s="4" t="s">
        <v>622</v>
      </c>
      <c r="AP6" t="s">
        <v>635</v>
      </c>
      <c r="AQ6" s="1"/>
      <c r="AR6" s="1"/>
      <c r="AU6" s="4" t="s">
        <v>622</v>
      </c>
      <c r="AV6" t="s">
        <v>635</v>
      </c>
      <c r="AW6" s="1"/>
      <c r="AY6" s="4" t="s">
        <v>622</v>
      </c>
      <c r="AZ6" t="s">
        <v>635</v>
      </c>
      <c r="BA6" s="9"/>
      <c r="BB6" s="1"/>
      <c r="BC6" s="1"/>
      <c r="BG6" s="4" t="s">
        <v>2</v>
      </c>
      <c r="BH6" t="s">
        <v>635</v>
      </c>
      <c r="BI6" s="1"/>
      <c r="BJ6" s="1"/>
      <c r="BP6" s="4" t="s">
        <v>1</v>
      </c>
      <c r="BQ6" t="s">
        <v>635</v>
      </c>
      <c r="BR6" s="1"/>
      <c r="BS6" s="1"/>
      <c r="BV6" s="4" t="s">
        <v>1</v>
      </c>
      <c r="BW6" t="s">
        <v>635</v>
      </c>
      <c r="BX6" s="1"/>
      <c r="BY6" s="1"/>
      <c r="CK6" s="4" t="s">
        <v>622</v>
      </c>
      <c r="CL6" t="s">
        <v>635</v>
      </c>
      <c r="CY6" s="4" t="s">
        <v>38</v>
      </c>
      <c r="CZ6" s="5">
        <v>1</v>
      </c>
      <c r="DF6" s="4" t="s">
        <v>622</v>
      </c>
      <c r="DG6" t="s">
        <v>635</v>
      </c>
      <c r="DK6" s="4" t="s">
        <v>622</v>
      </c>
      <c r="DL6" t="s">
        <v>635</v>
      </c>
      <c r="DT6" s="1"/>
      <c r="DU6" s="1"/>
      <c r="DV6" s="1"/>
      <c r="ER6" s="4" t="s">
        <v>622</v>
      </c>
      <c r="ES6" t="s">
        <v>635</v>
      </c>
      <c r="EW6" s="4" t="s">
        <v>622</v>
      </c>
      <c r="EX6" t="s">
        <v>635</v>
      </c>
      <c r="FB6" s="4" t="s">
        <v>16</v>
      </c>
      <c r="FC6" s="5">
        <v>1</v>
      </c>
    </row>
    <row r="7" spans="2:211" x14ac:dyDescent="0.3">
      <c r="B7" s="4" t="s">
        <v>1</v>
      </c>
      <c r="C7" t="s">
        <v>635</v>
      </c>
      <c r="H7" s="9"/>
      <c r="I7" s="4" t="s">
        <v>633</v>
      </c>
      <c r="J7" s="4" t="s">
        <v>625</v>
      </c>
      <c r="O7" s="9"/>
      <c r="P7" s="4" t="s">
        <v>622</v>
      </c>
      <c r="Q7" t="s">
        <v>635</v>
      </c>
      <c r="T7" s="9"/>
      <c r="U7" s="4" t="s">
        <v>622</v>
      </c>
      <c r="V7" t="s">
        <v>635</v>
      </c>
      <c r="Z7" s="1"/>
      <c r="AA7" s="9"/>
      <c r="AB7" s="4" t="s">
        <v>626</v>
      </c>
      <c r="AC7" t="s">
        <v>634</v>
      </c>
      <c r="AD7" s="1"/>
      <c r="AE7" s="1"/>
      <c r="AF7" s="1"/>
      <c r="AH7" s="9"/>
      <c r="AI7" s="1"/>
      <c r="AJ7" s="1"/>
      <c r="AK7" s="1"/>
      <c r="AL7" s="1"/>
      <c r="AN7" s="9"/>
      <c r="AO7" s="1"/>
      <c r="AP7" s="1"/>
      <c r="AQ7" s="1"/>
      <c r="AR7" s="1"/>
      <c r="AU7" s="1"/>
      <c r="AV7" s="1"/>
      <c r="AW7" s="1"/>
      <c r="AY7" s="1"/>
      <c r="AZ7" s="1"/>
      <c r="BA7" s="9"/>
      <c r="BB7" s="4" t="s">
        <v>631</v>
      </c>
      <c r="BC7" t="s">
        <v>661</v>
      </c>
      <c r="BG7" s="1"/>
      <c r="BH7" s="1"/>
      <c r="BI7" s="1"/>
      <c r="BJ7" s="1"/>
      <c r="BP7" s="4" t="s">
        <v>2</v>
      </c>
      <c r="BQ7" t="s">
        <v>635</v>
      </c>
      <c r="BR7" s="1"/>
      <c r="BS7" s="1"/>
      <c r="BV7" s="4" t="s">
        <v>2</v>
      </c>
      <c r="BW7" t="s">
        <v>635</v>
      </c>
      <c r="BX7" s="1"/>
      <c r="BY7" s="1"/>
      <c r="CE7" s="4" t="s">
        <v>622</v>
      </c>
      <c r="CF7" t="s">
        <v>635</v>
      </c>
      <c r="CK7" s="4" t="s">
        <v>38</v>
      </c>
      <c r="CL7" s="5">
        <v>1</v>
      </c>
      <c r="CM7" s="1"/>
      <c r="CN7" s="1"/>
      <c r="CR7" s="4" t="s">
        <v>622</v>
      </c>
      <c r="CS7" t="s">
        <v>635</v>
      </c>
      <c r="CT7" s="1"/>
      <c r="CU7" s="1"/>
      <c r="CY7" s="4" t="s">
        <v>1</v>
      </c>
      <c r="CZ7" t="s">
        <v>635</v>
      </c>
      <c r="DF7" s="4" t="s">
        <v>38</v>
      </c>
      <c r="DG7" s="5">
        <v>1</v>
      </c>
      <c r="DH7" s="1"/>
      <c r="DI7" s="1"/>
      <c r="DJ7" s="1"/>
      <c r="DK7" s="4" t="s">
        <v>38</v>
      </c>
      <c r="DL7" t="s">
        <v>634</v>
      </c>
      <c r="DR7" s="4" t="s">
        <v>622</v>
      </c>
      <c r="DS7" t="s">
        <v>635</v>
      </c>
      <c r="DT7" s="1"/>
      <c r="DU7" s="1"/>
      <c r="DV7" s="1"/>
      <c r="DZ7" s="1"/>
      <c r="EA7" s="1"/>
      <c r="ED7" s="4" t="s">
        <v>622</v>
      </c>
      <c r="EE7" t="s">
        <v>635</v>
      </c>
      <c r="EF7" s="1"/>
      <c r="EG7" s="1"/>
      <c r="EL7" s="4" t="s">
        <v>622</v>
      </c>
      <c r="EM7" t="s">
        <v>635</v>
      </c>
      <c r="ER7" s="4" t="s">
        <v>2</v>
      </c>
      <c r="ES7" t="s">
        <v>635</v>
      </c>
      <c r="EW7" s="4" t="s">
        <v>2</v>
      </c>
      <c r="EX7" t="s">
        <v>635</v>
      </c>
      <c r="FB7" s="4" t="s">
        <v>2</v>
      </c>
      <c r="FC7" t="s">
        <v>635</v>
      </c>
      <c r="FG7" s="4" t="s">
        <v>622</v>
      </c>
      <c r="FH7" t="s">
        <v>635</v>
      </c>
    </row>
    <row r="8" spans="2:211" x14ac:dyDescent="0.3">
      <c r="H8" s="9"/>
      <c r="I8" s="4" t="s">
        <v>631</v>
      </c>
      <c r="J8" t="s">
        <v>5</v>
      </c>
      <c r="K8" t="s">
        <v>4</v>
      </c>
      <c r="L8" t="s">
        <v>3</v>
      </c>
      <c r="M8" t="s">
        <v>624</v>
      </c>
      <c r="O8" s="9"/>
      <c r="P8" s="4" t="s">
        <v>1</v>
      </c>
      <c r="Q8" t="s">
        <v>635</v>
      </c>
      <c r="T8" s="9"/>
      <c r="U8" s="1"/>
      <c r="V8" s="1"/>
      <c r="Z8" s="1"/>
      <c r="AA8" s="9"/>
      <c r="AB8" s="1"/>
      <c r="AC8" s="1"/>
      <c r="AD8" s="1"/>
      <c r="AE8" s="1"/>
      <c r="AF8" s="1"/>
      <c r="AH8" s="9"/>
      <c r="AI8" s="4" t="s">
        <v>796</v>
      </c>
      <c r="AJ8" s="4" t="s">
        <v>625</v>
      </c>
      <c r="AN8" s="9"/>
      <c r="AP8" s="4" t="s">
        <v>625</v>
      </c>
      <c r="AU8" s="4" t="s">
        <v>631</v>
      </c>
      <c r="AV8" t="s">
        <v>659</v>
      </c>
      <c r="AY8" s="4" t="s">
        <v>631</v>
      </c>
      <c r="AZ8" t="s">
        <v>660</v>
      </c>
      <c r="BA8" s="9"/>
      <c r="BB8" s="5" t="s">
        <v>86</v>
      </c>
      <c r="BC8">
        <v>62</v>
      </c>
      <c r="BG8" s="4" t="s">
        <v>631</v>
      </c>
      <c r="BH8" t="s">
        <v>662</v>
      </c>
      <c r="BP8" s="1"/>
      <c r="BQ8" s="1"/>
      <c r="BR8" s="1"/>
      <c r="BS8" s="1"/>
      <c r="BV8" s="1"/>
      <c r="BW8" s="1"/>
      <c r="BX8" s="1"/>
      <c r="BY8" s="1"/>
      <c r="CE8" s="4" t="s">
        <v>2</v>
      </c>
      <c r="CF8" t="s">
        <v>635</v>
      </c>
      <c r="CK8" s="4" t="s">
        <v>108</v>
      </c>
      <c r="CL8" t="s">
        <v>635</v>
      </c>
      <c r="CM8" s="1"/>
      <c r="CN8" s="1"/>
      <c r="CR8" s="4" t="s">
        <v>38</v>
      </c>
      <c r="CS8" s="5">
        <v>1</v>
      </c>
      <c r="CT8" s="1"/>
      <c r="CU8" s="1"/>
      <c r="CY8" s="4" t="s">
        <v>2</v>
      </c>
      <c r="CZ8" t="s">
        <v>7</v>
      </c>
      <c r="DF8" s="4" t="s">
        <v>2</v>
      </c>
      <c r="DG8" t="s">
        <v>7</v>
      </c>
      <c r="DH8" s="1"/>
      <c r="DI8" s="1"/>
      <c r="DJ8" s="1"/>
      <c r="DK8" s="4" t="s">
        <v>2</v>
      </c>
      <c r="DL8" t="s">
        <v>7</v>
      </c>
      <c r="DR8" s="4" t="s">
        <v>290</v>
      </c>
      <c r="DS8" t="s">
        <v>12</v>
      </c>
      <c r="DT8" s="1"/>
      <c r="DU8" s="1"/>
      <c r="DV8" s="1"/>
      <c r="DX8" s="4" t="s">
        <v>622</v>
      </c>
      <c r="DY8" t="s">
        <v>635</v>
      </c>
      <c r="DZ8" s="1"/>
      <c r="EA8" s="1"/>
      <c r="ED8" s="4" t="s">
        <v>290</v>
      </c>
      <c r="EE8" t="s">
        <v>12</v>
      </c>
      <c r="EF8" s="1"/>
      <c r="EG8" s="1"/>
      <c r="EL8" s="4" t="s">
        <v>2</v>
      </c>
      <c r="EM8" t="s">
        <v>635</v>
      </c>
      <c r="ER8" s="4" t="s">
        <v>1</v>
      </c>
      <c r="ES8" t="s">
        <v>635</v>
      </c>
      <c r="EW8" s="4" t="s">
        <v>1</v>
      </c>
      <c r="EX8" t="s">
        <v>635</v>
      </c>
      <c r="FB8" s="4" t="s">
        <v>1</v>
      </c>
      <c r="FC8" t="s">
        <v>635</v>
      </c>
      <c r="FG8" s="4" t="s">
        <v>1</v>
      </c>
      <c r="FH8" t="s">
        <v>635</v>
      </c>
      <c r="FM8" s="4" t="s">
        <v>622</v>
      </c>
      <c r="FN8" t="s">
        <v>635</v>
      </c>
      <c r="FS8" s="4" t="s">
        <v>622</v>
      </c>
      <c r="FT8" t="s">
        <v>635</v>
      </c>
      <c r="FY8" s="4" t="s">
        <v>622</v>
      </c>
      <c r="FZ8" t="s">
        <v>635</v>
      </c>
      <c r="GE8" s="4" t="s">
        <v>622</v>
      </c>
      <c r="GF8" t="s">
        <v>635</v>
      </c>
    </row>
    <row r="9" spans="2:211" x14ac:dyDescent="0.3">
      <c r="B9" s="4" t="s">
        <v>901</v>
      </c>
      <c r="C9" s="4" t="s">
        <v>625</v>
      </c>
      <c r="H9" s="9"/>
      <c r="I9" s="5" t="s">
        <v>7</v>
      </c>
      <c r="J9">
        <v>57</v>
      </c>
      <c r="K9">
        <v>132</v>
      </c>
      <c r="L9">
        <v>11</v>
      </c>
      <c r="M9">
        <v>200</v>
      </c>
      <c r="O9" s="9"/>
      <c r="P9" s="4" t="s">
        <v>2</v>
      </c>
      <c r="Q9" t="s">
        <v>635</v>
      </c>
      <c r="T9" s="9"/>
      <c r="V9" s="4" t="s">
        <v>625</v>
      </c>
      <c r="Z9" s="1"/>
      <c r="AA9" s="9"/>
      <c r="AC9" s="4" t="s">
        <v>625</v>
      </c>
      <c r="AH9" s="9"/>
      <c r="AI9" s="4" t="s">
        <v>631</v>
      </c>
      <c r="AJ9" t="s">
        <v>7</v>
      </c>
      <c r="AK9" t="s">
        <v>6</v>
      </c>
      <c r="AL9" t="s">
        <v>624</v>
      </c>
      <c r="AN9" s="9"/>
      <c r="AO9" s="4" t="s">
        <v>639</v>
      </c>
      <c r="AP9" t="s">
        <v>7</v>
      </c>
      <c r="AQ9" t="s">
        <v>6</v>
      </c>
      <c r="AR9" t="s">
        <v>624</v>
      </c>
      <c r="AU9" s="5" t="s">
        <v>5</v>
      </c>
      <c r="AV9">
        <v>8</v>
      </c>
      <c r="AY9" s="5" t="s">
        <v>88</v>
      </c>
      <c r="AZ9">
        <v>25</v>
      </c>
      <c r="BA9" s="9"/>
      <c r="BB9" s="5" t="s">
        <v>624</v>
      </c>
      <c r="BC9">
        <v>62</v>
      </c>
      <c r="BG9" s="5" t="s">
        <v>88</v>
      </c>
      <c r="BH9">
        <v>12</v>
      </c>
      <c r="BP9" s="4" t="s">
        <v>675</v>
      </c>
      <c r="BQ9" s="4" t="s">
        <v>625</v>
      </c>
      <c r="BW9" s="4" t="s">
        <v>625</v>
      </c>
      <c r="CE9" s="4" t="s">
        <v>1</v>
      </c>
      <c r="CF9" t="s">
        <v>635</v>
      </c>
      <c r="CK9" s="1"/>
      <c r="CL9" s="1"/>
      <c r="CM9" s="1"/>
      <c r="CN9" s="1"/>
      <c r="CR9" s="1"/>
      <c r="CS9" s="1"/>
      <c r="CT9" s="1"/>
      <c r="CU9" s="1"/>
      <c r="CY9" s="1"/>
      <c r="CZ9" s="1"/>
      <c r="DF9" s="1"/>
      <c r="DG9" s="1"/>
      <c r="DH9" s="1"/>
      <c r="DI9" s="1"/>
      <c r="DJ9" s="1"/>
      <c r="DK9" s="1"/>
      <c r="DL9" s="1"/>
      <c r="DR9" s="1"/>
      <c r="DS9" s="1"/>
      <c r="DT9" s="1"/>
      <c r="DU9" s="1"/>
      <c r="DV9" s="1"/>
      <c r="DX9" s="4" t="s">
        <v>290</v>
      </c>
      <c r="DY9" t="s">
        <v>12</v>
      </c>
      <c r="DZ9" s="1"/>
      <c r="EA9" s="1"/>
      <c r="ED9" s="4" t="s">
        <v>1</v>
      </c>
      <c r="EE9" t="s">
        <v>635</v>
      </c>
      <c r="EF9" s="1"/>
      <c r="EG9" s="1"/>
      <c r="EL9" s="4" t="s">
        <v>290</v>
      </c>
      <c r="EM9" t="s">
        <v>634</v>
      </c>
      <c r="ER9" s="4" t="s">
        <v>16</v>
      </c>
      <c r="ES9" t="s">
        <v>634</v>
      </c>
      <c r="EW9" s="1"/>
      <c r="EX9" s="1"/>
      <c r="FB9" s="1"/>
      <c r="FC9" s="1"/>
      <c r="FG9" s="1"/>
      <c r="FH9" s="1"/>
      <c r="FM9" s="4" t="s">
        <v>1</v>
      </c>
      <c r="FN9" t="s">
        <v>635</v>
      </c>
      <c r="FS9" s="4" t="s">
        <v>1</v>
      </c>
      <c r="FT9" t="s">
        <v>635</v>
      </c>
      <c r="FY9" s="4" t="s">
        <v>18</v>
      </c>
      <c r="FZ9" t="s">
        <v>634</v>
      </c>
      <c r="GE9" s="4" t="s">
        <v>2</v>
      </c>
      <c r="GF9" t="s">
        <v>635</v>
      </c>
      <c r="GJ9" s="4" t="s">
        <v>622</v>
      </c>
      <c r="GK9" t="s">
        <v>635</v>
      </c>
      <c r="GP9" s="4" t="s">
        <v>622</v>
      </c>
      <c r="GQ9" t="s">
        <v>635</v>
      </c>
      <c r="GV9" s="4" t="s">
        <v>622</v>
      </c>
      <c r="GW9" t="s">
        <v>635</v>
      </c>
      <c r="HA9" s="4" t="s">
        <v>622</v>
      </c>
      <c r="HB9" t="s">
        <v>635</v>
      </c>
    </row>
    <row r="10" spans="2:211" x14ac:dyDescent="0.3">
      <c r="B10" s="4" t="s">
        <v>631</v>
      </c>
      <c r="C10" t="s">
        <v>7</v>
      </c>
      <c r="D10" t="s">
        <v>6</v>
      </c>
      <c r="E10" t="s">
        <v>624</v>
      </c>
      <c r="H10" s="9"/>
      <c r="I10" s="5" t="s">
        <v>6</v>
      </c>
      <c r="J10">
        <v>94</v>
      </c>
      <c r="K10">
        <v>83</v>
      </c>
      <c r="L10">
        <v>34</v>
      </c>
      <c r="M10">
        <v>211</v>
      </c>
      <c r="O10" s="9"/>
      <c r="P10" s="1"/>
      <c r="Q10" s="1"/>
      <c r="T10" s="9"/>
      <c r="U10" s="4" t="s">
        <v>631</v>
      </c>
      <c r="V10" t="s">
        <v>5</v>
      </c>
      <c r="W10" t="s">
        <v>4</v>
      </c>
      <c r="X10" t="s">
        <v>3</v>
      </c>
      <c r="Y10" t="s">
        <v>624</v>
      </c>
      <c r="Z10" s="1"/>
      <c r="AA10" s="9"/>
      <c r="AB10" s="4" t="s">
        <v>639</v>
      </c>
      <c r="AC10" t="s">
        <v>7</v>
      </c>
      <c r="AD10" t="s">
        <v>6</v>
      </c>
      <c r="AE10" t="s">
        <v>624</v>
      </c>
      <c r="AH10" s="9"/>
      <c r="AI10" s="5" t="s">
        <v>63</v>
      </c>
      <c r="AK10">
        <v>2</v>
      </c>
      <c r="AL10">
        <v>2</v>
      </c>
      <c r="AN10" s="9"/>
      <c r="AO10" s="5" t="s">
        <v>798</v>
      </c>
      <c r="AP10">
        <v>19</v>
      </c>
      <c r="AQ10">
        <v>10</v>
      </c>
      <c r="AR10">
        <v>29</v>
      </c>
      <c r="AU10" s="5" t="s">
        <v>4</v>
      </c>
      <c r="AV10">
        <v>40</v>
      </c>
      <c r="AY10" s="5" t="s">
        <v>86</v>
      </c>
      <c r="AZ10">
        <v>27</v>
      </c>
      <c r="BA10" s="9"/>
      <c r="BG10" s="5" t="s">
        <v>85</v>
      </c>
      <c r="BH10">
        <v>99</v>
      </c>
      <c r="BP10" s="4" t="s">
        <v>631</v>
      </c>
      <c r="BQ10" t="s">
        <v>88</v>
      </c>
      <c r="BR10" t="s">
        <v>85</v>
      </c>
      <c r="BS10" t="s">
        <v>624</v>
      </c>
      <c r="BV10" s="4" t="s">
        <v>639</v>
      </c>
      <c r="BW10">
        <v>13</v>
      </c>
      <c r="BX10">
        <v>15</v>
      </c>
      <c r="BY10">
        <v>16</v>
      </c>
      <c r="BZ10" t="s">
        <v>623</v>
      </c>
      <c r="CA10" t="s">
        <v>624</v>
      </c>
      <c r="CE10" s="1"/>
      <c r="CF10" s="1"/>
      <c r="CL10" s="4" t="s">
        <v>625</v>
      </c>
      <c r="CS10" s="4" t="s">
        <v>625</v>
      </c>
      <c r="CY10" s="4" t="s">
        <v>631</v>
      </c>
      <c r="CZ10" t="s">
        <v>699</v>
      </c>
      <c r="DG10" s="4" t="s">
        <v>625</v>
      </c>
      <c r="DL10" s="4" t="s">
        <v>625</v>
      </c>
      <c r="DR10" s="4" t="s">
        <v>710</v>
      </c>
      <c r="DS10" s="4" t="s">
        <v>625</v>
      </c>
      <c r="DX10" s="1"/>
      <c r="DY10" s="1"/>
      <c r="DZ10" s="1"/>
      <c r="EA10" s="1"/>
      <c r="ED10" s="1"/>
      <c r="EE10" s="1"/>
      <c r="EF10" s="1"/>
      <c r="EG10" s="1"/>
      <c r="EL10" s="4" t="s">
        <v>1</v>
      </c>
      <c r="EM10" t="s">
        <v>635</v>
      </c>
      <c r="ER10" s="1"/>
      <c r="ES10" s="1"/>
      <c r="EW10" s="4" t="s">
        <v>631</v>
      </c>
      <c r="EX10" t="s">
        <v>729</v>
      </c>
      <c r="FB10" s="4" t="s">
        <v>639</v>
      </c>
      <c r="FG10" s="4" t="s">
        <v>737</v>
      </c>
      <c r="FH10" s="4" t="s">
        <v>625</v>
      </c>
      <c r="FM10" s="1"/>
      <c r="FN10" s="1"/>
      <c r="FS10" s="1"/>
      <c r="FT10" s="1"/>
      <c r="FY10" s="4" t="s">
        <v>1</v>
      </c>
      <c r="FZ10" t="s">
        <v>635</v>
      </c>
      <c r="GE10" s="4" t="s">
        <v>1</v>
      </c>
      <c r="GF10" t="s">
        <v>635</v>
      </c>
      <c r="GJ10" s="4" t="s">
        <v>1</v>
      </c>
      <c r="GK10" t="s">
        <v>635</v>
      </c>
      <c r="GP10" s="4" t="s">
        <v>2</v>
      </c>
      <c r="GQ10" t="s">
        <v>635</v>
      </c>
      <c r="GV10" s="4" t="s">
        <v>2</v>
      </c>
      <c r="GW10" t="s">
        <v>635</v>
      </c>
      <c r="HA10" s="4" t="s">
        <v>2</v>
      </c>
      <c r="HB10" t="s">
        <v>635</v>
      </c>
    </row>
    <row r="11" spans="2:211" x14ac:dyDescent="0.3">
      <c r="B11" s="5" t="s">
        <v>626</v>
      </c>
      <c r="C11">
        <v>14</v>
      </c>
      <c r="D11">
        <v>9</v>
      </c>
      <c r="E11">
        <v>23</v>
      </c>
      <c r="H11" s="9"/>
      <c r="I11" s="5" t="s">
        <v>624</v>
      </c>
      <c r="J11">
        <v>151</v>
      </c>
      <c r="K11">
        <v>215</v>
      </c>
      <c r="L11">
        <v>45</v>
      </c>
      <c r="M11">
        <v>411</v>
      </c>
      <c r="O11" s="9"/>
      <c r="P11" s="4" t="s">
        <v>777</v>
      </c>
      <c r="Q11" t="s">
        <v>778</v>
      </c>
      <c r="R11" t="s">
        <v>779</v>
      </c>
      <c r="T11" s="9"/>
      <c r="U11" s="5" t="s">
        <v>808</v>
      </c>
      <c r="Z11" s="1"/>
      <c r="AA11" s="9"/>
      <c r="AB11" s="5" t="s">
        <v>790</v>
      </c>
      <c r="AC11">
        <v>33</v>
      </c>
      <c r="AD11">
        <v>1</v>
      </c>
      <c r="AE11">
        <v>34</v>
      </c>
      <c r="AH11" s="9"/>
      <c r="AI11" s="5" t="s">
        <v>348</v>
      </c>
      <c r="AJ11">
        <v>19</v>
      </c>
      <c r="AK11">
        <v>2</v>
      </c>
      <c r="AL11">
        <v>21</v>
      </c>
      <c r="AN11" s="9"/>
      <c r="AO11" s="5" t="s">
        <v>799</v>
      </c>
      <c r="AP11">
        <v>4</v>
      </c>
      <c r="AQ11">
        <v>29</v>
      </c>
      <c r="AR11">
        <v>33</v>
      </c>
      <c r="AU11" s="5" t="s">
        <v>3</v>
      </c>
      <c r="AV11">
        <v>4</v>
      </c>
      <c r="AY11" s="5" t="s">
        <v>624</v>
      </c>
      <c r="AZ11">
        <v>52</v>
      </c>
      <c r="BA11" s="9"/>
      <c r="BG11" s="5" t="s">
        <v>624</v>
      </c>
      <c r="BH11">
        <v>111</v>
      </c>
      <c r="BP11" s="5">
        <v>15</v>
      </c>
      <c r="BQ11">
        <v>17</v>
      </c>
      <c r="BR11">
        <v>14</v>
      </c>
      <c r="BS11">
        <v>31</v>
      </c>
      <c r="BV11" s="5" t="s">
        <v>825</v>
      </c>
      <c r="BW11">
        <v>113</v>
      </c>
      <c r="BX11">
        <v>0</v>
      </c>
      <c r="BY11">
        <v>0</v>
      </c>
      <c r="BZ11">
        <v>0</v>
      </c>
      <c r="CA11">
        <v>113</v>
      </c>
      <c r="CF11" s="4" t="s">
        <v>625</v>
      </c>
      <c r="CK11" s="4" t="s">
        <v>631</v>
      </c>
      <c r="CL11" t="s">
        <v>5</v>
      </c>
      <c r="CM11" t="s">
        <v>4</v>
      </c>
      <c r="CN11" t="s">
        <v>3</v>
      </c>
      <c r="CO11" t="s">
        <v>624</v>
      </c>
      <c r="CR11" s="4" t="s">
        <v>631</v>
      </c>
      <c r="CS11" t="s">
        <v>5</v>
      </c>
      <c r="CT11" t="s">
        <v>4</v>
      </c>
      <c r="CU11" t="s">
        <v>3</v>
      </c>
      <c r="CV11" t="s">
        <v>624</v>
      </c>
      <c r="CY11" s="5" t="s">
        <v>125</v>
      </c>
      <c r="CZ11">
        <v>56</v>
      </c>
      <c r="DF11" s="4" t="s">
        <v>639</v>
      </c>
      <c r="DG11" t="s">
        <v>5</v>
      </c>
      <c r="DH11" t="s">
        <v>4</v>
      </c>
      <c r="DI11" t="s">
        <v>624</v>
      </c>
      <c r="DK11" s="4" t="s">
        <v>639</v>
      </c>
      <c r="DL11" t="s">
        <v>5</v>
      </c>
      <c r="DM11" t="s">
        <v>4</v>
      </c>
      <c r="DN11" t="s">
        <v>3</v>
      </c>
      <c r="DO11" t="s">
        <v>624</v>
      </c>
      <c r="DR11" s="4" t="s">
        <v>631</v>
      </c>
      <c r="DS11" t="s">
        <v>7</v>
      </c>
      <c r="DT11" t="s">
        <v>6</v>
      </c>
      <c r="DU11" t="s">
        <v>624</v>
      </c>
      <c r="DX11" s="4" t="s">
        <v>712</v>
      </c>
      <c r="DY11" s="4" t="s">
        <v>625</v>
      </c>
      <c r="ED11" s="4" t="s">
        <v>714</v>
      </c>
      <c r="EE11" s="4" t="s">
        <v>625</v>
      </c>
      <c r="EL11" s="1"/>
      <c r="EM11" s="1"/>
      <c r="ER11" s="4" t="s">
        <v>631</v>
      </c>
      <c r="ES11" t="s">
        <v>727</v>
      </c>
      <c r="EW11" s="5" t="s">
        <v>88</v>
      </c>
      <c r="EX11">
        <v>104</v>
      </c>
      <c r="FB11" s="5" t="s">
        <v>895</v>
      </c>
      <c r="FC11">
        <v>11</v>
      </c>
      <c r="FG11" s="4" t="s">
        <v>631</v>
      </c>
      <c r="FH11" t="s">
        <v>7</v>
      </c>
      <c r="FI11" t="s">
        <v>6</v>
      </c>
      <c r="FJ11" t="s">
        <v>624</v>
      </c>
      <c r="FM11" s="4" t="s">
        <v>739</v>
      </c>
      <c r="FN11" s="4" t="s">
        <v>625</v>
      </c>
      <c r="FS11" s="4" t="s">
        <v>741</v>
      </c>
      <c r="FT11" s="4" t="s">
        <v>625</v>
      </c>
      <c r="FY11" s="1"/>
      <c r="FZ11" s="1"/>
      <c r="GE11" s="1"/>
      <c r="GF11" s="1"/>
      <c r="GJ11" s="1"/>
      <c r="GK11" s="1"/>
      <c r="GP11" s="4" t="s">
        <v>1</v>
      </c>
      <c r="GQ11" t="s">
        <v>635</v>
      </c>
      <c r="GV11" s="4" t="s">
        <v>1</v>
      </c>
      <c r="GW11" t="s">
        <v>635</v>
      </c>
      <c r="HA11" s="4" t="s">
        <v>1</v>
      </c>
      <c r="HB11" t="s">
        <v>635</v>
      </c>
    </row>
    <row r="12" spans="2:211" x14ac:dyDescent="0.3">
      <c r="B12" s="5" t="s">
        <v>646</v>
      </c>
      <c r="C12">
        <v>186</v>
      </c>
      <c r="D12">
        <v>202</v>
      </c>
      <c r="E12">
        <v>388</v>
      </c>
      <c r="H12" s="9"/>
      <c r="O12" s="9"/>
      <c r="P12" s="5" t="s">
        <v>15</v>
      </c>
      <c r="Q12">
        <v>3</v>
      </c>
      <c r="R12" s="11">
        <v>7.3891625615763543E-3</v>
      </c>
      <c r="T12" s="9"/>
      <c r="U12" s="12" t="s">
        <v>7</v>
      </c>
      <c r="V12">
        <v>8</v>
      </c>
      <c r="W12">
        <v>40</v>
      </c>
      <c r="X12">
        <v>4</v>
      </c>
      <c r="Y12">
        <v>52</v>
      </c>
      <c r="Z12" s="1"/>
      <c r="AA12" s="9"/>
      <c r="AB12" s="5" t="s">
        <v>791</v>
      </c>
      <c r="AC12">
        <v>150</v>
      </c>
      <c r="AD12">
        <v>129</v>
      </c>
      <c r="AE12">
        <v>279</v>
      </c>
      <c r="AH12" s="9"/>
      <c r="AI12" s="5" t="s">
        <v>60</v>
      </c>
      <c r="AJ12">
        <v>14</v>
      </c>
      <c r="AK12">
        <v>42</v>
      </c>
      <c r="AL12">
        <v>56</v>
      </c>
      <c r="AN12" s="9"/>
      <c r="AO12" s="5" t="s">
        <v>800</v>
      </c>
      <c r="AP12">
        <v>4</v>
      </c>
      <c r="AQ12">
        <v>2</v>
      </c>
      <c r="AR12">
        <v>6</v>
      </c>
      <c r="AU12" s="5" t="s">
        <v>624</v>
      </c>
      <c r="AV12">
        <v>52</v>
      </c>
      <c r="BP12" s="5">
        <v>16</v>
      </c>
      <c r="BQ12">
        <v>54</v>
      </c>
      <c r="BR12">
        <v>26</v>
      </c>
      <c r="BS12">
        <v>80</v>
      </c>
      <c r="BV12" s="5" t="s">
        <v>826</v>
      </c>
      <c r="BW12">
        <v>52</v>
      </c>
      <c r="BX12">
        <v>26</v>
      </c>
      <c r="BY12">
        <v>59</v>
      </c>
      <c r="BZ12">
        <v>1</v>
      </c>
      <c r="CA12">
        <v>138</v>
      </c>
      <c r="CE12" s="4" t="s">
        <v>639</v>
      </c>
      <c r="CF12" t="s">
        <v>88</v>
      </c>
      <c r="CG12" t="s">
        <v>85</v>
      </c>
      <c r="CH12" t="s">
        <v>624</v>
      </c>
      <c r="CK12" s="5" t="s">
        <v>833</v>
      </c>
      <c r="CR12" s="5" t="s">
        <v>864</v>
      </c>
      <c r="CY12" s="5" t="s">
        <v>124</v>
      </c>
      <c r="CZ12">
        <v>5</v>
      </c>
      <c r="DF12" s="5" t="s">
        <v>879</v>
      </c>
      <c r="DG12">
        <v>2</v>
      </c>
      <c r="DH12">
        <v>29</v>
      </c>
      <c r="DI12">
        <v>31</v>
      </c>
      <c r="DK12" s="5" t="s">
        <v>833</v>
      </c>
      <c r="DL12">
        <v>0</v>
      </c>
      <c r="DM12">
        <v>7</v>
      </c>
      <c r="DO12">
        <v>7</v>
      </c>
      <c r="DR12" s="5" t="s">
        <v>191</v>
      </c>
      <c r="DS12">
        <v>10</v>
      </c>
      <c r="DU12">
        <v>10</v>
      </c>
      <c r="DX12" s="4" t="s">
        <v>631</v>
      </c>
      <c r="DY12" t="s">
        <v>7</v>
      </c>
      <c r="DZ12" t="s">
        <v>6</v>
      </c>
      <c r="EA12" t="s">
        <v>624</v>
      </c>
      <c r="ED12" s="4" t="s">
        <v>631</v>
      </c>
      <c r="EE12" t="s">
        <v>7</v>
      </c>
      <c r="EF12" t="s">
        <v>6</v>
      </c>
      <c r="EG12" t="s">
        <v>624</v>
      </c>
      <c r="EL12" s="4" t="s">
        <v>631</v>
      </c>
      <c r="EM12" t="s">
        <v>725</v>
      </c>
      <c r="ER12" s="5" t="s">
        <v>88</v>
      </c>
      <c r="ES12">
        <v>6</v>
      </c>
      <c r="EW12" s="5" t="s">
        <v>85</v>
      </c>
      <c r="EX12">
        <v>34</v>
      </c>
      <c r="FB12" s="5" t="s">
        <v>896</v>
      </c>
      <c r="FC12">
        <v>28</v>
      </c>
      <c r="FG12" s="5" t="s">
        <v>88</v>
      </c>
      <c r="FH12">
        <v>5</v>
      </c>
      <c r="FI12">
        <v>26</v>
      </c>
      <c r="FJ12">
        <v>31</v>
      </c>
      <c r="FM12" s="4" t="s">
        <v>631</v>
      </c>
      <c r="FN12" t="s">
        <v>7</v>
      </c>
      <c r="FO12" t="s">
        <v>6</v>
      </c>
      <c r="FP12" t="s">
        <v>624</v>
      </c>
      <c r="FS12" s="4" t="s">
        <v>631</v>
      </c>
      <c r="FT12" t="s">
        <v>7</v>
      </c>
      <c r="FU12" t="s">
        <v>6</v>
      </c>
      <c r="FV12" t="s">
        <v>624</v>
      </c>
      <c r="FZ12" s="4" t="s">
        <v>625</v>
      </c>
      <c r="GE12" s="4" t="s">
        <v>639</v>
      </c>
      <c r="GJ12" s="4" t="s">
        <v>754</v>
      </c>
      <c r="GK12" s="4" t="s">
        <v>625</v>
      </c>
      <c r="GP12" s="1"/>
      <c r="GQ12" s="1"/>
      <c r="GV12" s="1"/>
      <c r="GW12" s="1"/>
      <c r="HA12" s="1"/>
      <c r="HB12" s="1"/>
    </row>
    <row r="13" spans="2:211" x14ac:dyDescent="0.3">
      <c r="B13" s="5" t="s">
        <v>624</v>
      </c>
      <c r="C13">
        <v>200</v>
      </c>
      <c r="D13">
        <v>211</v>
      </c>
      <c r="E13">
        <v>411</v>
      </c>
      <c r="H13" s="10"/>
      <c r="L13" s="1"/>
      <c r="M13" s="1"/>
      <c r="N13" s="1"/>
      <c r="O13" s="9"/>
      <c r="P13" s="5" t="s">
        <v>12</v>
      </c>
      <c r="Q13">
        <v>239</v>
      </c>
      <c r="R13" s="11">
        <v>0.58866995073891626</v>
      </c>
      <c r="T13" s="9"/>
      <c r="U13" s="13" t="s">
        <v>646</v>
      </c>
      <c r="V13">
        <v>8</v>
      </c>
      <c r="W13">
        <v>39</v>
      </c>
      <c r="X13">
        <v>1</v>
      </c>
      <c r="Y13">
        <v>48</v>
      </c>
      <c r="Z13" s="1"/>
      <c r="AA13" s="9"/>
      <c r="AB13" s="5" t="s">
        <v>792</v>
      </c>
      <c r="AC13">
        <v>8</v>
      </c>
      <c r="AD13">
        <v>31</v>
      </c>
      <c r="AE13">
        <v>39</v>
      </c>
      <c r="AH13" s="9"/>
      <c r="AI13" s="5" t="s">
        <v>61</v>
      </c>
      <c r="AJ13">
        <v>12</v>
      </c>
      <c r="AK13">
        <v>12</v>
      </c>
      <c r="AL13">
        <v>24</v>
      </c>
      <c r="AN13" s="9"/>
      <c r="AO13" s="5" t="s">
        <v>801</v>
      </c>
      <c r="AP13">
        <v>47</v>
      </c>
      <c r="AQ13">
        <v>39</v>
      </c>
      <c r="AR13">
        <v>86</v>
      </c>
      <c r="BP13" s="5" t="s">
        <v>624</v>
      </c>
      <c r="BQ13">
        <v>71</v>
      </c>
      <c r="BR13">
        <v>40</v>
      </c>
      <c r="BS13">
        <v>111</v>
      </c>
      <c r="BV13" s="5" t="s">
        <v>808</v>
      </c>
      <c r="BW13">
        <v>0</v>
      </c>
      <c r="BX13">
        <v>32</v>
      </c>
      <c r="BY13">
        <v>83</v>
      </c>
      <c r="BZ13">
        <v>0</v>
      </c>
      <c r="CA13">
        <v>115</v>
      </c>
      <c r="CE13" s="5" t="s">
        <v>819</v>
      </c>
      <c r="CF13">
        <v>29</v>
      </c>
      <c r="CG13">
        <v>9</v>
      </c>
      <c r="CH13">
        <v>38</v>
      </c>
      <c r="CK13" s="12" t="s">
        <v>7</v>
      </c>
      <c r="CL13">
        <v>0</v>
      </c>
      <c r="CM13">
        <v>17</v>
      </c>
      <c r="CO13">
        <v>17</v>
      </c>
      <c r="CR13" s="12" t="s">
        <v>7</v>
      </c>
      <c r="CS13">
        <v>25</v>
      </c>
      <c r="CT13">
        <v>36</v>
      </c>
      <c r="CV13">
        <v>61</v>
      </c>
      <c r="CY13" s="5" t="s">
        <v>624</v>
      </c>
      <c r="CZ13">
        <v>61</v>
      </c>
      <c r="DF13" s="5" t="s">
        <v>880</v>
      </c>
      <c r="DG13">
        <v>23</v>
      </c>
      <c r="DH13">
        <v>2</v>
      </c>
      <c r="DI13">
        <v>25</v>
      </c>
      <c r="DK13" s="5" t="s">
        <v>836</v>
      </c>
      <c r="DL13">
        <v>0</v>
      </c>
      <c r="DM13">
        <v>1</v>
      </c>
      <c r="DO13">
        <v>1</v>
      </c>
      <c r="DR13" s="12" t="s">
        <v>5</v>
      </c>
      <c r="DS13">
        <v>2</v>
      </c>
      <c r="DU13">
        <v>2</v>
      </c>
      <c r="DX13" s="5" t="s">
        <v>191</v>
      </c>
      <c r="DY13">
        <v>10</v>
      </c>
      <c r="EA13">
        <v>10</v>
      </c>
      <c r="ED13" s="5" t="s">
        <v>200</v>
      </c>
      <c r="EF13">
        <v>1</v>
      </c>
      <c r="EG13">
        <v>1</v>
      </c>
      <c r="EL13" s="5" t="s">
        <v>88</v>
      </c>
      <c r="EM13">
        <v>1</v>
      </c>
      <c r="ER13" s="5" t="s">
        <v>85</v>
      </c>
      <c r="ES13">
        <v>132</v>
      </c>
      <c r="EW13" s="5" t="s">
        <v>624</v>
      </c>
      <c r="EX13">
        <v>138</v>
      </c>
      <c r="FB13" s="5" t="s">
        <v>897</v>
      </c>
      <c r="FC13">
        <v>9</v>
      </c>
      <c r="FG13" s="5" t="s">
        <v>85</v>
      </c>
      <c r="FH13">
        <v>67</v>
      </c>
      <c r="FI13">
        <v>40</v>
      </c>
      <c r="FJ13">
        <v>107</v>
      </c>
      <c r="FM13" s="5" t="s">
        <v>88</v>
      </c>
      <c r="FN13">
        <v>55</v>
      </c>
      <c r="FO13">
        <v>16</v>
      </c>
      <c r="FP13">
        <v>71</v>
      </c>
      <c r="FS13" s="5" t="s">
        <v>88</v>
      </c>
      <c r="FT13">
        <v>2</v>
      </c>
      <c r="FU13">
        <v>12</v>
      </c>
      <c r="FV13">
        <v>14</v>
      </c>
      <c r="FY13" s="4" t="s">
        <v>639</v>
      </c>
      <c r="FZ13" t="s">
        <v>7</v>
      </c>
      <c r="GA13" t="s">
        <v>6</v>
      </c>
      <c r="GB13" t="s">
        <v>624</v>
      </c>
      <c r="GE13" s="5" t="s">
        <v>905</v>
      </c>
      <c r="GF13">
        <v>54</v>
      </c>
      <c r="GJ13" s="4" t="s">
        <v>631</v>
      </c>
      <c r="GK13" t="s">
        <v>7</v>
      </c>
      <c r="GL13" t="s">
        <v>6</v>
      </c>
      <c r="GM13" t="s">
        <v>624</v>
      </c>
      <c r="GP13" s="4" t="s">
        <v>756</v>
      </c>
      <c r="GQ13" s="4" t="s">
        <v>625</v>
      </c>
      <c r="GV13" s="4" t="s">
        <v>639</v>
      </c>
      <c r="HA13" s="4" t="s">
        <v>631</v>
      </c>
      <c r="HB13" t="s">
        <v>763</v>
      </c>
    </row>
    <row r="14" spans="2:211" x14ac:dyDescent="0.3">
      <c r="H14" s="10"/>
      <c r="L14" s="1"/>
      <c r="M14" s="1"/>
      <c r="N14" s="1"/>
      <c r="O14" s="9"/>
      <c r="P14" s="5" t="s">
        <v>13</v>
      </c>
      <c r="Q14">
        <v>152</v>
      </c>
      <c r="R14" s="11">
        <v>0.37438423645320196</v>
      </c>
      <c r="T14" s="9"/>
      <c r="U14" s="13" t="s">
        <v>626</v>
      </c>
      <c r="V14">
        <v>0</v>
      </c>
      <c r="W14">
        <v>1</v>
      </c>
      <c r="X14">
        <v>3</v>
      </c>
      <c r="Y14">
        <v>4</v>
      </c>
      <c r="Z14" s="1"/>
      <c r="AA14" s="9"/>
      <c r="AB14" s="5" t="s">
        <v>793</v>
      </c>
      <c r="AC14">
        <v>65</v>
      </c>
      <c r="AD14">
        <v>22</v>
      </c>
      <c r="AE14">
        <v>87</v>
      </c>
      <c r="AH14" s="10"/>
      <c r="AI14" s="5" t="s">
        <v>347</v>
      </c>
      <c r="AJ14">
        <v>4</v>
      </c>
      <c r="AL14">
        <v>4</v>
      </c>
      <c r="AN14" s="10"/>
      <c r="AO14" s="5" t="s">
        <v>794</v>
      </c>
      <c r="AP14">
        <v>0</v>
      </c>
      <c r="AQ14">
        <v>0</v>
      </c>
      <c r="AR14">
        <v>0</v>
      </c>
      <c r="BH14" s="55">
        <v>111</v>
      </c>
      <c r="BV14" s="5" t="s">
        <v>827</v>
      </c>
      <c r="BW14">
        <v>0</v>
      </c>
      <c r="BX14">
        <v>48</v>
      </c>
      <c r="BY14">
        <v>69</v>
      </c>
      <c r="BZ14">
        <v>14</v>
      </c>
      <c r="CA14">
        <v>131</v>
      </c>
      <c r="CE14" s="5" t="s">
        <v>820</v>
      </c>
      <c r="CF14">
        <v>62</v>
      </c>
      <c r="CG14">
        <v>28</v>
      </c>
      <c r="CH14">
        <v>90</v>
      </c>
      <c r="CK14" s="12" t="s">
        <v>6</v>
      </c>
      <c r="CL14">
        <v>27</v>
      </c>
      <c r="CM14">
        <v>18</v>
      </c>
      <c r="CN14">
        <v>1</v>
      </c>
      <c r="CO14">
        <v>46</v>
      </c>
      <c r="CR14" s="12" t="s">
        <v>6</v>
      </c>
      <c r="CS14">
        <v>27</v>
      </c>
      <c r="CT14">
        <v>22</v>
      </c>
      <c r="CU14">
        <v>2</v>
      </c>
      <c r="CV14">
        <v>51</v>
      </c>
      <c r="DF14" s="5" t="s">
        <v>881</v>
      </c>
      <c r="DG14">
        <v>0</v>
      </c>
      <c r="DH14">
        <v>0</v>
      </c>
      <c r="DI14">
        <v>0</v>
      </c>
      <c r="DK14" s="5" t="s">
        <v>837</v>
      </c>
      <c r="DL14">
        <v>13</v>
      </c>
      <c r="DM14">
        <v>31</v>
      </c>
      <c r="DO14">
        <v>44</v>
      </c>
      <c r="DR14" s="12" t="s">
        <v>4</v>
      </c>
      <c r="DS14">
        <v>8</v>
      </c>
      <c r="DU14">
        <v>8</v>
      </c>
      <c r="DX14" s="12" t="s">
        <v>5</v>
      </c>
      <c r="DY14">
        <v>2</v>
      </c>
      <c r="EA14">
        <v>2</v>
      </c>
      <c r="ED14" s="5" t="s">
        <v>199</v>
      </c>
      <c r="EE14">
        <v>34</v>
      </c>
      <c r="EF14">
        <v>24</v>
      </c>
      <c r="EG14">
        <v>58</v>
      </c>
      <c r="EL14" s="5" t="s">
        <v>86</v>
      </c>
      <c r="EM14">
        <v>112</v>
      </c>
      <c r="ER14" s="5" t="s">
        <v>624</v>
      </c>
      <c r="ES14">
        <v>138</v>
      </c>
      <c r="FB14" s="5" t="s">
        <v>898</v>
      </c>
      <c r="FC14">
        <v>8</v>
      </c>
      <c r="FG14" s="5" t="s">
        <v>624</v>
      </c>
      <c r="FH14">
        <v>72</v>
      </c>
      <c r="FI14">
        <v>66</v>
      </c>
      <c r="FJ14">
        <v>138</v>
      </c>
      <c r="FM14" s="5" t="s">
        <v>85</v>
      </c>
      <c r="FN14">
        <v>17</v>
      </c>
      <c r="FO14">
        <v>50</v>
      </c>
      <c r="FP14">
        <v>67</v>
      </c>
      <c r="FS14" s="5" t="s">
        <v>85</v>
      </c>
      <c r="FT14">
        <v>70</v>
      </c>
      <c r="FU14">
        <v>54</v>
      </c>
      <c r="FV14">
        <v>124</v>
      </c>
      <c r="FY14" s="5" t="s">
        <v>902</v>
      </c>
      <c r="FZ14">
        <v>62</v>
      </c>
      <c r="GA14">
        <v>32</v>
      </c>
      <c r="GB14">
        <v>94</v>
      </c>
      <c r="GE14" s="5" t="s">
        <v>906</v>
      </c>
      <c r="GF14">
        <v>24</v>
      </c>
      <c r="GJ14" s="5" t="s">
        <v>85</v>
      </c>
      <c r="GK14">
        <v>88</v>
      </c>
      <c r="GL14">
        <v>41</v>
      </c>
      <c r="GM14">
        <v>129</v>
      </c>
      <c r="GP14" s="4" t="s">
        <v>631</v>
      </c>
      <c r="GQ14" t="s">
        <v>626</v>
      </c>
      <c r="GR14" t="s">
        <v>646</v>
      </c>
      <c r="GS14" t="s">
        <v>624</v>
      </c>
      <c r="GV14" s="5" t="s">
        <v>912</v>
      </c>
      <c r="GW14">
        <v>107</v>
      </c>
      <c r="HA14" s="5" t="s">
        <v>279</v>
      </c>
      <c r="HB14">
        <v>287</v>
      </c>
    </row>
    <row r="15" spans="2:211" x14ac:dyDescent="0.3">
      <c r="H15" s="9"/>
      <c r="I15" s="4" t="s">
        <v>633</v>
      </c>
      <c r="J15" s="4" t="s">
        <v>625</v>
      </c>
      <c r="N15" s="1"/>
      <c r="O15" s="9"/>
      <c r="P15" s="5" t="s">
        <v>14</v>
      </c>
      <c r="Q15">
        <v>12</v>
      </c>
      <c r="R15" s="11">
        <v>2.9556650246305417E-2</v>
      </c>
      <c r="T15" s="10"/>
      <c r="U15" s="12" t="s">
        <v>6</v>
      </c>
      <c r="V15">
        <v>21</v>
      </c>
      <c r="W15">
        <v>24</v>
      </c>
      <c r="X15">
        <v>18</v>
      </c>
      <c r="Y15">
        <v>63</v>
      </c>
      <c r="Z15" s="1"/>
      <c r="AA15" s="10"/>
      <c r="AB15" s="5" t="s">
        <v>794</v>
      </c>
      <c r="AC15">
        <v>0</v>
      </c>
      <c r="AD15">
        <v>2</v>
      </c>
      <c r="AE15">
        <v>2</v>
      </c>
      <c r="AH15" s="10"/>
      <c r="AI15" s="5" t="s">
        <v>62</v>
      </c>
      <c r="AJ15">
        <v>3</v>
      </c>
      <c r="AK15">
        <v>4</v>
      </c>
      <c r="AL15">
        <v>7</v>
      </c>
      <c r="AN15" s="10"/>
      <c r="AO15" s="5" t="s">
        <v>802</v>
      </c>
      <c r="AP15">
        <v>23</v>
      </c>
      <c r="AQ15">
        <v>30</v>
      </c>
      <c r="AR15">
        <v>53</v>
      </c>
      <c r="BH15" t="s">
        <v>85</v>
      </c>
      <c r="BI15" t="s">
        <v>88</v>
      </c>
      <c r="CE15" s="5" t="s">
        <v>821</v>
      </c>
      <c r="CF15">
        <v>5</v>
      </c>
      <c r="CG15">
        <v>13</v>
      </c>
      <c r="CH15">
        <v>18</v>
      </c>
      <c r="CK15" s="5" t="s">
        <v>834</v>
      </c>
      <c r="CR15" s="5" t="s">
        <v>866</v>
      </c>
      <c r="DF15" s="5" t="s">
        <v>882</v>
      </c>
      <c r="DG15">
        <v>1</v>
      </c>
      <c r="DH15">
        <v>0</v>
      </c>
      <c r="DI15">
        <v>1</v>
      </c>
      <c r="DK15" s="5" t="s">
        <v>840</v>
      </c>
      <c r="DL15">
        <v>1</v>
      </c>
      <c r="DM15">
        <v>3</v>
      </c>
      <c r="DO15">
        <v>4</v>
      </c>
      <c r="DR15" s="5" t="s">
        <v>190</v>
      </c>
      <c r="DS15">
        <v>9</v>
      </c>
      <c r="DT15">
        <v>21</v>
      </c>
      <c r="DU15">
        <v>30</v>
      </c>
      <c r="DX15" s="12" t="s">
        <v>4</v>
      </c>
      <c r="DY15">
        <v>8</v>
      </c>
      <c r="EA15">
        <v>8</v>
      </c>
      <c r="ED15" s="5" t="s">
        <v>296</v>
      </c>
      <c r="EF15">
        <v>1</v>
      </c>
      <c r="EG15">
        <v>1</v>
      </c>
      <c r="EL15" s="5" t="s">
        <v>624</v>
      </c>
      <c r="EM15">
        <v>113</v>
      </c>
      <c r="FB15" s="5" t="s">
        <v>899</v>
      </c>
      <c r="FC15">
        <v>4</v>
      </c>
      <c r="FM15" s="5" t="s">
        <v>624</v>
      </c>
      <c r="FN15">
        <v>72</v>
      </c>
      <c r="FO15">
        <v>66</v>
      </c>
      <c r="FP15">
        <v>138</v>
      </c>
      <c r="FS15" s="5" t="s">
        <v>624</v>
      </c>
      <c r="FT15">
        <v>72</v>
      </c>
      <c r="FU15">
        <v>66</v>
      </c>
      <c r="FV15">
        <v>138</v>
      </c>
      <c r="FY15" s="5" t="s">
        <v>903</v>
      </c>
      <c r="FZ15">
        <v>74</v>
      </c>
      <c r="GA15">
        <v>31</v>
      </c>
      <c r="GB15">
        <v>105</v>
      </c>
      <c r="GE15" s="5" t="s">
        <v>907</v>
      </c>
      <c r="GF15">
        <v>60</v>
      </c>
      <c r="GJ15" s="5" t="s">
        <v>624</v>
      </c>
      <c r="GK15">
        <v>88</v>
      </c>
      <c r="GL15">
        <v>41</v>
      </c>
      <c r="GM15">
        <v>129</v>
      </c>
      <c r="GP15" s="5" t="s">
        <v>88</v>
      </c>
      <c r="GQ15">
        <v>2</v>
      </c>
      <c r="GR15">
        <v>31</v>
      </c>
      <c r="GS15">
        <v>33</v>
      </c>
      <c r="GV15" s="5" t="s">
        <v>913</v>
      </c>
      <c r="GW15">
        <v>119</v>
      </c>
      <c r="HA15" s="5" t="s">
        <v>280</v>
      </c>
      <c r="HB15">
        <v>109</v>
      </c>
    </row>
    <row r="16" spans="2:211" x14ac:dyDescent="0.3">
      <c r="B16" s="4" t="s">
        <v>622</v>
      </c>
      <c r="C16" t="s">
        <v>635</v>
      </c>
      <c r="H16" s="9"/>
      <c r="I16" s="4" t="s">
        <v>631</v>
      </c>
      <c r="J16" t="s">
        <v>5</v>
      </c>
      <c r="K16" t="s">
        <v>4</v>
      </c>
      <c r="L16" t="s">
        <v>3</v>
      </c>
      <c r="M16" t="s">
        <v>624</v>
      </c>
      <c r="N16" s="1"/>
      <c r="O16" s="9"/>
      <c r="P16" s="5" t="s">
        <v>624</v>
      </c>
      <c r="Q16">
        <v>406</v>
      </c>
      <c r="R16" s="11">
        <v>1</v>
      </c>
      <c r="T16" s="10"/>
      <c r="U16" s="13" t="s">
        <v>646</v>
      </c>
      <c r="V16">
        <v>21</v>
      </c>
      <c r="W16">
        <v>24</v>
      </c>
      <c r="X16">
        <v>16</v>
      </c>
      <c r="Y16">
        <v>61</v>
      </c>
      <c r="Z16" s="1"/>
      <c r="AA16" s="10"/>
      <c r="AH16" s="1"/>
      <c r="AI16" s="5" t="s">
        <v>652</v>
      </c>
      <c r="AK16">
        <v>1</v>
      </c>
      <c r="AL16">
        <v>1</v>
      </c>
      <c r="AN16" s="1"/>
      <c r="AU16" s="5" t="s">
        <v>806</v>
      </c>
      <c r="AV16">
        <v>52</v>
      </c>
      <c r="BA16" s="1"/>
      <c r="BG16" t="s">
        <v>5</v>
      </c>
      <c r="BH16">
        <v>21</v>
      </c>
      <c r="BI16">
        <v>8</v>
      </c>
      <c r="CE16" s="5" t="s">
        <v>822</v>
      </c>
      <c r="CF16">
        <v>0</v>
      </c>
      <c r="CG16">
        <v>0</v>
      </c>
      <c r="CH16">
        <v>0</v>
      </c>
      <c r="CK16" s="12" t="s">
        <v>7</v>
      </c>
      <c r="CL16">
        <v>0</v>
      </c>
      <c r="CM16">
        <v>0</v>
      </c>
      <c r="CO16">
        <v>0</v>
      </c>
      <c r="CR16" s="12" t="s">
        <v>7</v>
      </c>
      <c r="CS16">
        <v>0</v>
      </c>
      <c r="CT16">
        <v>0</v>
      </c>
      <c r="CV16">
        <v>0</v>
      </c>
      <c r="CY16" t="s">
        <v>705</v>
      </c>
      <c r="CZ16" t="s">
        <v>812</v>
      </c>
      <c r="DA16" t="s">
        <v>876</v>
      </c>
      <c r="DK16" s="5" t="s">
        <v>838</v>
      </c>
      <c r="DL16">
        <v>0</v>
      </c>
      <c r="DM16">
        <v>0</v>
      </c>
      <c r="DO16">
        <v>0</v>
      </c>
      <c r="DR16" s="12" t="s">
        <v>5</v>
      </c>
      <c r="DT16">
        <v>1</v>
      </c>
      <c r="DU16">
        <v>1</v>
      </c>
      <c r="DX16" s="5" t="s">
        <v>196</v>
      </c>
      <c r="DY16">
        <v>1</v>
      </c>
      <c r="EA16">
        <v>1</v>
      </c>
      <c r="ED16" s="5" t="s">
        <v>624</v>
      </c>
      <c r="EE16">
        <v>34</v>
      </c>
      <c r="EF16">
        <v>26</v>
      </c>
      <c r="EG16">
        <v>60</v>
      </c>
      <c r="EW16" s="4" t="s">
        <v>622</v>
      </c>
      <c r="EX16" t="s">
        <v>635</v>
      </c>
      <c r="FB16" s="5" t="s">
        <v>822</v>
      </c>
      <c r="FC16">
        <v>0</v>
      </c>
      <c r="FY16" s="5" t="s">
        <v>904</v>
      </c>
      <c r="FZ16">
        <v>38</v>
      </c>
      <c r="GA16">
        <v>11</v>
      </c>
      <c r="GB16">
        <v>49</v>
      </c>
      <c r="GE16" s="5" t="s">
        <v>908</v>
      </c>
      <c r="GF16">
        <v>24</v>
      </c>
      <c r="GP16" s="5" t="s">
        <v>262</v>
      </c>
      <c r="GQ16">
        <v>4</v>
      </c>
      <c r="GR16">
        <v>58</v>
      </c>
      <c r="GS16">
        <v>62</v>
      </c>
      <c r="GV16" s="5" t="s">
        <v>914</v>
      </c>
      <c r="GW16">
        <v>93</v>
      </c>
      <c r="HA16" s="5" t="s">
        <v>281</v>
      </c>
      <c r="HB16">
        <v>12</v>
      </c>
    </row>
    <row r="17" spans="1:210" x14ac:dyDescent="0.3">
      <c r="B17" s="4" t="s">
        <v>1</v>
      </c>
      <c r="C17" t="s">
        <v>635</v>
      </c>
      <c r="H17" s="9"/>
      <c r="I17" s="5" t="s">
        <v>7</v>
      </c>
      <c r="J17" s="11">
        <v>0.1366906474820144</v>
      </c>
      <c r="K17" s="11">
        <v>0.31654676258992803</v>
      </c>
      <c r="L17" s="11">
        <v>2.6378896882494004E-2</v>
      </c>
      <c r="M17" s="11">
        <v>0.47961630695443647</v>
      </c>
      <c r="N17" s="1"/>
      <c r="O17" s="10"/>
      <c r="R17" s="1"/>
      <c r="T17" s="1"/>
      <c r="U17" s="13" t="s">
        <v>626</v>
      </c>
      <c r="W17">
        <v>0</v>
      </c>
      <c r="X17">
        <v>2</v>
      </c>
      <c r="Y17">
        <v>2</v>
      </c>
      <c r="Z17" s="1"/>
      <c r="AB17" s="4" t="s">
        <v>622</v>
      </c>
      <c r="AC17" t="s">
        <v>635</v>
      </c>
      <c r="AH17" s="9"/>
      <c r="AI17" s="5" t="s">
        <v>624</v>
      </c>
      <c r="AJ17">
        <v>52</v>
      </c>
      <c r="AK17">
        <v>63</v>
      </c>
      <c r="AL17">
        <v>115</v>
      </c>
      <c r="BA17" s="1"/>
      <c r="BG17" t="s">
        <v>4</v>
      </c>
      <c r="BH17">
        <v>59</v>
      </c>
      <c r="BI17">
        <v>3</v>
      </c>
      <c r="BP17" t="s">
        <v>816</v>
      </c>
      <c r="BQ17" t="s">
        <v>778</v>
      </c>
      <c r="BR17" t="s">
        <v>812</v>
      </c>
      <c r="CK17" s="12" t="s">
        <v>6</v>
      </c>
      <c r="CL17">
        <v>2</v>
      </c>
      <c r="CM17">
        <v>2</v>
      </c>
      <c r="CN17">
        <v>0</v>
      </c>
      <c r="CO17">
        <v>4</v>
      </c>
      <c r="CR17" s="12" t="s">
        <v>6</v>
      </c>
      <c r="CS17">
        <v>0</v>
      </c>
      <c r="CT17">
        <v>0</v>
      </c>
      <c r="CU17">
        <v>0</v>
      </c>
      <c r="CV17">
        <v>0</v>
      </c>
      <c r="CY17" s="5" t="s">
        <v>125</v>
      </c>
      <c r="CZ17" s="34">
        <f t="shared" ref="CZ17:CZ18" si="0">DA17/$CZ$4</f>
        <v>0.91803278688524592</v>
      </c>
      <c r="DA17">
        <f>GETPIVOTDATA("D3. Do you decide to take the SRH services yourself or do you need permission from someone in your family?",$CY$10,"D3. Do you decide to take the SRH services yourself or do you need permission from someone in your family?","I need permission")</f>
        <v>56</v>
      </c>
      <c r="DK17" s="5" t="s">
        <v>839</v>
      </c>
      <c r="DL17">
        <v>25</v>
      </c>
      <c r="DM17">
        <v>5</v>
      </c>
      <c r="DO17">
        <v>30</v>
      </c>
      <c r="DR17" s="12" t="s">
        <v>4</v>
      </c>
      <c r="DS17">
        <v>9</v>
      </c>
      <c r="DT17">
        <v>19</v>
      </c>
      <c r="DU17">
        <v>28</v>
      </c>
      <c r="DX17" s="12" t="s">
        <v>4</v>
      </c>
      <c r="DY17">
        <v>1</v>
      </c>
      <c r="EA17">
        <v>1</v>
      </c>
      <c r="ER17" s="4" t="s">
        <v>622</v>
      </c>
      <c r="ES17" t="s">
        <v>635</v>
      </c>
      <c r="EW17" s="4" t="s">
        <v>2</v>
      </c>
      <c r="EX17" t="s">
        <v>635</v>
      </c>
      <c r="FY17" s="5" t="s">
        <v>899</v>
      </c>
      <c r="FZ17">
        <v>2</v>
      </c>
      <c r="GA17">
        <v>5</v>
      </c>
      <c r="GB17">
        <v>7</v>
      </c>
      <c r="GE17" s="5" t="s">
        <v>909</v>
      </c>
      <c r="GF17">
        <v>0</v>
      </c>
      <c r="GP17" s="5" t="s">
        <v>85</v>
      </c>
      <c r="GQ17">
        <v>2</v>
      </c>
      <c r="GR17">
        <v>33</v>
      </c>
      <c r="GS17">
        <v>35</v>
      </c>
      <c r="GV17" s="5" t="s">
        <v>911</v>
      </c>
      <c r="GW17">
        <v>0</v>
      </c>
      <c r="HA17" s="5" t="s">
        <v>766</v>
      </c>
      <c r="HB17">
        <v>2</v>
      </c>
    </row>
    <row r="18" spans="1:210" x14ac:dyDescent="0.3">
      <c r="H18" s="9"/>
      <c r="I18" s="5" t="s">
        <v>6</v>
      </c>
      <c r="J18" s="11">
        <v>0.23021582733812951</v>
      </c>
      <c r="K18" s="11">
        <v>0.20623501199040767</v>
      </c>
      <c r="L18" s="11">
        <v>8.3932853717026384E-2</v>
      </c>
      <c r="M18" s="11">
        <v>0.52038369304556353</v>
      </c>
      <c r="N18" s="1"/>
      <c r="P18" s="5" t="s">
        <v>781</v>
      </c>
      <c r="T18" s="9"/>
      <c r="U18" s="5" t="s">
        <v>826</v>
      </c>
      <c r="Z18" s="1"/>
      <c r="AB18" s="4" t="s">
        <v>626</v>
      </c>
      <c r="AC18" t="s">
        <v>634</v>
      </c>
      <c r="AD18" s="1"/>
      <c r="AE18" s="1"/>
      <c r="AH18" s="9"/>
      <c r="AO18" s="5" t="s">
        <v>769</v>
      </c>
      <c r="AP18">
        <v>115</v>
      </c>
      <c r="AY18" s="1"/>
      <c r="AZ18" s="1"/>
      <c r="BA18" s="1"/>
      <c r="BG18" t="s">
        <v>3</v>
      </c>
      <c r="BH18">
        <v>20</v>
      </c>
      <c r="BI18">
        <v>2</v>
      </c>
      <c r="BP18" t="s">
        <v>85</v>
      </c>
      <c r="BQ18">
        <v>71</v>
      </c>
      <c r="BR18" s="34">
        <f>BQ18/113</f>
        <v>0.62831858407079644</v>
      </c>
      <c r="CK18" s="5" t="s">
        <v>835</v>
      </c>
      <c r="CR18" s="5" t="s">
        <v>868</v>
      </c>
      <c r="CY18" s="5" t="s">
        <v>124</v>
      </c>
      <c r="CZ18" s="34">
        <f t="shared" si="0"/>
        <v>8.1967213114754092E-2</v>
      </c>
      <c r="DA18">
        <f>GETPIVOTDATA("D3. Do you decide to take the SRH services yourself or do you need permission from someone in your family?",$CY$10,"D3. Do you decide to take the SRH services yourself or do you need permission from someone in your family?","I take my decisions")</f>
        <v>5</v>
      </c>
      <c r="DG18" t="s">
        <v>5</v>
      </c>
      <c r="DH18" t="s">
        <v>4</v>
      </c>
      <c r="DI18" t="s">
        <v>782</v>
      </c>
      <c r="DK18" s="5" t="s">
        <v>835</v>
      </c>
      <c r="DL18">
        <v>1</v>
      </c>
      <c r="DM18">
        <v>14</v>
      </c>
      <c r="DO18">
        <v>15</v>
      </c>
      <c r="DR18" s="12" t="s">
        <v>3</v>
      </c>
      <c r="DT18">
        <v>1</v>
      </c>
      <c r="DU18">
        <v>1</v>
      </c>
      <c r="DX18" s="5" t="s">
        <v>190</v>
      </c>
      <c r="DY18">
        <v>8</v>
      </c>
      <c r="DZ18">
        <v>21</v>
      </c>
      <c r="EA18">
        <v>29</v>
      </c>
      <c r="EL18" s="4" t="s">
        <v>622</v>
      </c>
      <c r="EM18" t="s">
        <v>635</v>
      </c>
      <c r="ER18" s="4" t="s">
        <v>2</v>
      </c>
      <c r="ES18" t="s">
        <v>635</v>
      </c>
      <c r="EW18" s="4" t="s">
        <v>1</v>
      </c>
      <c r="EX18" t="s">
        <v>635</v>
      </c>
      <c r="FB18" t="s">
        <v>705</v>
      </c>
      <c r="FC18" t="s">
        <v>876</v>
      </c>
      <c r="FD18" t="s">
        <v>900</v>
      </c>
      <c r="FE18" t="s">
        <v>823</v>
      </c>
      <c r="FY18" s="5" t="s">
        <v>822</v>
      </c>
      <c r="FZ18">
        <v>1</v>
      </c>
      <c r="GA18">
        <v>0</v>
      </c>
      <c r="GB18">
        <v>1</v>
      </c>
      <c r="GE18" s="5" t="s">
        <v>910</v>
      </c>
      <c r="GF18">
        <v>0</v>
      </c>
      <c r="GJ18" s="4" t="s">
        <v>622</v>
      </c>
      <c r="GK18" t="s">
        <v>634</v>
      </c>
      <c r="GP18" s="5" t="s">
        <v>624</v>
      </c>
      <c r="GQ18">
        <v>8</v>
      </c>
      <c r="GR18">
        <v>122</v>
      </c>
      <c r="GS18">
        <v>130</v>
      </c>
      <c r="GV18" s="5" t="s">
        <v>899</v>
      </c>
      <c r="GW18">
        <v>3</v>
      </c>
      <c r="HA18" s="5" t="s">
        <v>765</v>
      </c>
      <c r="HB18">
        <v>1</v>
      </c>
    </row>
    <row r="19" spans="1:210" s="1" customFormat="1" x14ac:dyDescent="0.3">
      <c r="A19"/>
      <c r="B19" s="4" t="s">
        <v>901</v>
      </c>
      <c r="C19" s="4" t="s">
        <v>625</v>
      </c>
      <c r="D19"/>
      <c r="E19"/>
      <c r="F19"/>
      <c r="H19" s="9"/>
      <c r="I19" s="52" t="s">
        <v>624</v>
      </c>
      <c r="J19" s="53">
        <v>0.36690647482014388</v>
      </c>
      <c r="K19" s="53">
        <v>0.5227817745803357</v>
      </c>
      <c r="L19" s="53">
        <v>0.11031175059952038</v>
      </c>
      <c r="M19" s="53">
        <v>1</v>
      </c>
      <c r="Q19" s="54"/>
      <c r="T19" s="9"/>
      <c r="U19" s="52" t="s">
        <v>7</v>
      </c>
      <c r="V19" s="1">
        <v>12</v>
      </c>
      <c r="W19" s="1">
        <v>56</v>
      </c>
      <c r="X19" s="1">
        <v>4</v>
      </c>
      <c r="Y19" s="1">
        <v>72</v>
      </c>
      <c r="AB19" s="4" t="s">
        <v>1</v>
      </c>
      <c r="AC19" t="s">
        <v>635</v>
      </c>
      <c r="AH19" s="9"/>
      <c r="AU19" s="4" t="s">
        <v>2</v>
      </c>
      <c r="AV19" t="s">
        <v>7</v>
      </c>
      <c r="AY19"/>
      <c r="AZ19"/>
      <c r="BH19" s="1">
        <f>SUM(BH16:BH18)</f>
        <v>100</v>
      </c>
      <c r="BI19" s="1">
        <f>SUM(BI16:BI18)</f>
        <v>13</v>
      </c>
      <c r="BP19" s="1" t="s">
        <v>88</v>
      </c>
      <c r="BQ19" s="1">
        <v>40</v>
      </c>
      <c r="BR19" s="59">
        <f>BQ19/113</f>
        <v>0.35398230088495575</v>
      </c>
      <c r="BV19"/>
      <c r="BW19"/>
      <c r="CK19" s="12" t="s">
        <v>7</v>
      </c>
      <c r="CL19">
        <v>3</v>
      </c>
      <c r="CM19">
        <v>18</v>
      </c>
      <c r="CN19"/>
      <c r="CO19">
        <v>21</v>
      </c>
      <c r="CP19"/>
      <c r="CQ19"/>
      <c r="CR19" s="12" t="s">
        <v>7</v>
      </c>
      <c r="CS19">
        <v>0</v>
      </c>
      <c r="CT19">
        <v>0</v>
      </c>
      <c r="CU19"/>
      <c r="CV19">
        <v>0</v>
      </c>
      <c r="DF19" s="1" t="s">
        <v>879</v>
      </c>
      <c r="DG19" s="1">
        <v>2</v>
      </c>
      <c r="DH19" s="1">
        <v>29</v>
      </c>
      <c r="DI19" s="1">
        <v>31</v>
      </c>
      <c r="DK19" s="5" t="s">
        <v>834</v>
      </c>
      <c r="DL19">
        <v>0</v>
      </c>
      <c r="DM19">
        <v>0</v>
      </c>
      <c r="DN19"/>
      <c r="DO19">
        <v>0</v>
      </c>
      <c r="DR19" s="5" t="s">
        <v>189</v>
      </c>
      <c r="DS19">
        <v>15</v>
      </c>
      <c r="DT19">
        <v>2</v>
      </c>
      <c r="DU19">
        <v>17</v>
      </c>
      <c r="DX19" s="12" t="s">
        <v>5</v>
      </c>
      <c r="DY19"/>
      <c r="DZ19">
        <v>1</v>
      </c>
      <c r="EA19">
        <v>1</v>
      </c>
      <c r="ED19" s="4" t="s">
        <v>622</v>
      </c>
      <c r="EE19" t="s">
        <v>635</v>
      </c>
      <c r="EL19" s="4" t="s">
        <v>2</v>
      </c>
      <c r="EM19" t="s">
        <v>635</v>
      </c>
      <c r="ER19" s="4" t="s">
        <v>1</v>
      </c>
      <c r="ES19" t="s">
        <v>635</v>
      </c>
      <c r="FB19" s="5" t="s">
        <v>895</v>
      </c>
      <c r="FC19">
        <v>11</v>
      </c>
      <c r="FD19" s="58">
        <f>FC19/$FC$25</f>
        <v>0.18333333333333332</v>
      </c>
      <c r="FE19" s="59">
        <f>FC19/$FC$3</f>
        <v>7.9710144927536225E-2</v>
      </c>
      <c r="FY19"/>
      <c r="FZ19"/>
      <c r="GA19"/>
      <c r="GB19"/>
      <c r="GE19" s="5" t="s">
        <v>911</v>
      </c>
      <c r="GF19">
        <v>0</v>
      </c>
      <c r="GJ19" s="4" t="s">
        <v>1</v>
      </c>
      <c r="GK19" t="s">
        <v>635</v>
      </c>
      <c r="GL19"/>
      <c r="GM19"/>
      <c r="GV19" s="5" t="s">
        <v>822</v>
      </c>
      <c r="GW19">
        <v>0</v>
      </c>
      <c r="HA19" s="5" t="s">
        <v>624</v>
      </c>
      <c r="HB19">
        <v>411</v>
      </c>
    </row>
    <row r="20" spans="1:210" x14ac:dyDescent="0.3">
      <c r="B20" s="4" t="s">
        <v>631</v>
      </c>
      <c r="C20" t="s">
        <v>7</v>
      </c>
      <c r="D20" t="s">
        <v>6</v>
      </c>
      <c r="E20" t="s">
        <v>624</v>
      </c>
      <c r="H20" s="9"/>
      <c r="N20" s="1"/>
      <c r="P20" s="5"/>
      <c r="Q20" s="11"/>
      <c r="T20" s="9"/>
      <c r="U20" s="13" t="s">
        <v>646</v>
      </c>
      <c r="V20">
        <v>11</v>
      </c>
      <c r="W20">
        <v>55</v>
      </c>
      <c r="X20">
        <v>3</v>
      </c>
      <c r="Y20">
        <v>69</v>
      </c>
      <c r="Z20" s="1"/>
      <c r="AB20" s="1"/>
      <c r="AC20" s="1"/>
      <c r="AD20" s="1"/>
      <c r="AE20" s="1"/>
      <c r="AI20" s="4" t="s">
        <v>1</v>
      </c>
      <c r="AJ20" t="s">
        <v>635</v>
      </c>
      <c r="AK20" s="1"/>
      <c r="AL20" s="1"/>
      <c r="AO20" s="33"/>
      <c r="AP20" s="33" t="s">
        <v>7</v>
      </c>
      <c r="AQ20" s="33" t="s">
        <v>6</v>
      </c>
      <c r="AR20" s="33" t="s">
        <v>624</v>
      </c>
      <c r="AU20" s="4" t="s">
        <v>84</v>
      </c>
      <c r="AV20" t="s">
        <v>85</v>
      </c>
      <c r="CK20" s="12" t="s">
        <v>6</v>
      </c>
      <c r="CL20">
        <v>23</v>
      </c>
      <c r="CM20">
        <v>8</v>
      </c>
      <c r="CN20">
        <v>0</v>
      </c>
      <c r="CO20">
        <v>31</v>
      </c>
      <c r="CR20" s="12" t="s">
        <v>6</v>
      </c>
      <c r="CS20">
        <v>0</v>
      </c>
      <c r="CT20">
        <v>4</v>
      </c>
      <c r="CU20">
        <v>1</v>
      </c>
      <c r="CV20">
        <v>5</v>
      </c>
      <c r="DF20" t="s">
        <v>880</v>
      </c>
      <c r="DG20">
        <v>23</v>
      </c>
      <c r="DH20">
        <v>2</v>
      </c>
      <c r="DI20">
        <v>25</v>
      </c>
      <c r="DR20" s="12" t="s">
        <v>4</v>
      </c>
      <c r="DS20">
        <v>15</v>
      </c>
      <c r="DT20">
        <v>1</v>
      </c>
      <c r="DU20">
        <v>16</v>
      </c>
      <c r="DX20" s="12" t="s">
        <v>4</v>
      </c>
      <c r="DY20">
        <v>8</v>
      </c>
      <c r="DZ20">
        <v>19</v>
      </c>
      <c r="EA20">
        <v>27</v>
      </c>
      <c r="ED20" s="4" t="s">
        <v>290</v>
      </c>
      <c r="EE20" t="s">
        <v>12</v>
      </c>
      <c r="EF20" s="1"/>
      <c r="EG20" s="1"/>
      <c r="EL20" s="4" t="s">
        <v>290</v>
      </c>
      <c r="EM20" t="s">
        <v>634</v>
      </c>
      <c r="ER20" s="4" t="s">
        <v>16</v>
      </c>
      <c r="ES20" t="s">
        <v>634</v>
      </c>
      <c r="EW20" s="4" t="s">
        <v>631</v>
      </c>
      <c r="EX20" t="s">
        <v>729</v>
      </c>
      <c r="FB20" s="5" t="s">
        <v>896</v>
      </c>
      <c r="FC20">
        <v>28</v>
      </c>
      <c r="FD20" s="58">
        <f t="shared" ref="FD20:FD25" si="1">FC20/$FC$25</f>
        <v>0.46666666666666667</v>
      </c>
      <c r="FE20" s="59">
        <f t="shared" ref="FE20:FE24" si="2">FC20/$FC$3</f>
        <v>0.20289855072463769</v>
      </c>
      <c r="GJ20" s="1"/>
      <c r="GK20" s="1"/>
      <c r="GV20" t="s">
        <v>705</v>
      </c>
      <c r="GW20" t="s">
        <v>812</v>
      </c>
    </row>
    <row r="21" spans="1:210" x14ac:dyDescent="0.3">
      <c r="B21" s="5" t="s">
        <v>626</v>
      </c>
      <c r="C21" s="11">
        <v>3.4063260340632603E-2</v>
      </c>
      <c r="D21" s="11">
        <v>2.1897810218978103E-2</v>
      </c>
      <c r="E21" s="11">
        <v>5.5961070559610707E-2</v>
      </c>
      <c r="P21" s="5"/>
      <c r="Q21" s="11"/>
      <c r="T21" s="9"/>
      <c r="U21" s="13" t="s">
        <v>626</v>
      </c>
      <c r="V21">
        <v>1</v>
      </c>
      <c r="W21">
        <v>1</v>
      </c>
      <c r="X21">
        <v>1</v>
      </c>
      <c r="Y21">
        <v>3</v>
      </c>
      <c r="Z21" s="1"/>
      <c r="AC21" s="4" t="s">
        <v>625</v>
      </c>
      <c r="AI21" s="4" t="s">
        <v>622</v>
      </c>
      <c r="AJ21" t="s">
        <v>634</v>
      </c>
      <c r="AK21" s="1"/>
      <c r="AL21" s="1"/>
      <c r="AO21" s="5" t="s">
        <v>798</v>
      </c>
      <c r="AP21">
        <v>19</v>
      </c>
      <c r="AQ21">
        <v>10</v>
      </c>
      <c r="AR21">
        <v>29</v>
      </c>
      <c r="AU21" s="4" t="s">
        <v>622</v>
      </c>
      <c r="AV21" t="s">
        <v>635</v>
      </c>
      <c r="BP21" s="60" t="s">
        <v>813</v>
      </c>
      <c r="BQ21" s="60">
        <v>115</v>
      </c>
      <c r="CK21" s="5" t="s">
        <v>836</v>
      </c>
      <c r="CR21" s="5" t="s">
        <v>870</v>
      </c>
      <c r="DF21" t="s">
        <v>881</v>
      </c>
      <c r="DG21">
        <v>0</v>
      </c>
      <c r="DH21">
        <v>0</v>
      </c>
      <c r="DI21">
        <v>0</v>
      </c>
      <c r="DR21" s="12" t="s">
        <v>3</v>
      </c>
      <c r="DT21">
        <v>1</v>
      </c>
      <c r="DU21">
        <v>1</v>
      </c>
      <c r="DX21" s="12" t="s">
        <v>3</v>
      </c>
      <c r="DZ21">
        <v>1</v>
      </c>
      <c r="EA21">
        <v>1</v>
      </c>
      <c r="ED21" s="4" t="s">
        <v>1</v>
      </c>
      <c r="EE21" t="s">
        <v>635</v>
      </c>
      <c r="EF21" s="1"/>
      <c r="EG21" s="1"/>
      <c r="EL21" s="4" t="s">
        <v>1</v>
      </c>
      <c r="EM21" t="s">
        <v>635</v>
      </c>
      <c r="ER21" s="1"/>
      <c r="ES21" s="1"/>
      <c r="EW21" s="5" t="s">
        <v>88</v>
      </c>
      <c r="EX21" s="11">
        <v>0.75362318840579712</v>
      </c>
      <c r="FB21" s="5" t="s">
        <v>897</v>
      </c>
      <c r="FC21">
        <v>9</v>
      </c>
      <c r="FD21" s="58">
        <f t="shared" si="1"/>
        <v>0.15</v>
      </c>
      <c r="FE21" s="59">
        <f t="shared" si="2"/>
        <v>6.5217391304347824E-2</v>
      </c>
      <c r="FY21" t="s">
        <v>639</v>
      </c>
      <c r="FZ21" t="s">
        <v>7</v>
      </c>
      <c r="GA21" t="s">
        <v>6</v>
      </c>
      <c r="GB21" t="s">
        <v>624</v>
      </c>
      <c r="GJ21" s="4" t="s">
        <v>754</v>
      </c>
      <c r="GK21" s="4" t="s">
        <v>625</v>
      </c>
      <c r="GP21" s="4" t="s">
        <v>622</v>
      </c>
      <c r="GQ21" t="s">
        <v>634</v>
      </c>
      <c r="GV21" t="s">
        <v>912</v>
      </c>
      <c r="GW21" s="34">
        <f>GW28/$GW$3</f>
        <v>0.81679389312977102</v>
      </c>
    </row>
    <row r="22" spans="1:210" x14ac:dyDescent="0.3">
      <c r="B22" s="5" t="s">
        <v>646</v>
      </c>
      <c r="C22" s="11">
        <v>0.45255474452554745</v>
      </c>
      <c r="D22" s="11">
        <v>0.49148418491484186</v>
      </c>
      <c r="E22" s="11">
        <v>0.94403892944038925</v>
      </c>
      <c r="P22" s="5"/>
      <c r="Q22" s="11"/>
      <c r="T22" s="9"/>
      <c r="U22" s="12" t="s">
        <v>6</v>
      </c>
      <c r="V22">
        <v>26</v>
      </c>
      <c r="W22">
        <v>27</v>
      </c>
      <c r="X22">
        <v>13</v>
      </c>
      <c r="Y22">
        <v>66</v>
      </c>
      <c r="Z22" s="1"/>
      <c r="AB22" s="4" t="s">
        <v>639</v>
      </c>
      <c r="AC22" t="s">
        <v>7</v>
      </c>
      <c r="AD22" t="s">
        <v>6</v>
      </c>
      <c r="AE22" t="s">
        <v>624</v>
      </c>
      <c r="AI22" s="1"/>
      <c r="AJ22" s="1"/>
      <c r="AK22" s="1"/>
      <c r="AL22" s="1"/>
      <c r="AO22" s="5" t="s">
        <v>799</v>
      </c>
      <c r="AP22">
        <v>4</v>
      </c>
      <c r="AQ22">
        <v>29</v>
      </c>
      <c r="AR22">
        <v>33</v>
      </c>
      <c r="AU22" s="1"/>
      <c r="AV22" s="1"/>
      <c r="BH22" t="s">
        <v>85</v>
      </c>
      <c r="BI22" t="s">
        <v>88</v>
      </c>
      <c r="BP22" s="60" t="s">
        <v>814</v>
      </c>
      <c r="BQ22" s="60">
        <v>111</v>
      </c>
      <c r="CK22" s="12" t="s">
        <v>7</v>
      </c>
      <c r="CL22">
        <v>0</v>
      </c>
      <c r="CM22">
        <v>7</v>
      </c>
      <c r="CO22">
        <v>7</v>
      </c>
      <c r="CR22" s="12" t="s">
        <v>7</v>
      </c>
      <c r="CS22">
        <v>0</v>
      </c>
      <c r="CT22">
        <v>0</v>
      </c>
      <c r="CV22">
        <v>0</v>
      </c>
      <c r="DF22" t="s">
        <v>882</v>
      </c>
      <c r="DG22">
        <v>1</v>
      </c>
      <c r="DH22">
        <v>0</v>
      </c>
      <c r="DI22">
        <v>1</v>
      </c>
      <c r="DK22" s="35"/>
      <c r="DL22" s="36" t="s">
        <v>5</v>
      </c>
      <c r="DM22" s="36" t="s">
        <v>4</v>
      </c>
      <c r="DN22" s="36" t="s">
        <v>3</v>
      </c>
      <c r="DO22" s="47" t="s">
        <v>624</v>
      </c>
      <c r="DR22" s="5" t="s">
        <v>192</v>
      </c>
      <c r="DT22">
        <v>3</v>
      </c>
      <c r="DU22">
        <v>3</v>
      </c>
      <c r="DX22" s="5" t="s">
        <v>195</v>
      </c>
      <c r="DZ22">
        <v>2</v>
      </c>
      <c r="EA22">
        <v>2</v>
      </c>
      <c r="ED22" s="1"/>
      <c r="EE22" s="1"/>
      <c r="EF22" s="1"/>
      <c r="EG22" s="1"/>
      <c r="EL22" s="1"/>
      <c r="EM22" s="1"/>
      <c r="ER22" s="4" t="s">
        <v>631</v>
      </c>
      <c r="ES22" t="s">
        <v>727</v>
      </c>
      <c r="EW22" s="5" t="s">
        <v>85</v>
      </c>
      <c r="EX22" s="11">
        <v>0.24637681159420291</v>
      </c>
      <c r="FB22" s="5" t="s">
        <v>898</v>
      </c>
      <c r="FC22">
        <v>8</v>
      </c>
      <c r="FD22" s="58">
        <f t="shared" si="1"/>
        <v>0.13333333333333333</v>
      </c>
      <c r="FE22" s="59">
        <f t="shared" si="2"/>
        <v>5.7971014492753624E-2</v>
      </c>
      <c r="FY22" t="s">
        <v>902</v>
      </c>
      <c r="FZ22">
        <v>62</v>
      </c>
      <c r="GA22">
        <v>32</v>
      </c>
      <c r="GB22">
        <v>94</v>
      </c>
      <c r="GJ22" s="4" t="s">
        <v>631</v>
      </c>
      <c r="GK22" t="s">
        <v>7</v>
      </c>
      <c r="GL22" t="s">
        <v>6</v>
      </c>
      <c r="GM22" t="s">
        <v>624</v>
      </c>
      <c r="GP22" s="4" t="s">
        <v>2</v>
      </c>
      <c r="GQ22" t="s">
        <v>635</v>
      </c>
      <c r="GV22" t="s">
        <v>913</v>
      </c>
      <c r="GW22" s="34">
        <f t="shared" ref="GW22:GW26" si="3">GW29/$GW$3</f>
        <v>0.90839694656488545</v>
      </c>
    </row>
    <row r="23" spans="1:210" x14ac:dyDescent="0.3">
      <c r="B23" s="5" t="s">
        <v>624</v>
      </c>
      <c r="C23" s="11">
        <v>0.48661800486618007</v>
      </c>
      <c r="D23" s="11">
        <v>0.51338199513381999</v>
      </c>
      <c r="E23" s="11">
        <v>1</v>
      </c>
      <c r="P23" s="5"/>
      <c r="Q23" s="11"/>
      <c r="T23" s="9"/>
      <c r="U23" s="13" t="s">
        <v>646</v>
      </c>
      <c r="V23">
        <v>26</v>
      </c>
      <c r="W23">
        <v>26</v>
      </c>
      <c r="X23">
        <v>10</v>
      </c>
      <c r="Y23">
        <v>62</v>
      </c>
      <c r="Z23" s="1"/>
      <c r="AB23" s="5" t="s">
        <v>790</v>
      </c>
      <c r="AC23" s="11">
        <v>0.97058823529411764</v>
      </c>
      <c r="AD23" s="11">
        <v>2.9411764705882353E-2</v>
      </c>
      <c r="AE23" s="11">
        <v>1</v>
      </c>
      <c r="AI23" s="4" t="s">
        <v>796</v>
      </c>
      <c r="AJ23" s="4" t="s">
        <v>625</v>
      </c>
      <c r="AO23" s="5" t="s">
        <v>800</v>
      </c>
      <c r="AP23">
        <v>4</v>
      </c>
      <c r="AQ23">
        <v>2</v>
      </c>
      <c r="AR23">
        <v>6</v>
      </c>
      <c r="AU23" s="4" t="s">
        <v>631</v>
      </c>
      <c r="AV23" t="s">
        <v>659</v>
      </c>
      <c r="BG23" t="str">
        <f>BG16</f>
        <v>10-19 years</v>
      </c>
      <c r="BH23" s="34">
        <f>BH16/$BH$14</f>
        <v>0.1891891891891892</v>
      </c>
      <c r="BI23" s="34">
        <f>BI16/$BH$14</f>
        <v>7.2072072072072071E-2</v>
      </c>
      <c r="BP23" s="60" t="s">
        <v>815</v>
      </c>
      <c r="BQ23" s="60">
        <v>4</v>
      </c>
      <c r="CK23" s="12" t="s">
        <v>6</v>
      </c>
      <c r="CL23">
        <v>24</v>
      </c>
      <c r="CM23">
        <v>0</v>
      </c>
      <c r="CN23">
        <v>0</v>
      </c>
      <c r="CO23">
        <v>24</v>
      </c>
      <c r="CR23" s="12" t="s">
        <v>6</v>
      </c>
      <c r="CS23">
        <v>22</v>
      </c>
      <c r="CT23">
        <v>20</v>
      </c>
      <c r="CU23">
        <v>2</v>
      </c>
      <c r="CV23">
        <v>44</v>
      </c>
      <c r="DK23" s="10" t="s">
        <v>833</v>
      </c>
      <c r="DL23">
        <v>0</v>
      </c>
      <c r="DM23">
        <v>7</v>
      </c>
      <c r="DO23">
        <v>7</v>
      </c>
      <c r="DR23" s="12" t="s">
        <v>4</v>
      </c>
      <c r="DT23">
        <v>3</v>
      </c>
      <c r="DU23">
        <v>3</v>
      </c>
      <c r="DX23" s="12" t="s">
        <v>4</v>
      </c>
      <c r="DZ23">
        <v>1</v>
      </c>
      <c r="EA23">
        <v>1</v>
      </c>
      <c r="ED23" s="4" t="s">
        <v>714</v>
      </c>
      <c r="EE23" s="4" t="s">
        <v>625</v>
      </c>
      <c r="EL23" s="4" t="s">
        <v>631</v>
      </c>
      <c r="EM23" t="s">
        <v>725</v>
      </c>
      <c r="ER23" s="5" t="s">
        <v>88</v>
      </c>
      <c r="ES23" s="11">
        <v>4.3478260869565216E-2</v>
      </c>
      <c r="EW23" s="5" t="s">
        <v>624</v>
      </c>
      <c r="EX23" s="11">
        <v>1</v>
      </c>
      <c r="FB23" s="5" t="s">
        <v>899</v>
      </c>
      <c r="FC23">
        <v>4</v>
      </c>
      <c r="FD23" s="58">
        <f t="shared" si="1"/>
        <v>6.6666666666666666E-2</v>
      </c>
      <c r="FE23" s="59">
        <f t="shared" si="2"/>
        <v>2.8985507246376812E-2</v>
      </c>
      <c r="FY23" t="s">
        <v>903</v>
      </c>
      <c r="FZ23">
        <v>74</v>
      </c>
      <c r="GA23">
        <v>31</v>
      </c>
      <c r="GB23">
        <v>105</v>
      </c>
      <c r="GE23" s="5" t="s">
        <v>905</v>
      </c>
      <c r="GF23">
        <f>GETPIVOTDATA("Deep tube wells ",$GE$12)</f>
        <v>54</v>
      </c>
      <c r="GJ23" s="5" t="s">
        <v>85</v>
      </c>
      <c r="GK23" s="11">
        <v>0.68217054263565891</v>
      </c>
      <c r="GL23" s="11">
        <v>0.31782945736434109</v>
      </c>
      <c r="GM23" s="11">
        <v>1</v>
      </c>
      <c r="GP23" s="4" t="s">
        <v>1</v>
      </c>
      <c r="GQ23" t="s">
        <v>635</v>
      </c>
      <c r="GV23" t="s">
        <v>914</v>
      </c>
      <c r="GW23" s="34">
        <f t="shared" si="3"/>
        <v>0.70992366412213737</v>
      </c>
      <c r="HA23" s="4" t="s">
        <v>622</v>
      </c>
      <c r="HB23" t="s">
        <v>635</v>
      </c>
    </row>
    <row r="24" spans="1:210" x14ac:dyDescent="0.3">
      <c r="T24" s="9"/>
      <c r="U24" s="13" t="s">
        <v>626</v>
      </c>
      <c r="W24">
        <v>1</v>
      </c>
      <c r="X24">
        <v>3</v>
      </c>
      <c r="Y24">
        <v>4</v>
      </c>
      <c r="Z24" s="1"/>
      <c r="AB24" s="5" t="s">
        <v>791</v>
      </c>
      <c r="AC24" s="11">
        <v>0.5376344086021505</v>
      </c>
      <c r="AD24" s="11">
        <v>0.46236559139784944</v>
      </c>
      <c r="AE24" s="11">
        <v>1</v>
      </c>
      <c r="AI24" s="4" t="s">
        <v>631</v>
      </c>
      <c r="AJ24" t="s">
        <v>7</v>
      </c>
      <c r="AK24" t="s">
        <v>6</v>
      </c>
      <c r="AL24" t="s">
        <v>624</v>
      </c>
      <c r="AO24" s="5" t="s">
        <v>801</v>
      </c>
      <c r="AP24">
        <v>47</v>
      </c>
      <c r="AQ24">
        <v>39</v>
      </c>
      <c r="AR24">
        <v>86</v>
      </c>
      <c r="AU24" s="5" t="s">
        <v>5</v>
      </c>
      <c r="AV24" s="11">
        <v>0.15384615384615385</v>
      </c>
      <c r="BG24" t="str">
        <f t="shared" ref="BG24:BG25" si="4">BG17</f>
        <v>20-49 years</v>
      </c>
      <c r="BH24" s="34">
        <f t="shared" ref="BH24:BI25" si="5">BH17/$BH$14</f>
        <v>0.53153153153153154</v>
      </c>
      <c r="BI24" s="34">
        <f t="shared" si="5"/>
        <v>2.7027027027027029E-2</v>
      </c>
      <c r="CK24" s="5" t="s">
        <v>852</v>
      </c>
      <c r="CR24" s="5" t="s">
        <v>872</v>
      </c>
      <c r="DF24" t="s">
        <v>705</v>
      </c>
      <c r="DG24" t="s">
        <v>5</v>
      </c>
      <c r="DH24" t="s">
        <v>4</v>
      </c>
      <c r="DI24" t="s">
        <v>782</v>
      </c>
      <c r="DK24" s="10" t="s">
        <v>836</v>
      </c>
      <c r="DL24">
        <v>0</v>
      </c>
      <c r="DM24">
        <v>1</v>
      </c>
      <c r="DO24">
        <v>1</v>
      </c>
      <c r="DR24" s="5" t="s">
        <v>624</v>
      </c>
      <c r="DS24">
        <v>34</v>
      </c>
      <c r="DT24">
        <v>26</v>
      </c>
      <c r="DU24">
        <v>60</v>
      </c>
      <c r="DX24" s="12" t="s">
        <v>3</v>
      </c>
      <c r="DZ24">
        <v>1</v>
      </c>
      <c r="EA24">
        <v>1</v>
      </c>
      <c r="ED24" s="4" t="s">
        <v>631</v>
      </c>
      <c r="EE24" t="s">
        <v>7</v>
      </c>
      <c r="EF24" t="s">
        <v>6</v>
      </c>
      <c r="EG24" t="s">
        <v>624</v>
      </c>
      <c r="EL24" s="5" t="s">
        <v>88</v>
      </c>
      <c r="EM24" s="11">
        <v>8.8495575221238937E-3</v>
      </c>
      <c r="ER24" s="5" t="s">
        <v>85</v>
      </c>
      <c r="ES24" s="11">
        <v>0.95652173913043481</v>
      </c>
      <c r="FB24" s="5" t="s">
        <v>822</v>
      </c>
      <c r="FC24">
        <v>0</v>
      </c>
      <c r="FD24" s="58">
        <f t="shared" si="1"/>
        <v>0</v>
      </c>
      <c r="FE24" s="59">
        <f t="shared" si="2"/>
        <v>0</v>
      </c>
      <c r="FY24" t="s">
        <v>904</v>
      </c>
      <c r="FZ24">
        <v>38</v>
      </c>
      <c r="GA24">
        <v>11</v>
      </c>
      <c r="GB24">
        <v>49</v>
      </c>
      <c r="GE24" s="5" t="s">
        <v>906</v>
      </c>
      <c r="GF24">
        <v>24</v>
      </c>
      <c r="GJ24" s="5" t="s">
        <v>624</v>
      </c>
      <c r="GK24" s="11">
        <v>0.68217054263565891</v>
      </c>
      <c r="GL24" s="11">
        <v>0.31782945736434109</v>
      </c>
      <c r="GM24" s="11">
        <v>1</v>
      </c>
      <c r="GP24" s="1"/>
      <c r="GQ24" s="1"/>
      <c r="GV24" t="s">
        <v>911</v>
      </c>
      <c r="GW24" s="34">
        <f t="shared" si="3"/>
        <v>0</v>
      </c>
      <c r="HA24" s="4" t="s">
        <v>2</v>
      </c>
      <c r="HB24" t="s">
        <v>635</v>
      </c>
    </row>
    <row r="25" spans="1:210" x14ac:dyDescent="0.3">
      <c r="C25" s="35"/>
      <c r="D25" s="36"/>
      <c r="E25" s="37"/>
      <c r="F25" s="87"/>
      <c r="T25" s="9"/>
      <c r="U25" s="5" t="s">
        <v>825</v>
      </c>
      <c r="Z25" s="1"/>
      <c r="AB25" s="5" t="s">
        <v>792</v>
      </c>
      <c r="AC25" s="11">
        <v>0.20512820512820512</v>
      </c>
      <c r="AD25" s="11">
        <v>0.79487179487179482</v>
      </c>
      <c r="AE25" s="11">
        <v>1</v>
      </c>
      <c r="AI25" s="5" t="s">
        <v>63</v>
      </c>
      <c r="AJ25" s="11">
        <v>0</v>
      </c>
      <c r="AK25" s="11">
        <v>1.7094017094017096E-2</v>
      </c>
      <c r="AL25" s="11">
        <v>1.7094017094017096E-2</v>
      </c>
      <c r="AO25" s="5" t="s">
        <v>794</v>
      </c>
      <c r="AP25">
        <v>0</v>
      </c>
      <c r="AQ25">
        <v>0</v>
      </c>
      <c r="AR25">
        <v>0</v>
      </c>
      <c r="AU25" s="5" t="s">
        <v>4</v>
      </c>
      <c r="AV25" s="11">
        <v>0.76923076923076927</v>
      </c>
      <c r="BG25" t="str">
        <f t="shared" si="4"/>
        <v>50 and above</v>
      </c>
      <c r="BH25" s="34">
        <f t="shared" si="5"/>
        <v>0.18018018018018017</v>
      </c>
      <c r="BI25" s="34">
        <f t="shared" si="5"/>
        <v>1.8018018018018018E-2</v>
      </c>
      <c r="CK25" s="12" t="s">
        <v>7</v>
      </c>
      <c r="CL25">
        <v>13</v>
      </c>
      <c r="CM25">
        <v>33</v>
      </c>
      <c r="CO25">
        <v>46</v>
      </c>
      <c r="CR25" s="12" t="s">
        <v>7</v>
      </c>
      <c r="CS25">
        <v>13</v>
      </c>
      <c r="CT25">
        <v>13</v>
      </c>
      <c r="CV25">
        <v>26</v>
      </c>
      <c r="DF25" t="str">
        <f>DF19</f>
        <v xml:space="preserve">From my husband </v>
      </c>
      <c r="DG25" s="34">
        <f>DG19/$DG$3</f>
        <v>3.2786885245901641E-2</v>
      </c>
      <c r="DH25" s="34">
        <f t="shared" ref="DH25:DI25" si="6">DH19/$DG$3</f>
        <v>0.47540983606557374</v>
      </c>
      <c r="DI25" s="34">
        <f t="shared" si="6"/>
        <v>0.50819672131147542</v>
      </c>
      <c r="DK25" s="10" t="s">
        <v>837</v>
      </c>
      <c r="DL25">
        <v>13</v>
      </c>
      <c r="DM25">
        <v>31</v>
      </c>
      <c r="DO25">
        <v>44</v>
      </c>
      <c r="DX25" s="5" t="s">
        <v>192</v>
      </c>
      <c r="DY25">
        <v>15</v>
      </c>
      <c r="DZ25">
        <v>3</v>
      </c>
      <c r="EA25">
        <v>18</v>
      </c>
      <c r="ED25" s="5" t="s">
        <v>200</v>
      </c>
      <c r="EE25" s="11">
        <v>0</v>
      </c>
      <c r="EF25" s="11">
        <v>1.6666666666666666E-2</v>
      </c>
      <c r="EG25" s="11">
        <v>1.6666666666666666E-2</v>
      </c>
      <c r="EL25" s="5" t="s">
        <v>86</v>
      </c>
      <c r="EM25" s="11">
        <v>0.99115044247787609</v>
      </c>
      <c r="ER25" s="5" t="s">
        <v>624</v>
      </c>
      <c r="ES25" s="11">
        <v>1</v>
      </c>
      <c r="FC25">
        <f>SUM(FC19:FC24)</f>
        <v>60</v>
      </c>
      <c r="FD25" s="58">
        <f t="shared" si="1"/>
        <v>1</v>
      </c>
      <c r="FE25" s="59">
        <f>FC25/$FC$3</f>
        <v>0.43478260869565216</v>
      </c>
      <c r="FY25" t="s">
        <v>899</v>
      </c>
      <c r="FZ25">
        <v>2</v>
      </c>
      <c r="GA25">
        <v>5</v>
      </c>
      <c r="GB25">
        <v>7</v>
      </c>
      <c r="GE25" s="5" t="s">
        <v>907</v>
      </c>
      <c r="GF25">
        <v>60</v>
      </c>
      <c r="GP25" s="4" t="s">
        <v>756</v>
      </c>
      <c r="GQ25" s="4" t="s">
        <v>625</v>
      </c>
      <c r="GV25" t="s">
        <v>899</v>
      </c>
      <c r="GW25" s="34">
        <f t="shared" si="3"/>
        <v>2.2900763358778626E-2</v>
      </c>
      <c r="HA25" s="4" t="s">
        <v>1</v>
      </c>
      <c r="HB25" t="s">
        <v>635</v>
      </c>
    </row>
    <row r="26" spans="1:210" x14ac:dyDescent="0.3">
      <c r="C26" s="38"/>
      <c r="D26" s="39"/>
      <c r="E26" s="40"/>
      <c r="F26" s="87"/>
      <c r="T26" s="9"/>
      <c r="U26" s="12" t="s">
        <v>7</v>
      </c>
      <c r="V26">
        <v>25</v>
      </c>
      <c r="W26">
        <v>36</v>
      </c>
      <c r="X26">
        <v>0</v>
      </c>
      <c r="Y26">
        <v>61</v>
      </c>
      <c r="Z26" s="1"/>
      <c r="AB26" s="5" t="s">
        <v>793</v>
      </c>
      <c r="AC26" s="11">
        <v>0.74712643678160917</v>
      </c>
      <c r="AD26" s="11">
        <v>0.25287356321839083</v>
      </c>
      <c r="AE26" s="11">
        <v>1</v>
      </c>
      <c r="AI26" s="5" t="s">
        <v>348</v>
      </c>
      <c r="AJ26" s="11">
        <v>0.1623931623931624</v>
      </c>
      <c r="AK26" s="11">
        <v>1.7094017094017096E-2</v>
      </c>
      <c r="AL26" s="11">
        <v>0.17948717948717949</v>
      </c>
      <c r="AO26" s="5" t="s">
        <v>802</v>
      </c>
      <c r="AP26">
        <v>23</v>
      </c>
      <c r="AQ26">
        <v>30</v>
      </c>
      <c r="AR26">
        <v>53</v>
      </c>
      <c r="AU26" s="5" t="s">
        <v>3</v>
      </c>
      <c r="AV26" s="11">
        <v>7.6923076923076927E-2</v>
      </c>
      <c r="BH26" s="56">
        <f>BH19/$BH$14</f>
        <v>0.90090090090090091</v>
      </c>
      <c r="BI26" s="56">
        <f>BI19/$BH$14</f>
        <v>0.11711711711711711</v>
      </c>
      <c r="CK26" s="12" t="s">
        <v>6</v>
      </c>
      <c r="CL26">
        <v>27</v>
      </c>
      <c r="CM26">
        <v>22</v>
      </c>
      <c r="CN26">
        <v>1</v>
      </c>
      <c r="CO26">
        <v>50</v>
      </c>
      <c r="CR26" s="12" t="s">
        <v>6</v>
      </c>
      <c r="CS26">
        <v>0</v>
      </c>
      <c r="CT26">
        <v>0</v>
      </c>
      <c r="CU26">
        <v>0</v>
      </c>
      <c r="CV26">
        <v>0</v>
      </c>
      <c r="DF26" t="str">
        <f t="shared" ref="DF26:DF28" si="7">DF20</f>
        <v xml:space="preserve">From my mother </v>
      </c>
      <c r="DG26" s="34">
        <f t="shared" ref="DG26:DI28" si="8">DG20/$DG$3</f>
        <v>0.37704918032786883</v>
      </c>
      <c r="DH26" s="34">
        <f t="shared" si="8"/>
        <v>3.2786885245901641E-2</v>
      </c>
      <c r="DI26" s="34">
        <f t="shared" si="8"/>
        <v>0.4098360655737705</v>
      </c>
      <c r="DK26" s="10" t="s">
        <v>840</v>
      </c>
      <c r="DL26">
        <v>1</v>
      </c>
      <c r="DM26">
        <v>3</v>
      </c>
      <c r="DO26">
        <v>4</v>
      </c>
      <c r="DX26" s="12" t="s">
        <v>4</v>
      </c>
      <c r="DY26">
        <v>15</v>
      </c>
      <c r="DZ26">
        <v>3</v>
      </c>
      <c r="EA26">
        <v>18</v>
      </c>
      <c r="ED26" s="5" t="s">
        <v>199</v>
      </c>
      <c r="EE26" s="11">
        <v>0.56666666666666665</v>
      </c>
      <c r="EF26" s="11">
        <v>0.4</v>
      </c>
      <c r="EG26" s="11">
        <v>0.96666666666666667</v>
      </c>
      <c r="EL26" s="5" t="s">
        <v>624</v>
      </c>
      <c r="EM26" s="11">
        <v>1</v>
      </c>
      <c r="FY26" t="s">
        <v>822</v>
      </c>
      <c r="FZ26">
        <v>1</v>
      </c>
      <c r="GA26">
        <v>0</v>
      </c>
      <c r="GB26">
        <v>1</v>
      </c>
      <c r="GE26" s="5" t="s">
        <v>908</v>
      </c>
      <c r="GF26">
        <v>24</v>
      </c>
      <c r="GP26" s="4" t="s">
        <v>631</v>
      </c>
      <c r="GQ26" t="s">
        <v>626</v>
      </c>
      <c r="GR26" t="s">
        <v>646</v>
      </c>
      <c r="GS26" t="s">
        <v>624</v>
      </c>
      <c r="GV26" t="s">
        <v>822</v>
      </c>
      <c r="GW26" s="34">
        <f t="shared" si="3"/>
        <v>0</v>
      </c>
      <c r="HA26" s="1"/>
      <c r="HB26" s="1"/>
    </row>
    <row r="27" spans="1:210" x14ac:dyDescent="0.3">
      <c r="T27" s="9"/>
      <c r="U27" s="13" t="s">
        <v>646</v>
      </c>
      <c r="V27">
        <v>23</v>
      </c>
      <c r="W27">
        <v>35</v>
      </c>
      <c r="X27">
        <v>0</v>
      </c>
      <c r="Y27">
        <v>58</v>
      </c>
      <c r="Z27" s="1"/>
      <c r="AB27" s="5" t="s">
        <v>794</v>
      </c>
      <c r="AC27" s="11">
        <v>0</v>
      </c>
      <c r="AD27" s="11">
        <v>1</v>
      </c>
      <c r="AE27" s="11">
        <v>1</v>
      </c>
      <c r="AI27" s="5" t="s">
        <v>60</v>
      </c>
      <c r="AJ27" s="11">
        <v>0.11965811965811966</v>
      </c>
      <c r="AK27" s="11">
        <v>0.36752136752136755</v>
      </c>
      <c r="AL27" s="11">
        <v>0.48717948717948717</v>
      </c>
      <c r="AU27" s="5" t="s">
        <v>624</v>
      </c>
      <c r="AV27" s="11">
        <v>1</v>
      </c>
      <c r="AZ27" t="s">
        <v>85</v>
      </c>
      <c r="BA27" t="s">
        <v>88</v>
      </c>
      <c r="BP27" s="84" t="s">
        <v>775</v>
      </c>
      <c r="BQ27" s="84"/>
      <c r="CK27" s="5" t="s">
        <v>838</v>
      </c>
      <c r="CR27" s="5" t="s">
        <v>865</v>
      </c>
      <c r="CS27">
        <v>52</v>
      </c>
      <c r="CT27">
        <v>58</v>
      </c>
      <c r="CU27">
        <v>2</v>
      </c>
      <c r="CV27">
        <v>112</v>
      </c>
      <c r="DF27" t="str">
        <f t="shared" si="7"/>
        <v xml:space="preserve">From mother-in-law </v>
      </c>
      <c r="DG27" s="34">
        <f t="shared" si="8"/>
        <v>0</v>
      </c>
      <c r="DH27" s="34">
        <f t="shared" si="8"/>
        <v>0</v>
      </c>
      <c r="DI27" s="34">
        <f t="shared" si="8"/>
        <v>0</v>
      </c>
      <c r="DK27" s="10" t="s">
        <v>838</v>
      </c>
      <c r="DL27">
        <v>0</v>
      </c>
      <c r="DM27">
        <v>0</v>
      </c>
      <c r="DO27">
        <v>0</v>
      </c>
      <c r="DR27" s="4" t="s">
        <v>622</v>
      </c>
      <c r="DS27" t="s">
        <v>635</v>
      </c>
      <c r="DT27" s="1"/>
      <c r="DU27" s="1"/>
      <c r="DX27" s="5" t="s">
        <v>624</v>
      </c>
      <c r="DY27">
        <v>34</v>
      </c>
      <c r="DZ27">
        <v>26</v>
      </c>
      <c r="EA27">
        <v>60</v>
      </c>
      <c r="ED27" s="5" t="s">
        <v>296</v>
      </c>
      <c r="EE27" s="11">
        <v>0</v>
      </c>
      <c r="EF27" s="11">
        <v>1.6666666666666666E-2</v>
      </c>
      <c r="EG27" s="11">
        <v>1.6666666666666666E-2</v>
      </c>
      <c r="GE27" s="5" t="s">
        <v>909</v>
      </c>
      <c r="GF27">
        <v>0</v>
      </c>
      <c r="GP27" s="5" t="s">
        <v>88</v>
      </c>
      <c r="GQ27" s="11">
        <v>1.5384615384615385E-2</v>
      </c>
      <c r="GR27" s="11">
        <v>0.23846153846153847</v>
      </c>
      <c r="GS27" s="11">
        <v>0.25384615384615383</v>
      </c>
      <c r="HA27" s="4" t="s">
        <v>631</v>
      </c>
      <c r="HB27" t="s">
        <v>763</v>
      </c>
    </row>
    <row r="28" spans="1:210" x14ac:dyDescent="0.3">
      <c r="T28" s="9"/>
      <c r="U28" s="13" t="s">
        <v>626</v>
      </c>
      <c r="V28">
        <v>2</v>
      </c>
      <c r="W28">
        <v>1</v>
      </c>
      <c r="X28">
        <v>0</v>
      </c>
      <c r="Y28">
        <v>3</v>
      </c>
      <c r="Z28" s="1"/>
      <c r="AI28" s="5" t="s">
        <v>61</v>
      </c>
      <c r="AJ28" s="11">
        <v>0.10256410256410256</v>
      </c>
      <c r="AK28" s="11">
        <v>0.1111111111111111</v>
      </c>
      <c r="AL28" s="11">
        <v>0.21367521367521367</v>
      </c>
      <c r="AP28" s="33" t="s">
        <v>7</v>
      </c>
      <c r="AQ28" s="33" t="s">
        <v>6</v>
      </c>
      <c r="AR28" t="s">
        <v>782</v>
      </c>
      <c r="AY28" s="5" t="s">
        <v>5</v>
      </c>
      <c r="AZ28">
        <v>4</v>
      </c>
      <c r="BA28">
        <v>4</v>
      </c>
      <c r="BP28" s="84"/>
      <c r="BQ28" s="84"/>
      <c r="CK28" s="12" t="s">
        <v>7</v>
      </c>
      <c r="CL28">
        <v>0</v>
      </c>
      <c r="CM28">
        <v>0</v>
      </c>
      <c r="CO28">
        <v>0</v>
      </c>
      <c r="CR28" s="5" t="s">
        <v>867</v>
      </c>
      <c r="CS28">
        <v>0</v>
      </c>
      <c r="CT28">
        <v>0</v>
      </c>
      <c r="CU28">
        <v>0</v>
      </c>
      <c r="CV28">
        <v>0</v>
      </c>
      <c r="DF28" t="str">
        <f t="shared" si="7"/>
        <v xml:space="preserve">Other family members </v>
      </c>
      <c r="DG28" s="34">
        <f t="shared" si="8"/>
        <v>1.6393442622950821E-2</v>
      </c>
      <c r="DH28" s="34">
        <f t="shared" si="8"/>
        <v>0</v>
      </c>
      <c r="DI28" s="34">
        <f t="shared" si="8"/>
        <v>1.6393442622950821E-2</v>
      </c>
      <c r="DK28" s="10" t="s">
        <v>839</v>
      </c>
      <c r="DL28">
        <v>25</v>
      </c>
      <c r="DM28">
        <v>5</v>
      </c>
      <c r="DO28">
        <v>30</v>
      </c>
      <c r="DR28" s="4" t="s">
        <v>290</v>
      </c>
      <c r="DS28" t="s">
        <v>12</v>
      </c>
      <c r="DT28" s="1"/>
      <c r="DU28" s="1"/>
      <c r="ED28" s="5" t="s">
        <v>624</v>
      </c>
      <c r="EE28" s="11">
        <v>0.56666666666666665</v>
      </c>
      <c r="EF28" s="11">
        <v>0.43333333333333335</v>
      </c>
      <c r="EG28" s="11">
        <v>1</v>
      </c>
      <c r="GE28" s="5" t="s">
        <v>910</v>
      </c>
      <c r="GF28">
        <v>0</v>
      </c>
      <c r="GP28" s="5" t="s">
        <v>262</v>
      </c>
      <c r="GQ28" s="11">
        <v>3.0769230769230771E-2</v>
      </c>
      <c r="GR28" s="11">
        <v>0.44615384615384618</v>
      </c>
      <c r="GS28" s="11">
        <v>0.47692307692307695</v>
      </c>
      <c r="GV28" t="s">
        <v>912</v>
      </c>
      <c r="GW28">
        <v>107</v>
      </c>
      <c r="HA28" s="5" t="s">
        <v>279</v>
      </c>
      <c r="HB28" s="11">
        <v>0.69829683698296841</v>
      </c>
    </row>
    <row r="29" spans="1:210" x14ac:dyDescent="0.3">
      <c r="T29" s="9"/>
      <c r="U29" s="12" t="s">
        <v>6</v>
      </c>
      <c r="V29">
        <v>27</v>
      </c>
      <c r="W29">
        <v>23</v>
      </c>
      <c r="X29">
        <v>2</v>
      </c>
      <c r="Y29">
        <v>52</v>
      </c>
      <c r="Z29" s="1"/>
      <c r="AI29" s="5" t="s">
        <v>347</v>
      </c>
      <c r="AJ29" s="11">
        <v>3.4188034188034191E-2</v>
      </c>
      <c r="AK29" s="11">
        <v>0</v>
      </c>
      <c r="AL29" s="11">
        <v>3.4188034188034191E-2</v>
      </c>
      <c r="AO29" t="str">
        <f t="shared" ref="AO29:AO34" si="9">AO21</f>
        <v>Psychosocial support &amp; counselling-</v>
      </c>
      <c r="AP29" s="34">
        <f>AP21/$AP$18</f>
        <v>0.16521739130434782</v>
      </c>
      <c r="AQ29" s="34">
        <f t="shared" ref="AQ29:AR29" si="10">AQ21/$AP$18</f>
        <v>8.6956521739130432E-2</v>
      </c>
      <c r="AR29" s="34">
        <f t="shared" si="10"/>
        <v>0.25217391304347825</v>
      </c>
      <c r="AY29" s="5" t="s">
        <v>4</v>
      </c>
      <c r="AZ29">
        <v>16</v>
      </c>
      <c r="BA29">
        <v>20</v>
      </c>
      <c r="BP29" s="84"/>
      <c r="BQ29" s="84"/>
      <c r="CK29" s="12" t="s">
        <v>6</v>
      </c>
      <c r="CL29">
        <v>21</v>
      </c>
      <c r="CM29">
        <v>1</v>
      </c>
      <c r="CN29">
        <v>0</v>
      </c>
      <c r="CO29">
        <v>22</v>
      </c>
      <c r="CR29" s="5" t="s">
        <v>869</v>
      </c>
      <c r="CS29">
        <v>0</v>
      </c>
      <c r="CT29">
        <v>4</v>
      </c>
      <c r="CU29">
        <v>1</v>
      </c>
      <c r="CV29">
        <v>5</v>
      </c>
      <c r="DK29" s="10" t="s">
        <v>835</v>
      </c>
      <c r="DL29">
        <v>1</v>
      </c>
      <c r="DM29">
        <v>14</v>
      </c>
      <c r="DO29">
        <v>15</v>
      </c>
      <c r="DR29" s="1"/>
      <c r="DS29" s="1"/>
      <c r="DT29" s="1"/>
      <c r="DU29" s="1"/>
      <c r="FY29" t="s">
        <v>705</v>
      </c>
      <c r="FZ29" t="s">
        <v>7</v>
      </c>
      <c r="GA29" t="s">
        <v>6</v>
      </c>
      <c r="GB29" t="s">
        <v>624</v>
      </c>
      <c r="GE29" s="5" t="s">
        <v>911</v>
      </c>
      <c r="GF29">
        <v>0</v>
      </c>
      <c r="GP29" s="5" t="s">
        <v>85</v>
      </c>
      <c r="GQ29" s="11">
        <v>1.5384615384615385E-2</v>
      </c>
      <c r="GR29" s="11">
        <v>0.25384615384615383</v>
      </c>
      <c r="GS29" s="11">
        <v>0.26923076923076922</v>
      </c>
      <c r="GV29" t="s">
        <v>913</v>
      </c>
      <c r="GW29">
        <v>119</v>
      </c>
      <c r="HA29" s="5" t="s">
        <v>280</v>
      </c>
      <c r="HB29" s="11">
        <v>0.26520681265206814</v>
      </c>
    </row>
    <row r="30" spans="1:210" x14ac:dyDescent="0.3">
      <c r="T30" s="9"/>
      <c r="U30" s="13" t="s">
        <v>646</v>
      </c>
      <c r="V30">
        <v>27</v>
      </c>
      <c r="W30">
        <v>22</v>
      </c>
      <c r="X30">
        <v>1</v>
      </c>
      <c r="Y30">
        <v>50</v>
      </c>
      <c r="Z30" s="1"/>
      <c r="AI30" s="5" t="s">
        <v>62</v>
      </c>
      <c r="AJ30" s="11">
        <v>2.564102564102564E-2</v>
      </c>
      <c r="AK30" s="11">
        <v>3.4188034188034191E-2</v>
      </c>
      <c r="AL30" s="11">
        <v>5.9829059829059832E-2</v>
      </c>
      <c r="AO30" t="str">
        <f t="shared" si="9"/>
        <v>Training on EMAP tools-</v>
      </c>
      <c r="AP30" s="34">
        <f t="shared" ref="AP30:AR34" si="11">AP22/$AP$18</f>
        <v>3.4782608695652174E-2</v>
      </c>
      <c r="AQ30" s="34">
        <f t="shared" si="11"/>
        <v>0.25217391304347825</v>
      </c>
      <c r="AR30" s="34">
        <f t="shared" si="11"/>
        <v>0.28695652173913044</v>
      </c>
      <c r="AY30" s="5" t="s">
        <v>3</v>
      </c>
      <c r="AZ30">
        <v>3</v>
      </c>
      <c r="BA30">
        <v>1</v>
      </c>
      <c r="CK30" s="5" t="s">
        <v>839</v>
      </c>
      <c r="CR30" s="5" t="s">
        <v>871</v>
      </c>
      <c r="CS30">
        <v>22</v>
      </c>
      <c r="CT30">
        <v>20</v>
      </c>
      <c r="CU30">
        <v>2</v>
      </c>
      <c r="CV30">
        <v>44</v>
      </c>
      <c r="DK30" s="38" t="s">
        <v>834</v>
      </c>
      <c r="DL30">
        <v>0</v>
      </c>
      <c r="DM30">
        <v>0</v>
      </c>
      <c r="DO30">
        <v>0</v>
      </c>
      <c r="DR30" s="4" t="s">
        <v>710</v>
      </c>
      <c r="DS30" s="4" t="s">
        <v>625</v>
      </c>
      <c r="DX30" s="4" t="s">
        <v>622</v>
      </c>
      <c r="DY30" t="s">
        <v>635</v>
      </c>
      <c r="DZ30" s="1"/>
      <c r="EA30" s="1"/>
      <c r="FY30" t="str">
        <f t="shared" ref="FY30:FY34" si="12">FY22</f>
        <v xml:space="preserve">Good sanitation facility </v>
      </c>
      <c r="FZ30" s="34">
        <f>FZ22/$FZ$3</f>
        <v>0.47328244274809161</v>
      </c>
      <c r="GA30" s="34">
        <f t="shared" ref="GA30:GB30" si="13">GA22/$FZ$3</f>
        <v>0.24427480916030533</v>
      </c>
      <c r="GB30" s="34">
        <f t="shared" si="13"/>
        <v>0.71755725190839692</v>
      </c>
      <c r="GP30" s="5" t="s">
        <v>624</v>
      </c>
      <c r="GQ30" s="11">
        <v>6.1538461538461542E-2</v>
      </c>
      <c r="GR30" s="11">
        <v>0.93846153846153846</v>
      </c>
      <c r="GS30" s="11">
        <v>1</v>
      </c>
      <c r="GV30" t="s">
        <v>914</v>
      </c>
      <c r="GW30">
        <v>93</v>
      </c>
      <c r="HA30" s="5" t="s">
        <v>281</v>
      </c>
      <c r="HB30" s="11">
        <v>2.9197080291970802E-2</v>
      </c>
    </row>
    <row r="31" spans="1:210" x14ac:dyDescent="0.3">
      <c r="T31" s="9"/>
      <c r="U31" s="13" t="s">
        <v>626</v>
      </c>
      <c r="W31">
        <v>1</v>
      </c>
      <c r="X31">
        <v>1</v>
      </c>
      <c r="Y31">
        <v>2</v>
      </c>
      <c r="Z31" s="1"/>
      <c r="AI31" s="5" t="s">
        <v>652</v>
      </c>
      <c r="AJ31" s="11">
        <v>0</v>
      </c>
      <c r="AK31" s="11">
        <v>8.5470085470085479E-3</v>
      </c>
      <c r="AL31" s="11">
        <v>8.5470085470085479E-3</v>
      </c>
      <c r="AO31" t="str">
        <f t="shared" si="9"/>
        <v>Training on Gender Based Violence Pocket Guide (GBVPG)-</v>
      </c>
      <c r="AP31" s="34">
        <f t="shared" si="11"/>
        <v>3.4782608695652174E-2</v>
      </c>
      <c r="AQ31" s="34">
        <f t="shared" si="11"/>
        <v>1.7391304347826087E-2</v>
      </c>
      <c r="AR31" s="34">
        <f t="shared" si="11"/>
        <v>5.2173913043478258E-2</v>
      </c>
      <c r="CK31" s="12" t="s">
        <v>7</v>
      </c>
      <c r="CL31">
        <v>25</v>
      </c>
      <c r="CM31">
        <v>10</v>
      </c>
      <c r="CO31">
        <v>35</v>
      </c>
      <c r="CR31" s="5" t="s">
        <v>873</v>
      </c>
      <c r="CS31">
        <v>13</v>
      </c>
      <c r="CT31">
        <v>13</v>
      </c>
      <c r="CU31">
        <v>0</v>
      </c>
      <c r="CV31">
        <v>26</v>
      </c>
      <c r="DR31" s="4" t="s">
        <v>631</v>
      </c>
      <c r="DS31" t="s">
        <v>7</v>
      </c>
      <c r="DT31" t="s">
        <v>6</v>
      </c>
      <c r="DU31" t="s">
        <v>624</v>
      </c>
      <c r="DX31" s="4" t="s">
        <v>290</v>
      </c>
      <c r="DY31" t="s">
        <v>12</v>
      </c>
      <c r="DZ31" s="1"/>
      <c r="EA31" s="1"/>
      <c r="FY31" t="str">
        <f t="shared" si="12"/>
        <v xml:space="preserve">Adequate safe drinking water </v>
      </c>
      <c r="FZ31" s="34">
        <f t="shared" ref="FZ31:GB34" si="14">FZ23/$FZ$3</f>
        <v>0.56488549618320616</v>
      </c>
      <c r="GA31" s="34">
        <f t="shared" si="14"/>
        <v>0.23664122137404581</v>
      </c>
      <c r="GB31" s="34">
        <f t="shared" si="14"/>
        <v>0.80152671755725191</v>
      </c>
      <c r="GE31" t="s">
        <v>705</v>
      </c>
      <c r="GF31" t="s">
        <v>812</v>
      </c>
      <c r="GV31" t="s">
        <v>911</v>
      </c>
      <c r="GW31">
        <v>0</v>
      </c>
      <c r="HA31" s="5" t="s">
        <v>766</v>
      </c>
      <c r="HB31" s="11">
        <v>4.8661800486618006E-3</v>
      </c>
    </row>
    <row r="32" spans="1:210" x14ac:dyDescent="0.3">
      <c r="T32" s="9"/>
      <c r="U32" s="5" t="s">
        <v>827</v>
      </c>
      <c r="Z32" s="1"/>
      <c r="AI32" s="5" t="s">
        <v>624</v>
      </c>
      <c r="AJ32" s="11">
        <v>0.44444444444444442</v>
      </c>
      <c r="AK32" s="11">
        <v>0.55555555555555558</v>
      </c>
      <c r="AL32" s="11">
        <v>1</v>
      </c>
      <c r="AO32" t="str">
        <f t="shared" si="9"/>
        <v>Training on GBV prevention &amp; protection-</v>
      </c>
      <c r="AP32" s="34">
        <f t="shared" si="11"/>
        <v>0.40869565217391307</v>
      </c>
      <c r="AQ32" s="34">
        <f t="shared" si="11"/>
        <v>0.33913043478260868</v>
      </c>
      <c r="AR32" s="34">
        <f t="shared" si="11"/>
        <v>0.74782608695652175</v>
      </c>
      <c r="CK32" s="12" t="s">
        <v>6</v>
      </c>
      <c r="CL32">
        <v>1</v>
      </c>
      <c r="CM32">
        <v>4</v>
      </c>
      <c r="CN32">
        <v>0</v>
      </c>
      <c r="CO32">
        <v>5</v>
      </c>
      <c r="DK32" t="s">
        <v>705</v>
      </c>
      <c r="DL32" t="s">
        <v>5</v>
      </c>
      <c r="DM32" t="s">
        <v>4</v>
      </c>
      <c r="DN32" t="s">
        <v>3</v>
      </c>
      <c r="DO32" t="s">
        <v>624</v>
      </c>
      <c r="DR32" s="5" t="s">
        <v>191</v>
      </c>
      <c r="DS32" s="11">
        <v>0.16666666666666666</v>
      </c>
      <c r="DT32" s="11">
        <v>0</v>
      </c>
      <c r="DU32" s="11">
        <v>0.16666666666666666</v>
      </c>
      <c r="DX32" s="1"/>
      <c r="DY32" s="1"/>
      <c r="DZ32" s="1"/>
      <c r="EA32" s="1"/>
      <c r="FY32" t="str">
        <f t="shared" si="12"/>
        <v xml:space="preserve">Gender-segregated latrines and bathing cubicles </v>
      </c>
      <c r="FZ32" s="34">
        <f t="shared" si="14"/>
        <v>0.29007633587786258</v>
      </c>
      <c r="GA32" s="34">
        <f t="shared" si="14"/>
        <v>8.3969465648854963E-2</v>
      </c>
      <c r="GB32" s="34">
        <f t="shared" si="14"/>
        <v>0.37404580152671757</v>
      </c>
      <c r="GE32" s="5" t="s">
        <v>905</v>
      </c>
      <c r="GF32" s="34">
        <f>GF23/$GF$3</f>
        <v>0.41221374045801529</v>
      </c>
      <c r="GV32" t="s">
        <v>899</v>
      </c>
      <c r="GW32">
        <v>3</v>
      </c>
      <c r="HA32" s="5" t="s">
        <v>765</v>
      </c>
      <c r="HB32" s="11">
        <v>2.4330900243309003E-3</v>
      </c>
    </row>
    <row r="33" spans="20:210" x14ac:dyDescent="0.3">
      <c r="T33" s="9"/>
      <c r="U33" s="12" t="s">
        <v>7</v>
      </c>
      <c r="V33">
        <v>20</v>
      </c>
      <c r="W33">
        <v>63</v>
      </c>
      <c r="X33">
        <v>7</v>
      </c>
      <c r="Y33">
        <v>90</v>
      </c>
      <c r="Z33" s="1"/>
      <c r="AO33" t="str">
        <f t="shared" si="9"/>
        <v>Others-</v>
      </c>
      <c r="AP33" s="34">
        <f t="shared" si="11"/>
        <v>0</v>
      </c>
      <c r="AQ33" s="34">
        <f t="shared" si="11"/>
        <v>0</v>
      </c>
      <c r="AR33" s="34">
        <f t="shared" si="11"/>
        <v>0</v>
      </c>
      <c r="AZ33" t="s">
        <v>85</v>
      </c>
      <c r="BA33" t="s">
        <v>88</v>
      </c>
      <c r="BP33" s="4" t="s">
        <v>622</v>
      </c>
      <c r="BQ33" t="s">
        <v>635</v>
      </c>
      <c r="CK33" s="5" t="s">
        <v>840</v>
      </c>
      <c r="DK33" t="str">
        <f>DK23</f>
        <v xml:space="preserve">ANC </v>
      </c>
      <c r="DL33" s="34">
        <f>DL23/$DL$3</f>
        <v>0</v>
      </c>
      <c r="DM33" s="34">
        <f t="shared" ref="DM33:DO33" si="15">DM23/$DL$3</f>
        <v>0.11475409836065574</v>
      </c>
      <c r="DN33" s="34">
        <f t="shared" si="15"/>
        <v>0</v>
      </c>
      <c r="DO33" s="34">
        <f t="shared" si="15"/>
        <v>0.11475409836065574</v>
      </c>
      <c r="DR33" s="12" t="s">
        <v>5</v>
      </c>
      <c r="DS33" s="11">
        <v>3.3333333333333333E-2</v>
      </c>
      <c r="DT33" s="11">
        <v>0</v>
      </c>
      <c r="DU33" s="11">
        <v>3.3333333333333333E-2</v>
      </c>
      <c r="DX33" s="4" t="s">
        <v>712</v>
      </c>
      <c r="DY33" s="4" t="s">
        <v>625</v>
      </c>
      <c r="FY33" t="str">
        <f t="shared" si="12"/>
        <v xml:space="preserve">All of the above </v>
      </c>
      <c r="FZ33" s="34">
        <f t="shared" si="14"/>
        <v>1.5267175572519083E-2</v>
      </c>
      <c r="GA33" s="34">
        <f t="shared" si="14"/>
        <v>3.8167938931297711E-2</v>
      </c>
      <c r="GB33" s="34">
        <f t="shared" si="14"/>
        <v>5.3435114503816793E-2</v>
      </c>
      <c r="GE33" s="5" t="s">
        <v>906</v>
      </c>
      <c r="GF33" s="34">
        <f t="shared" ref="GF33:GF38" si="16">GF24/$GF$3</f>
        <v>0.18320610687022901</v>
      </c>
      <c r="GV33" t="s">
        <v>822</v>
      </c>
      <c r="GW33">
        <v>0</v>
      </c>
      <c r="HA33" s="5" t="s">
        <v>624</v>
      </c>
      <c r="HB33" s="11">
        <v>1</v>
      </c>
    </row>
    <row r="34" spans="20:210" x14ac:dyDescent="0.3">
      <c r="T34" s="9"/>
      <c r="U34" s="13" t="s">
        <v>646</v>
      </c>
      <c r="V34">
        <v>18</v>
      </c>
      <c r="W34">
        <v>60</v>
      </c>
      <c r="X34">
        <v>5</v>
      </c>
      <c r="Y34">
        <v>83</v>
      </c>
      <c r="Z34" s="1"/>
      <c r="AO34" t="str">
        <f t="shared" si="9"/>
        <v>Information about GBV prevention &amp; mitigation-</v>
      </c>
      <c r="AP34" s="34">
        <f t="shared" si="11"/>
        <v>0.2</v>
      </c>
      <c r="AQ34" s="34">
        <f t="shared" si="11"/>
        <v>0.2608695652173913</v>
      </c>
      <c r="AR34" s="34">
        <f t="shared" si="11"/>
        <v>0.46086956521739131</v>
      </c>
      <c r="AY34" s="5" t="s">
        <v>5</v>
      </c>
      <c r="AZ34" s="34">
        <f>AZ28/$BC$35</f>
        <v>8.3333333333333329E-2</v>
      </c>
      <c r="BA34" s="34">
        <f>BA28/$BC$35</f>
        <v>8.3333333333333329E-2</v>
      </c>
      <c r="BP34" s="4" t="s">
        <v>2</v>
      </c>
      <c r="BQ34" t="s">
        <v>7</v>
      </c>
      <c r="CK34" s="12" t="s">
        <v>7</v>
      </c>
      <c r="CL34">
        <v>1</v>
      </c>
      <c r="CM34">
        <v>9</v>
      </c>
      <c r="CO34">
        <v>10</v>
      </c>
      <c r="DK34" t="str">
        <f t="shared" ref="DK34:DK40" si="17">DK24</f>
        <v xml:space="preserve">PNC </v>
      </c>
      <c r="DL34" s="34">
        <f t="shared" ref="DL34:DO40" si="18">DL24/$DL$3</f>
        <v>0</v>
      </c>
      <c r="DM34" s="34">
        <f t="shared" si="18"/>
        <v>1.6393442622950821E-2</v>
      </c>
      <c r="DN34" s="34">
        <f t="shared" si="18"/>
        <v>0</v>
      </c>
      <c r="DO34" s="34">
        <f t="shared" si="18"/>
        <v>1.6393442622950821E-2</v>
      </c>
      <c r="DR34" s="12" t="s">
        <v>4</v>
      </c>
      <c r="DS34" s="11">
        <v>0.13333333333333333</v>
      </c>
      <c r="DT34" s="11">
        <v>0</v>
      </c>
      <c r="DU34" s="11">
        <v>0.13333333333333333</v>
      </c>
      <c r="DX34" s="4" t="s">
        <v>631</v>
      </c>
      <c r="DY34" t="s">
        <v>7</v>
      </c>
      <c r="DZ34" t="s">
        <v>6</v>
      </c>
      <c r="EA34" t="s">
        <v>624</v>
      </c>
      <c r="FY34" t="str">
        <f t="shared" si="12"/>
        <v xml:space="preserve">None of the above </v>
      </c>
      <c r="FZ34" s="34">
        <f t="shared" si="14"/>
        <v>7.6335877862595417E-3</v>
      </c>
      <c r="GA34" s="34">
        <f t="shared" si="14"/>
        <v>0</v>
      </c>
      <c r="GB34" s="34">
        <f t="shared" si="14"/>
        <v>7.6335877862595417E-3</v>
      </c>
      <c r="GE34" s="5" t="s">
        <v>907</v>
      </c>
      <c r="GF34" s="34">
        <f t="shared" si="16"/>
        <v>0.4580152671755725</v>
      </c>
    </row>
    <row r="35" spans="20:210" x14ac:dyDescent="0.3">
      <c r="T35" s="9"/>
      <c r="U35" s="13" t="s">
        <v>626</v>
      </c>
      <c r="V35">
        <v>2</v>
      </c>
      <c r="W35">
        <v>3</v>
      </c>
      <c r="X35">
        <v>2</v>
      </c>
      <c r="Y35">
        <v>7</v>
      </c>
      <c r="Z35" s="1"/>
      <c r="AY35" s="5" t="s">
        <v>4</v>
      </c>
      <c r="AZ35" s="34">
        <f t="shared" ref="AZ35:AZ36" si="19">AZ29/$BC$35</f>
        <v>0.33333333333333331</v>
      </c>
      <c r="BA35" s="34">
        <f t="shared" ref="BA35:BA36" si="20">BA29/$BC$35</f>
        <v>0.41666666666666669</v>
      </c>
      <c r="BC35" s="51">
        <v>48</v>
      </c>
      <c r="BP35" s="4" t="s">
        <v>352</v>
      </c>
      <c r="BQ35" t="s">
        <v>635</v>
      </c>
      <c r="CK35" s="12" t="s">
        <v>6</v>
      </c>
      <c r="CL35">
        <v>21</v>
      </c>
      <c r="CM35">
        <v>10</v>
      </c>
      <c r="CN35">
        <v>0</v>
      </c>
      <c r="CO35">
        <v>31</v>
      </c>
      <c r="DK35" t="str">
        <f t="shared" si="17"/>
        <v xml:space="preserve">Family Planning method </v>
      </c>
      <c r="DL35" s="34">
        <f t="shared" si="18"/>
        <v>0.21311475409836064</v>
      </c>
      <c r="DM35" s="34">
        <f t="shared" si="18"/>
        <v>0.50819672131147542</v>
      </c>
      <c r="DN35" s="34">
        <f t="shared" si="18"/>
        <v>0</v>
      </c>
      <c r="DO35" s="34">
        <f t="shared" si="18"/>
        <v>0.72131147540983609</v>
      </c>
      <c r="DR35" s="5" t="s">
        <v>190</v>
      </c>
      <c r="DS35" s="11">
        <v>0.15</v>
      </c>
      <c r="DT35" s="11">
        <v>0.35</v>
      </c>
      <c r="DU35" s="11">
        <v>0.5</v>
      </c>
      <c r="DX35" s="5" t="s">
        <v>191</v>
      </c>
      <c r="DY35" s="11">
        <v>0.16666666666666666</v>
      </c>
      <c r="DZ35" s="11">
        <v>0</v>
      </c>
      <c r="EA35" s="11">
        <v>0.16666666666666666</v>
      </c>
      <c r="GE35" s="5" t="s">
        <v>908</v>
      </c>
      <c r="GF35" s="34">
        <f t="shared" si="16"/>
        <v>0.18320610687022901</v>
      </c>
    </row>
    <row r="36" spans="20:210" x14ac:dyDescent="0.3">
      <c r="T36" s="9"/>
      <c r="U36" s="12" t="s">
        <v>6</v>
      </c>
      <c r="V36">
        <v>26</v>
      </c>
      <c r="W36">
        <v>13</v>
      </c>
      <c r="X36">
        <v>2</v>
      </c>
      <c r="Y36">
        <v>41</v>
      </c>
      <c r="Z36" s="1"/>
      <c r="AY36" s="5" t="s">
        <v>3</v>
      </c>
      <c r="AZ36" s="34">
        <f t="shared" si="19"/>
        <v>6.25E-2</v>
      </c>
      <c r="BA36" s="34">
        <f t="shared" si="20"/>
        <v>2.0833333333333332E-2</v>
      </c>
      <c r="BP36" s="1"/>
      <c r="BQ36" s="1"/>
      <c r="CK36" s="5" t="s">
        <v>822</v>
      </c>
      <c r="DK36" t="str">
        <f t="shared" si="17"/>
        <v xml:space="preserve">Referral services for Safe delivery </v>
      </c>
      <c r="DL36" s="34">
        <f t="shared" si="18"/>
        <v>1.6393442622950821E-2</v>
      </c>
      <c r="DM36" s="34">
        <f t="shared" si="18"/>
        <v>4.9180327868852458E-2</v>
      </c>
      <c r="DN36" s="34">
        <f t="shared" si="18"/>
        <v>0</v>
      </c>
      <c r="DO36" s="34">
        <f t="shared" si="18"/>
        <v>6.5573770491803282E-2</v>
      </c>
      <c r="DR36" s="12" t="s">
        <v>5</v>
      </c>
      <c r="DS36" s="11">
        <v>0</v>
      </c>
      <c r="DT36" s="11">
        <v>1.6666666666666666E-2</v>
      </c>
      <c r="DU36" s="11">
        <v>1.6666666666666666E-2</v>
      </c>
      <c r="DX36" s="12" t="s">
        <v>5</v>
      </c>
      <c r="DY36" s="11">
        <v>3.3333333333333333E-2</v>
      </c>
      <c r="DZ36" s="11">
        <v>0</v>
      </c>
      <c r="EA36" s="11">
        <v>3.3333333333333333E-2</v>
      </c>
      <c r="GE36" s="5" t="s">
        <v>909</v>
      </c>
      <c r="GF36" s="34">
        <f t="shared" si="16"/>
        <v>0</v>
      </c>
    </row>
    <row r="37" spans="20:210" x14ac:dyDescent="0.3">
      <c r="T37" s="9"/>
      <c r="U37" s="13" t="s">
        <v>646</v>
      </c>
      <c r="V37">
        <v>26</v>
      </c>
      <c r="W37">
        <v>13</v>
      </c>
      <c r="X37">
        <v>1</v>
      </c>
      <c r="Y37">
        <v>40</v>
      </c>
      <c r="Z37" s="1"/>
      <c r="BQ37" s="4" t="s">
        <v>625</v>
      </c>
      <c r="CK37" s="12" t="s">
        <v>7</v>
      </c>
      <c r="CL37">
        <v>0</v>
      </c>
      <c r="CM37">
        <v>0</v>
      </c>
      <c r="CO37">
        <v>0</v>
      </c>
      <c r="DK37" t="str">
        <f t="shared" si="17"/>
        <v xml:space="preserve">STI/RTI </v>
      </c>
      <c r="DL37" s="34">
        <f t="shared" si="18"/>
        <v>0</v>
      </c>
      <c r="DM37" s="34">
        <f t="shared" si="18"/>
        <v>0</v>
      </c>
      <c r="DN37" s="34">
        <f t="shared" si="18"/>
        <v>0</v>
      </c>
      <c r="DO37" s="34">
        <f t="shared" si="18"/>
        <v>0</v>
      </c>
      <c r="DR37" s="12" t="s">
        <v>4</v>
      </c>
      <c r="DS37" s="11">
        <v>0.15</v>
      </c>
      <c r="DT37" s="11">
        <v>0.31666666666666665</v>
      </c>
      <c r="DU37" s="11">
        <v>0.46666666666666667</v>
      </c>
      <c r="DX37" s="12" t="s">
        <v>4</v>
      </c>
      <c r="DY37" s="11">
        <v>0.13333333333333333</v>
      </c>
      <c r="DZ37" s="11">
        <v>0</v>
      </c>
      <c r="EA37" s="11">
        <v>0.13333333333333333</v>
      </c>
      <c r="GE37" s="5" t="s">
        <v>910</v>
      </c>
      <c r="GF37" s="34">
        <f t="shared" si="16"/>
        <v>0</v>
      </c>
    </row>
    <row r="38" spans="20:210" x14ac:dyDescent="0.3">
      <c r="T38" s="9"/>
      <c r="U38" s="13" t="s">
        <v>626</v>
      </c>
      <c r="W38">
        <v>0</v>
      </c>
      <c r="X38">
        <v>1</v>
      </c>
      <c r="Y38">
        <v>1</v>
      </c>
      <c r="Z38" s="1"/>
      <c r="BA38" s="11"/>
      <c r="BP38" s="4" t="s">
        <v>639</v>
      </c>
      <c r="BQ38" t="s">
        <v>5</v>
      </c>
      <c r="BR38" t="s">
        <v>4</v>
      </c>
      <c r="BS38" t="s">
        <v>3</v>
      </c>
      <c r="BT38" t="s">
        <v>624</v>
      </c>
      <c r="CK38" s="12" t="s">
        <v>6</v>
      </c>
      <c r="CL38">
        <v>0</v>
      </c>
      <c r="CM38">
        <v>1</v>
      </c>
      <c r="CN38">
        <v>1</v>
      </c>
      <c r="CO38">
        <v>2</v>
      </c>
      <c r="DK38" t="str">
        <f t="shared" si="17"/>
        <v xml:space="preserve">Menstrual hygiene </v>
      </c>
      <c r="DL38" s="34">
        <f t="shared" si="18"/>
        <v>0.4098360655737705</v>
      </c>
      <c r="DM38" s="34">
        <f t="shared" si="18"/>
        <v>8.1967213114754092E-2</v>
      </c>
      <c r="DN38" s="34">
        <f t="shared" si="18"/>
        <v>0</v>
      </c>
      <c r="DO38" s="34">
        <f t="shared" si="18"/>
        <v>0.49180327868852458</v>
      </c>
      <c r="DR38" s="12" t="s">
        <v>3</v>
      </c>
      <c r="DS38" s="11">
        <v>0</v>
      </c>
      <c r="DT38" s="11">
        <v>1.6666666666666666E-2</v>
      </c>
      <c r="DU38" s="11">
        <v>1.6666666666666666E-2</v>
      </c>
      <c r="DX38" s="5" t="s">
        <v>196</v>
      </c>
      <c r="DY38" s="11">
        <v>1.6666666666666666E-2</v>
      </c>
      <c r="DZ38" s="11">
        <v>0</v>
      </c>
      <c r="EA38" s="11">
        <v>1.6666666666666666E-2</v>
      </c>
      <c r="GE38" s="5" t="s">
        <v>911</v>
      </c>
      <c r="GF38" s="34">
        <f t="shared" si="16"/>
        <v>0</v>
      </c>
    </row>
    <row r="39" spans="20:210" x14ac:dyDescent="0.3">
      <c r="T39" s="9"/>
      <c r="U39" s="5" t="s">
        <v>809</v>
      </c>
      <c r="V39">
        <v>29</v>
      </c>
      <c r="W39">
        <v>64</v>
      </c>
      <c r="X39">
        <v>22</v>
      </c>
      <c r="Y39">
        <v>115</v>
      </c>
      <c r="Z39" s="1"/>
      <c r="BP39" s="5" t="s">
        <v>828</v>
      </c>
      <c r="BR39">
        <v>0</v>
      </c>
      <c r="BT39">
        <v>0</v>
      </c>
      <c r="CK39" s="5" t="s">
        <v>853</v>
      </c>
      <c r="CL39">
        <v>27</v>
      </c>
      <c r="CM39">
        <v>35</v>
      </c>
      <c r="CN39">
        <v>1</v>
      </c>
      <c r="CO39">
        <v>63</v>
      </c>
      <c r="DK39" t="str">
        <f t="shared" si="17"/>
        <v xml:space="preserve">Awareness session/information on reproductive health </v>
      </c>
      <c r="DL39" s="34">
        <f t="shared" si="18"/>
        <v>1.6393442622950821E-2</v>
      </c>
      <c r="DM39" s="34">
        <f t="shared" si="18"/>
        <v>0.22950819672131148</v>
      </c>
      <c r="DN39" s="34">
        <f t="shared" si="18"/>
        <v>0</v>
      </c>
      <c r="DO39" s="34">
        <f t="shared" si="18"/>
        <v>0.24590163934426229</v>
      </c>
      <c r="DR39" s="5" t="s">
        <v>189</v>
      </c>
      <c r="DS39" s="11">
        <v>0.25</v>
      </c>
      <c r="DT39" s="11">
        <v>3.3333333333333333E-2</v>
      </c>
      <c r="DU39" s="11">
        <v>0.28333333333333333</v>
      </c>
      <c r="DX39" s="12" t="s">
        <v>4</v>
      </c>
      <c r="DY39" s="11">
        <v>1.6666666666666666E-2</v>
      </c>
      <c r="DZ39" s="11">
        <v>0</v>
      </c>
      <c r="EA39" s="11">
        <v>1.6666666666666666E-2</v>
      </c>
    </row>
    <row r="40" spans="20:210" x14ac:dyDescent="0.3">
      <c r="T40" s="9"/>
      <c r="U40" s="5" t="s">
        <v>893</v>
      </c>
      <c r="V40">
        <v>38</v>
      </c>
      <c r="W40">
        <v>83</v>
      </c>
      <c r="X40">
        <v>17</v>
      </c>
      <c r="Y40">
        <v>138</v>
      </c>
      <c r="Z40" s="1"/>
      <c r="BP40" s="5" t="s">
        <v>829</v>
      </c>
      <c r="BR40">
        <v>3</v>
      </c>
      <c r="BT40">
        <v>3</v>
      </c>
      <c r="CK40" s="5" t="s">
        <v>854</v>
      </c>
      <c r="CL40">
        <v>2</v>
      </c>
      <c r="CM40">
        <v>2</v>
      </c>
      <c r="CN40">
        <v>0</v>
      </c>
      <c r="CO40">
        <v>4</v>
      </c>
      <c r="DK40" t="str">
        <f t="shared" si="17"/>
        <v xml:space="preserve">Couple counselling </v>
      </c>
      <c r="DL40" s="34">
        <f t="shared" si="18"/>
        <v>0</v>
      </c>
      <c r="DM40" s="34">
        <f t="shared" si="18"/>
        <v>0</v>
      </c>
      <c r="DN40" s="34">
        <f t="shared" si="18"/>
        <v>0</v>
      </c>
      <c r="DO40" s="34">
        <f t="shared" si="18"/>
        <v>0</v>
      </c>
      <c r="DR40" s="12" t="s">
        <v>4</v>
      </c>
      <c r="DS40" s="11">
        <v>0.25</v>
      </c>
      <c r="DT40" s="11">
        <v>1.6666666666666666E-2</v>
      </c>
      <c r="DU40" s="11">
        <v>0.26666666666666666</v>
      </c>
      <c r="DX40" s="5" t="s">
        <v>190</v>
      </c>
      <c r="DY40" s="11">
        <v>0.13333333333333333</v>
      </c>
      <c r="DZ40" s="11">
        <v>0.35</v>
      </c>
      <c r="EA40" s="11">
        <v>0.48333333333333334</v>
      </c>
    </row>
    <row r="41" spans="20:210" x14ac:dyDescent="0.3">
      <c r="T41" s="9"/>
      <c r="U41" s="5" t="s">
        <v>892</v>
      </c>
      <c r="V41">
        <v>52</v>
      </c>
      <c r="W41">
        <v>59</v>
      </c>
      <c r="X41">
        <v>2</v>
      </c>
      <c r="Y41">
        <v>113</v>
      </c>
      <c r="Z41" s="1"/>
      <c r="BP41" s="5" t="s">
        <v>830</v>
      </c>
      <c r="BR41">
        <v>1</v>
      </c>
      <c r="BT41">
        <v>1</v>
      </c>
      <c r="CK41" s="5" t="s">
        <v>855</v>
      </c>
      <c r="CL41">
        <v>26</v>
      </c>
      <c r="CM41">
        <v>26</v>
      </c>
      <c r="CN41">
        <v>0</v>
      </c>
      <c r="CO41">
        <v>52</v>
      </c>
      <c r="DR41" s="12" t="s">
        <v>3</v>
      </c>
      <c r="DS41" s="11">
        <v>0</v>
      </c>
      <c r="DT41" s="11">
        <v>1.6666666666666666E-2</v>
      </c>
      <c r="DU41" s="11">
        <v>1.6666666666666666E-2</v>
      </c>
      <c r="DX41" s="12" t="s">
        <v>5</v>
      </c>
      <c r="DY41" s="11">
        <v>0</v>
      </c>
      <c r="DZ41" s="11">
        <v>1.6666666666666666E-2</v>
      </c>
      <c r="EA41" s="11">
        <v>1.6666666666666666E-2</v>
      </c>
    </row>
    <row r="42" spans="20:210" x14ac:dyDescent="0.3">
      <c r="T42" s="9"/>
      <c r="U42" s="5" t="s">
        <v>894</v>
      </c>
      <c r="V42">
        <v>46</v>
      </c>
      <c r="W42">
        <v>76</v>
      </c>
      <c r="X42">
        <v>9</v>
      </c>
      <c r="Y42">
        <v>131</v>
      </c>
      <c r="Z42" s="1"/>
      <c r="BP42" s="5" t="s">
        <v>822</v>
      </c>
      <c r="BR42">
        <v>0</v>
      </c>
      <c r="BT42">
        <v>0</v>
      </c>
      <c r="CK42" s="5" t="s">
        <v>856</v>
      </c>
      <c r="CL42">
        <v>24</v>
      </c>
      <c r="CM42">
        <v>7</v>
      </c>
      <c r="CN42">
        <v>0</v>
      </c>
      <c r="CO42">
        <v>31</v>
      </c>
      <c r="DR42" s="5" t="s">
        <v>192</v>
      </c>
      <c r="DS42" s="11">
        <v>0</v>
      </c>
      <c r="DT42" s="11">
        <v>0.05</v>
      </c>
      <c r="DU42" s="11">
        <v>0.05</v>
      </c>
      <c r="DX42" s="12" t="s">
        <v>4</v>
      </c>
      <c r="DY42" s="11">
        <v>0.13333333333333333</v>
      </c>
      <c r="DZ42" s="11">
        <v>0.31666666666666665</v>
      </c>
      <c r="EA42" s="11">
        <v>0.45</v>
      </c>
    </row>
    <row r="43" spans="20:210" x14ac:dyDescent="0.3">
      <c r="T43" s="9"/>
      <c r="U43" s="1"/>
      <c r="V43" s="1"/>
      <c r="W43" s="1"/>
      <c r="X43" s="1"/>
      <c r="Y43" s="1"/>
      <c r="Z43" s="1"/>
      <c r="CK43" s="5" t="s">
        <v>857</v>
      </c>
      <c r="CL43">
        <v>40</v>
      </c>
      <c r="CM43">
        <v>55</v>
      </c>
      <c r="CN43">
        <v>1</v>
      </c>
      <c r="CO43">
        <v>96</v>
      </c>
      <c r="DR43" s="12" t="s">
        <v>4</v>
      </c>
      <c r="DS43" s="11">
        <v>0</v>
      </c>
      <c r="DT43" s="11">
        <v>0.05</v>
      </c>
      <c r="DU43" s="11">
        <v>0.05</v>
      </c>
      <c r="DX43" s="12" t="s">
        <v>3</v>
      </c>
      <c r="DY43" s="11">
        <v>0</v>
      </c>
      <c r="DZ43" s="11">
        <v>1.6666666666666666E-2</v>
      </c>
      <c r="EA43" s="11">
        <v>1.6666666666666666E-2</v>
      </c>
    </row>
    <row r="44" spans="20:210" x14ac:dyDescent="0.3">
      <c r="T44" s="9"/>
      <c r="U44" s="1"/>
      <c r="V44" s="1"/>
      <c r="W44" s="1"/>
      <c r="X44" s="1"/>
      <c r="Y44" s="1"/>
      <c r="Z44" s="1"/>
      <c r="BP44" s="61" t="s">
        <v>823</v>
      </c>
      <c r="CK44" s="5" t="s">
        <v>858</v>
      </c>
      <c r="CL44">
        <v>21</v>
      </c>
      <c r="CM44">
        <v>1</v>
      </c>
      <c r="CN44">
        <v>0</v>
      </c>
      <c r="CO44">
        <v>22</v>
      </c>
      <c r="DR44" s="5" t="s">
        <v>624</v>
      </c>
      <c r="DS44" s="11">
        <v>0.56666666666666665</v>
      </c>
      <c r="DT44" s="11">
        <v>0.43333333333333335</v>
      </c>
      <c r="DU44" s="11">
        <v>1</v>
      </c>
      <c r="DX44" s="5" t="s">
        <v>195</v>
      </c>
      <c r="DY44" s="11">
        <v>0</v>
      </c>
      <c r="DZ44" s="11">
        <v>3.3333333333333333E-2</v>
      </c>
      <c r="EA44" s="11">
        <v>3.3333333333333333E-2</v>
      </c>
    </row>
    <row r="45" spans="20:210" x14ac:dyDescent="0.3">
      <c r="U45" s="46" t="s">
        <v>788</v>
      </c>
      <c r="CK45" s="5" t="s">
        <v>859</v>
      </c>
      <c r="CL45">
        <v>26</v>
      </c>
      <c r="CM45">
        <v>14</v>
      </c>
      <c r="CN45">
        <v>0</v>
      </c>
      <c r="CO45">
        <v>40</v>
      </c>
      <c r="DX45" s="12" t="s">
        <v>4</v>
      </c>
      <c r="DY45" s="11">
        <v>0</v>
      </c>
      <c r="DZ45" s="11">
        <v>1.6666666666666666E-2</v>
      </c>
      <c r="EA45" s="11">
        <v>1.6666666666666666E-2</v>
      </c>
    </row>
    <row r="46" spans="20:210" x14ac:dyDescent="0.3">
      <c r="BP46" s="62" t="s">
        <v>824</v>
      </c>
      <c r="BQ46" s="62">
        <f>BQ19</f>
        <v>40</v>
      </c>
      <c r="CK46" s="5" t="s">
        <v>860</v>
      </c>
      <c r="CL46">
        <v>22</v>
      </c>
      <c r="CM46">
        <v>19</v>
      </c>
      <c r="CN46">
        <v>0</v>
      </c>
      <c r="CO46">
        <v>41</v>
      </c>
      <c r="DX46" s="12" t="s">
        <v>3</v>
      </c>
      <c r="DY46" s="11">
        <v>0</v>
      </c>
      <c r="DZ46" s="11">
        <v>1.6666666666666666E-2</v>
      </c>
      <c r="EA46" s="11">
        <v>1.6666666666666666E-2</v>
      </c>
    </row>
    <row r="47" spans="20:210" x14ac:dyDescent="0.3">
      <c r="U47" s="4" t="s">
        <v>622</v>
      </c>
      <c r="V47" t="s">
        <v>634</v>
      </c>
      <c r="BQ47" t="s">
        <v>85</v>
      </c>
      <c r="CK47" s="5" t="s">
        <v>861</v>
      </c>
      <c r="CL47">
        <v>0</v>
      </c>
      <c r="CM47">
        <v>1</v>
      </c>
      <c r="CN47">
        <v>1</v>
      </c>
      <c r="CO47">
        <v>2</v>
      </c>
      <c r="DX47" s="5" t="s">
        <v>192</v>
      </c>
      <c r="DY47" s="11">
        <v>0.25</v>
      </c>
      <c r="DZ47" s="11">
        <v>0.05</v>
      </c>
      <c r="EA47" s="11">
        <v>0.3</v>
      </c>
    </row>
    <row r="48" spans="20:210" x14ac:dyDescent="0.3">
      <c r="U48" s="4" t="s">
        <v>1</v>
      </c>
      <c r="V48" t="s">
        <v>635</v>
      </c>
      <c r="BP48" t="str">
        <f>BP39</f>
        <v xml:space="preserve">Applied the knowledge received from CARE’s sessions </v>
      </c>
      <c r="BQ48">
        <v>7</v>
      </c>
      <c r="DX48" s="12" t="s">
        <v>4</v>
      </c>
      <c r="DY48" s="11">
        <v>0.25</v>
      </c>
      <c r="DZ48" s="11">
        <v>0.05</v>
      </c>
      <c r="EA48" s="11">
        <v>0.3</v>
      </c>
    </row>
    <row r="49" spans="21:131" x14ac:dyDescent="0.3">
      <c r="U49" s="4" t="s">
        <v>2</v>
      </c>
      <c r="V49" t="s">
        <v>635</v>
      </c>
      <c r="BP49" t="str">
        <f t="shared" ref="BP49:BP51" si="21">BP40</f>
        <v xml:space="preserve">Contacted with community leaders (imams, majhi) </v>
      </c>
      <c r="BQ49">
        <v>34</v>
      </c>
      <c r="DX49" s="5" t="s">
        <v>624</v>
      </c>
      <c r="DY49" s="11">
        <v>0.56666666666666665</v>
      </c>
      <c r="DZ49" s="11">
        <v>0.43333333333333335</v>
      </c>
      <c r="EA49" s="11">
        <v>1</v>
      </c>
    </row>
    <row r="50" spans="21:131" x14ac:dyDescent="0.3">
      <c r="U50" s="4" t="s">
        <v>626</v>
      </c>
      <c r="V50" t="s">
        <v>634</v>
      </c>
      <c r="BP50" t="str">
        <f t="shared" si="21"/>
        <v xml:space="preserve">Contacted to CARE outreach member </v>
      </c>
      <c r="BQ50">
        <v>12</v>
      </c>
    </row>
    <row r="51" spans="21:131" x14ac:dyDescent="0.3">
      <c r="U51" s="1"/>
      <c r="V51" s="1"/>
      <c r="BP51" t="str">
        <f t="shared" si="21"/>
        <v xml:space="preserve">None of the above </v>
      </c>
      <c r="BQ51">
        <v>0</v>
      </c>
    </row>
    <row r="52" spans="21:131" x14ac:dyDescent="0.3">
      <c r="U52" s="4" t="s">
        <v>639</v>
      </c>
      <c r="W52" t="s">
        <v>783</v>
      </c>
    </row>
    <row r="53" spans="21:131" x14ac:dyDescent="0.3">
      <c r="U53" s="5" t="s">
        <v>784</v>
      </c>
      <c r="V53">
        <v>117</v>
      </c>
      <c r="W53" s="34">
        <f>GETPIVOTDATA("GBV-",$U$52)/V57</f>
        <v>0.23260437375745527</v>
      </c>
    </row>
    <row r="54" spans="21:131" x14ac:dyDescent="0.3">
      <c r="U54" s="5" t="s">
        <v>785</v>
      </c>
      <c r="V54">
        <v>142</v>
      </c>
      <c r="W54" s="34">
        <f>GETPIVOTDATA("DRR-",$U$52)/V57</f>
        <v>0.28230616302186878</v>
      </c>
      <c r="BP54" t="s">
        <v>356</v>
      </c>
      <c r="BQ54" t="s">
        <v>85</v>
      </c>
    </row>
    <row r="55" spans="21:131" x14ac:dyDescent="0.3">
      <c r="U55" s="5" t="s">
        <v>786</v>
      </c>
      <c r="V55">
        <v>113</v>
      </c>
      <c r="W55" s="34">
        <f>GETPIVOTDATA("SRH-",$U$52)/V57</f>
        <v>0.22465208747514911</v>
      </c>
      <c r="BP55" t="s">
        <v>819</v>
      </c>
      <c r="BQ55" s="34">
        <f>BQ48/$BQ$46</f>
        <v>0.17499999999999999</v>
      </c>
    </row>
    <row r="56" spans="21:131" x14ac:dyDescent="0.3">
      <c r="U56" s="5" t="s">
        <v>787</v>
      </c>
      <c r="V56">
        <v>131</v>
      </c>
      <c r="W56" s="34">
        <f>GETPIVOTDATA("WASH-",$U$52)/V57</f>
        <v>0.26043737574552683</v>
      </c>
      <c r="BP56" t="s">
        <v>820</v>
      </c>
      <c r="BQ56" s="34">
        <f t="shared" ref="BQ56:BQ58" si="22">BQ49/$BQ$46</f>
        <v>0.85</v>
      </c>
    </row>
    <row r="57" spans="21:131" x14ac:dyDescent="0.3">
      <c r="U57" s="5" t="s">
        <v>782</v>
      </c>
      <c r="V57">
        <f>SUM(V53:V56)</f>
        <v>503</v>
      </c>
      <c r="BP57" t="s">
        <v>821</v>
      </c>
      <c r="BQ57" s="34">
        <f t="shared" si="22"/>
        <v>0.3</v>
      </c>
    </row>
    <row r="58" spans="21:131" x14ac:dyDescent="0.3">
      <c r="BP58" t="s">
        <v>822</v>
      </c>
      <c r="BQ58" s="34">
        <f t="shared" si="22"/>
        <v>0</v>
      </c>
    </row>
    <row r="60" spans="21:131" x14ac:dyDescent="0.3">
      <c r="U60" s="46" t="s">
        <v>789</v>
      </c>
    </row>
    <row r="64" spans="21:131" x14ac:dyDescent="0.3">
      <c r="U64" s="4" t="s">
        <v>622</v>
      </c>
      <c r="V64" t="s">
        <v>634</v>
      </c>
    </row>
    <row r="65" spans="21:24" x14ac:dyDescent="0.3">
      <c r="U65" s="4" t="s">
        <v>1</v>
      </c>
      <c r="V65" t="s">
        <v>635</v>
      </c>
    </row>
    <row r="66" spans="21:24" x14ac:dyDescent="0.3">
      <c r="U66" s="4" t="s">
        <v>626</v>
      </c>
      <c r="V66" t="s">
        <v>634</v>
      </c>
    </row>
    <row r="67" spans="21:24" x14ac:dyDescent="0.3">
      <c r="U67" s="1"/>
      <c r="V67" s="1"/>
    </row>
    <row r="68" spans="21:24" x14ac:dyDescent="0.3">
      <c r="V68" s="4" t="s">
        <v>625</v>
      </c>
    </row>
    <row r="69" spans="21:24" x14ac:dyDescent="0.3">
      <c r="U69" s="4" t="s">
        <v>639</v>
      </c>
      <c r="V69" t="s">
        <v>7</v>
      </c>
      <c r="W69" t="s">
        <v>6</v>
      </c>
      <c r="X69" t="s">
        <v>624</v>
      </c>
    </row>
    <row r="70" spans="21:24" x14ac:dyDescent="0.3">
      <c r="U70" s="5" t="s">
        <v>784</v>
      </c>
      <c r="V70">
        <v>52</v>
      </c>
      <c r="W70">
        <v>65</v>
      </c>
      <c r="X70">
        <v>117</v>
      </c>
    </row>
    <row r="71" spans="21:24" x14ac:dyDescent="0.3">
      <c r="U71" s="5" t="s">
        <v>785</v>
      </c>
      <c r="V71">
        <v>72</v>
      </c>
      <c r="W71">
        <v>70</v>
      </c>
      <c r="X71">
        <v>142</v>
      </c>
    </row>
    <row r="72" spans="21:24" x14ac:dyDescent="0.3">
      <c r="U72" s="5" t="s">
        <v>786</v>
      </c>
      <c r="V72">
        <v>61</v>
      </c>
      <c r="W72">
        <v>52</v>
      </c>
      <c r="X72">
        <v>113</v>
      </c>
    </row>
    <row r="73" spans="21:24" x14ac:dyDescent="0.3">
      <c r="U73" s="5" t="s">
        <v>787</v>
      </c>
      <c r="V73">
        <v>90</v>
      </c>
      <c r="W73">
        <v>41</v>
      </c>
      <c r="X73">
        <v>131</v>
      </c>
    </row>
    <row r="75" spans="21:24" x14ac:dyDescent="0.3">
      <c r="U75" s="5" t="s">
        <v>6</v>
      </c>
      <c r="V75" s="44">
        <v>217</v>
      </c>
    </row>
    <row r="76" spans="21:24" x14ac:dyDescent="0.3">
      <c r="U76" s="5" t="s">
        <v>7</v>
      </c>
      <c r="V76" s="45">
        <v>200</v>
      </c>
    </row>
    <row r="78" spans="21:24" x14ac:dyDescent="0.3">
      <c r="U78" s="35"/>
      <c r="V78" s="36" t="s">
        <v>7</v>
      </c>
      <c r="W78" s="36" t="s">
        <v>6</v>
      </c>
      <c r="X78" s="47"/>
    </row>
    <row r="79" spans="21:24" x14ac:dyDescent="0.3">
      <c r="U79" s="10" t="str">
        <f>U70</f>
        <v>GBV-</v>
      </c>
      <c r="V79" s="48">
        <f>GETPIVOTDATA("GBV-",$U$68,"Sex","Female")/$V$76</f>
        <v>0.26</v>
      </c>
      <c r="W79" s="48">
        <f>GETPIVOTDATA("GBV-",$U$68,"Sex","Male")/V75</f>
        <v>0.29953917050691242</v>
      </c>
      <c r="X79" s="49">
        <f>SUM(V79:W79)</f>
        <v>0.55953917050691238</v>
      </c>
    </row>
    <row r="80" spans="21:24" x14ac:dyDescent="0.3">
      <c r="U80" s="10" t="str">
        <f t="shared" ref="U80:U82" si="23">U71</f>
        <v>DRR-</v>
      </c>
      <c r="V80" s="48">
        <f>GETPIVOTDATA("DRR-",$U$68,"Sex","Female")/V76</f>
        <v>0.36</v>
      </c>
      <c r="W80" s="48">
        <f>GETPIVOTDATA("DRR-",$U$68,"Sex","Male")/V75</f>
        <v>0.32258064516129031</v>
      </c>
      <c r="X80" s="49">
        <f t="shared" ref="X80:X82" si="24">SUM(V80:W80)</f>
        <v>0.68258064516129036</v>
      </c>
    </row>
    <row r="81" spans="21:24" x14ac:dyDescent="0.3">
      <c r="U81" s="10" t="str">
        <f t="shared" si="23"/>
        <v>SRH-</v>
      </c>
      <c r="V81" s="48">
        <f>GETPIVOTDATA("SRH-",$U$68,"Sex","Female")/V76</f>
        <v>0.30499999999999999</v>
      </c>
      <c r="W81" s="48">
        <f>GETPIVOTDATA("SRH-",$U$68,"Sex","Male")/V75</f>
        <v>0.23963133640552994</v>
      </c>
      <c r="X81" s="49">
        <f t="shared" si="24"/>
        <v>0.54463133640552996</v>
      </c>
    </row>
    <row r="82" spans="21:24" x14ac:dyDescent="0.3">
      <c r="U82" s="38" t="str">
        <f t="shared" si="23"/>
        <v>WASH-</v>
      </c>
      <c r="V82" s="50">
        <f>GETPIVOTDATA("WASH-",$U$68,"Sex","Female")/V76</f>
        <v>0.45</v>
      </c>
      <c r="W82" s="50">
        <f>GETPIVOTDATA("WASH-",$U$68,"Sex","Male")/V75</f>
        <v>0.1889400921658986</v>
      </c>
      <c r="X82" s="40">
        <f t="shared" si="24"/>
        <v>0.63894009216589864</v>
      </c>
    </row>
  </sheetData>
  <mergeCells count="33">
    <mergeCell ref="GJ2:GL2"/>
    <mergeCell ref="GP2:GR2"/>
    <mergeCell ref="GV2:GX2"/>
    <mergeCell ref="FG2:FI2"/>
    <mergeCell ref="FM2:FO2"/>
    <mergeCell ref="FS2:FU2"/>
    <mergeCell ref="FY2:GA2"/>
    <mergeCell ref="GE2:GG2"/>
    <mergeCell ref="BP27:BQ29"/>
    <mergeCell ref="AI2:AM2"/>
    <mergeCell ref="AO2:AS2"/>
    <mergeCell ref="DK2:DL2"/>
    <mergeCell ref="DR2:DS2"/>
    <mergeCell ref="CK2:CO2"/>
    <mergeCell ref="CR2:CV2"/>
    <mergeCell ref="CY2:CZ2"/>
    <mergeCell ref="DF2:DG2"/>
    <mergeCell ref="HA2:HC2"/>
    <mergeCell ref="F25:F26"/>
    <mergeCell ref="B2:E2"/>
    <mergeCell ref="I2:L2"/>
    <mergeCell ref="U2:Y2"/>
    <mergeCell ref="AB2:AF2"/>
    <mergeCell ref="BK2:BM2"/>
    <mergeCell ref="BG2:BH2"/>
    <mergeCell ref="BP2:BQ2"/>
    <mergeCell ref="DX2:DY2"/>
    <mergeCell ref="ED2:EE2"/>
    <mergeCell ref="EI3:EJ3"/>
    <mergeCell ref="EL2:EM2"/>
    <mergeCell ref="ER2:ES2"/>
    <mergeCell ref="EW2:EX2"/>
    <mergeCell ref="FB2:FD2"/>
  </mergeCells>
  <pageMargins left="0.7" right="0.7" top="0.75" bottom="0.75" header="0.3" footer="0.3"/>
  <pageSetup orientation="portrait" r:id="rId53"/>
  <tableParts count="9">
    <tablePart r:id="rId54"/>
    <tablePart r:id="rId55"/>
    <tablePart r:id="rId56"/>
    <tablePart r:id="rId57"/>
    <tablePart r:id="rId58"/>
    <tablePart r:id="rId59"/>
    <tablePart r:id="rId60"/>
    <tablePart r:id="rId61"/>
    <tablePart r:id="rId6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FE1E-AB14-4B02-8C39-FBF0CC660866}">
  <dimension ref="B3:EO157"/>
  <sheetViews>
    <sheetView topLeftCell="A2" workbookViewId="0">
      <selection activeCell="I115" sqref="I115"/>
    </sheetView>
  </sheetViews>
  <sheetFormatPr defaultRowHeight="14.4" x14ac:dyDescent="0.3"/>
  <cols>
    <col min="2" max="2" width="28.33203125" bestFit="1" customWidth="1"/>
    <col min="3" max="3" width="29.5546875" bestFit="1" customWidth="1"/>
  </cols>
  <sheetData>
    <row r="3" spans="2:5" x14ac:dyDescent="0.3">
      <c r="B3" t="s">
        <v>356</v>
      </c>
      <c r="C3" t="s">
        <v>621</v>
      </c>
    </row>
    <row r="4" spans="2:5" x14ac:dyDescent="0.3">
      <c r="B4" t="s">
        <v>972</v>
      </c>
      <c r="C4" t="s">
        <v>971</v>
      </c>
    </row>
    <row r="5" spans="2:5" x14ac:dyDescent="0.3">
      <c r="B5" t="s">
        <v>1</v>
      </c>
      <c r="C5" t="s">
        <v>481</v>
      </c>
      <c r="E5" t="s">
        <v>972</v>
      </c>
    </row>
    <row r="6" spans="2:5" x14ac:dyDescent="0.3">
      <c r="B6" t="s">
        <v>921</v>
      </c>
      <c r="C6" t="s">
        <v>921</v>
      </c>
      <c r="E6" t="s">
        <v>1</v>
      </c>
    </row>
    <row r="7" spans="2:5" x14ac:dyDescent="0.3">
      <c r="B7" t="s">
        <v>920</v>
      </c>
      <c r="C7" t="s">
        <v>920</v>
      </c>
      <c r="E7" t="s">
        <v>2</v>
      </c>
    </row>
    <row r="8" spans="2:5" x14ac:dyDescent="0.3">
      <c r="B8" t="s">
        <v>2</v>
      </c>
      <c r="C8" t="s">
        <v>482</v>
      </c>
      <c r="E8" t="s">
        <v>921</v>
      </c>
    </row>
    <row r="9" spans="2:5" x14ac:dyDescent="0.3">
      <c r="B9" t="s">
        <v>360</v>
      </c>
      <c r="C9" t="s">
        <v>483</v>
      </c>
      <c r="E9" t="s">
        <v>920</v>
      </c>
    </row>
    <row r="10" spans="2:5" x14ac:dyDescent="0.3">
      <c r="B10" t="s">
        <v>363</v>
      </c>
      <c r="C10" t="s">
        <v>484</v>
      </c>
      <c r="E10" t="s">
        <v>360</v>
      </c>
    </row>
    <row r="11" spans="2:5" x14ac:dyDescent="0.3">
      <c r="B11" t="s">
        <v>366</v>
      </c>
      <c r="C11" t="s">
        <v>485</v>
      </c>
      <c r="E11" t="s">
        <v>363</v>
      </c>
    </row>
    <row r="12" spans="2:5" x14ac:dyDescent="0.3">
      <c r="B12" t="s">
        <v>369</v>
      </c>
      <c r="C12" t="s">
        <v>486</v>
      </c>
      <c r="E12" t="s">
        <v>366</v>
      </c>
    </row>
    <row r="13" spans="2:5" x14ac:dyDescent="0.3">
      <c r="B13" t="s">
        <v>372</v>
      </c>
      <c r="C13" t="s">
        <v>487</v>
      </c>
      <c r="E13" t="s">
        <v>369</v>
      </c>
    </row>
    <row r="14" spans="2:5" x14ac:dyDescent="0.3">
      <c r="B14" t="s">
        <v>375</v>
      </c>
      <c r="C14" t="s">
        <v>488</v>
      </c>
      <c r="E14" t="s">
        <v>372</v>
      </c>
    </row>
    <row r="15" spans="2:5" x14ac:dyDescent="0.3">
      <c r="B15" t="s">
        <v>626</v>
      </c>
      <c r="C15" t="s">
        <v>916</v>
      </c>
      <c r="E15" t="s">
        <v>375</v>
      </c>
    </row>
    <row r="16" spans="2:5" x14ac:dyDescent="0.3">
      <c r="B16" t="s">
        <v>377</v>
      </c>
      <c r="C16" t="s">
        <v>489</v>
      </c>
      <c r="E16" t="s">
        <v>626</v>
      </c>
    </row>
    <row r="17" spans="2:5" x14ac:dyDescent="0.3">
      <c r="B17" t="s">
        <v>380</v>
      </c>
      <c r="C17" t="s">
        <v>490</v>
      </c>
      <c r="E17" t="s">
        <v>377</v>
      </c>
    </row>
    <row r="18" spans="2:5" x14ac:dyDescent="0.3">
      <c r="B18" t="s">
        <v>17</v>
      </c>
      <c r="C18" t="s">
        <v>491</v>
      </c>
      <c r="E18" t="s">
        <v>380</v>
      </c>
    </row>
    <row r="19" spans="2:5" x14ac:dyDescent="0.3">
      <c r="B19" t="s">
        <v>38</v>
      </c>
      <c r="C19" t="s">
        <v>492</v>
      </c>
      <c r="E19" t="s">
        <v>17</v>
      </c>
    </row>
    <row r="20" spans="2:5" x14ac:dyDescent="0.3">
      <c r="B20" t="s">
        <v>18</v>
      </c>
      <c r="C20" t="s">
        <v>493</v>
      </c>
      <c r="E20" t="s">
        <v>38</v>
      </c>
    </row>
    <row r="21" spans="2:5" x14ac:dyDescent="0.3">
      <c r="B21" t="s">
        <v>16</v>
      </c>
      <c r="C21" t="s">
        <v>494</v>
      </c>
      <c r="E21" t="s">
        <v>974</v>
      </c>
    </row>
    <row r="22" spans="2:5" x14ac:dyDescent="0.3">
      <c r="B22" t="s">
        <v>389</v>
      </c>
      <c r="C22" t="s">
        <v>497</v>
      </c>
      <c r="E22" t="s">
        <v>18</v>
      </c>
    </row>
    <row r="23" spans="2:5" x14ac:dyDescent="0.3">
      <c r="B23" t="s">
        <v>392</v>
      </c>
      <c r="C23" t="s">
        <v>495</v>
      </c>
      <c r="E23" t="s">
        <v>16</v>
      </c>
    </row>
    <row r="24" spans="2:5" x14ac:dyDescent="0.3">
      <c r="B24" t="s">
        <v>395</v>
      </c>
      <c r="C24" t="s">
        <v>496</v>
      </c>
      <c r="E24" t="s">
        <v>389</v>
      </c>
    </row>
    <row r="25" spans="2:5" x14ac:dyDescent="0.3">
      <c r="B25" t="s">
        <v>398</v>
      </c>
      <c r="C25" t="s">
        <v>500</v>
      </c>
      <c r="E25" t="s">
        <v>392</v>
      </c>
    </row>
    <row r="26" spans="2:5" x14ac:dyDescent="0.3">
      <c r="B26" t="s">
        <v>401</v>
      </c>
      <c r="C26" t="s">
        <v>501</v>
      </c>
      <c r="E26" t="s">
        <v>395</v>
      </c>
    </row>
    <row r="27" spans="2:5" x14ac:dyDescent="0.3">
      <c r="B27" t="s">
        <v>296</v>
      </c>
      <c r="C27" t="s">
        <v>502</v>
      </c>
      <c r="E27" t="s">
        <v>398</v>
      </c>
    </row>
    <row r="28" spans="2:5" x14ac:dyDescent="0.3">
      <c r="B28" t="s">
        <v>409</v>
      </c>
      <c r="C28" t="s">
        <v>614</v>
      </c>
      <c r="E28" t="s">
        <v>401</v>
      </c>
    </row>
    <row r="29" spans="2:5" x14ac:dyDescent="0.3">
      <c r="B29" t="s">
        <v>406</v>
      </c>
      <c r="C29" t="s">
        <v>503</v>
      </c>
      <c r="E29" t="s">
        <v>296</v>
      </c>
    </row>
    <row r="30" spans="2:5" x14ac:dyDescent="0.3">
      <c r="B30" t="s">
        <v>412</v>
      </c>
      <c r="C30" t="s">
        <v>498</v>
      </c>
      <c r="E30" t="s">
        <v>406</v>
      </c>
    </row>
    <row r="31" spans="2:5" x14ac:dyDescent="0.3">
      <c r="B31" t="s">
        <v>415</v>
      </c>
      <c r="C31" t="s">
        <v>499</v>
      </c>
      <c r="E31" t="s">
        <v>409</v>
      </c>
    </row>
    <row r="32" spans="2:5" x14ac:dyDescent="0.3">
      <c r="B32" t="s">
        <v>418</v>
      </c>
      <c r="C32" t="s">
        <v>505</v>
      </c>
      <c r="E32" t="s">
        <v>412</v>
      </c>
    </row>
    <row r="33" spans="2:5" x14ac:dyDescent="0.3">
      <c r="B33" t="s">
        <v>421</v>
      </c>
      <c r="C33" t="s">
        <v>506</v>
      </c>
      <c r="E33" t="s">
        <v>415</v>
      </c>
    </row>
    <row r="34" spans="2:5" x14ac:dyDescent="0.3">
      <c r="B34" t="s">
        <v>424</v>
      </c>
      <c r="C34" t="s">
        <v>507</v>
      </c>
      <c r="E34" t="s">
        <v>418</v>
      </c>
    </row>
    <row r="35" spans="2:5" x14ac:dyDescent="0.3">
      <c r="B35" t="s">
        <v>427</v>
      </c>
      <c r="C35" t="s">
        <v>508</v>
      </c>
      <c r="E35" t="s">
        <v>421</v>
      </c>
    </row>
    <row r="36" spans="2:5" x14ac:dyDescent="0.3">
      <c r="B36" t="s">
        <v>430</v>
      </c>
      <c r="C36" t="s">
        <v>509</v>
      </c>
      <c r="E36" t="s">
        <v>424</v>
      </c>
    </row>
    <row r="37" spans="2:5" x14ac:dyDescent="0.3">
      <c r="B37" t="s">
        <v>297</v>
      </c>
      <c r="C37" t="s">
        <v>510</v>
      </c>
      <c r="E37" t="s">
        <v>427</v>
      </c>
    </row>
    <row r="38" spans="2:5" x14ac:dyDescent="0.3">
      <c r="B38" t="s">
        <v>435</v>
      </c>
      <c r="C38" t="s">
        <v>615</v>
      </c>
      <c r="E38" t="s">
        <v>430</v>
      </c>
    </row>
    <row r="39" spans="2:5" x14ac:dyDescent="0.3">
      <c r="B39" t="s">
        <v>438</v>
      </c>
      <c r="C39" t="s">
        <v>511</v>
      </c>
      <c r="E39" t="s">
        <v>297</v>
      </c>
    </row>
    <row r="40" spans="2:5" x14ac:dyDescent="0.3">
      <c r="B40" t="s">
        <v>440</v>
      </c>
      <c r="C40" t="s">
        <v>512</v>
      </c>
      <c r="E40" t="s">
        <v>435</v>
      </c>
    </row>
    <row r="41" spans="2:5" x14ac:dyDescent="0.3">
      <c r="B41" t="s">
        <v>442</v>
      </c>
      <c r="C41" t="s">
        <v>513</v>
      </c>
      <c r="E41" t="s">
        <v>438</v>
      </c>
    </row>
    <row r="42" spans="2:5" x14ac:dyDescent="0.3">
      <c r="B42" t="s">
        <v>445</v>
      </c>
      <c r="C42" t="s">
        <v>514</v>
      </c>
      <c r="E42" t="s">
        <v>440</v>
      </c>
    </row>
    <row r="43" spans="2:5" x14ac:dyDescent="0.3">
      <c r="B43" t="s">
        <v>447</v>
      </c>
      <c r="C43" t="s">
        <v>515</v>
      </c>
      <c r="E43" t="s">
        <v>442</v>
      </c>
    </row>
    <row r="44" spans="2:5" x14ac:dyDescent="0.3">
      <c r="B44" t="s">
        <v>450</v>
      </c>
      <c r="C44" t="s">
        <v>504</v>
      </c>
      <c r="E44" t="s">
        <v>445</v>
      </c>
    </row>
    <row r="45" spans="2:5" x14ac:dyDescent="0.3">
      <c r="B45" t="s">
        <v>453</v>
      </c>
      <c r="C45" t="s">
        <v>516</v>
      </c>
      <c r="E45" t="s">
        <v>447</v>
      </c>
    </row>
    <row r="46" spans="2:5" x14ac:dyDescent="0.3">
      <c r="B46" t="s">
        <v>455</v>
      </c>
      <c r="C46" t="s">
        <v>517</v>
      </c>
      <c r="E46" t="s">
        <v>450</v>
      </c>
    </row>
    <row r="47" spans="2:5" x14ac:dyDescent="0.3">
      <c r="B47" t="s">
        <v>458</v>
      </c>
      <c r="C47" t="s">
        <v>518</v>
      </c>
      <c r="E47" t="s">
        <v>453</v>
      </c>
    </row>
    <row r="48" spans="2:5" x14ac:dyDescent="0.3">
      <c r="B48" t="s">
        <v>461</v>
      </c>
      <c r="C48" t="s">
        <v>519</v>
      </c>
      <c r="E48" t="s">
        <v>455</v>
      </c>
    </row>
    <row r="49" spans="2:5" x14ac:dyDescent="0.3">
      <c r="B49" t="s">
        <v>464</v>
      </c>
      <c r="C49" t="s">
        <v>520</v>
      </c>
      <c r="E49" t="s">
        <v>458</v>
      </c>
    </row>
    <row r="50" spans="2:5" x14ac:dyDescent="0.3">
      <c r="B50" t="s">
        <v>467</v>
      </c>
      <c r="C50" t="s">
        <v>521</v>
      </c>
      <c r="E50" t="s">
        <v>461</v>
      </c>
    </row>
    <row r="51" spans="2:5" x14ac:dyDescent="0.3">
      <c r="B51" t="s">
        <v>469</v>
      </c>
      <c r="C51" t="s">
        <v>525</v>
      </c>
      <c r="E51" t="s">
        <v>464</v>
      </c>
    </row>
    <row r="52" spans="2:5" x14ac:dyDescent="0.3">
      <c r="B52" t="s">
        <v>471</v>
      </c>
      <c r="C52" t="s">
        <v>526</v>
      </c>
      <c r="E52" t="s">
        <v>467</v>
      </c>
    </row>
    <row r="53" spans="2:5" x14ac:dyDescent="0.3">
      <c r="B53" t="s">
        <v>473</v>
      </c>
      <c r="C53" t="s">
        <v>527</v>
      </c>
      <c r="E53" t="s">
        <v>469</v>
      </c>
    </row>
    <row r="54" spans="2:5" x14ac:dyDescent="0.3">
      <c r="B54" t="s">
        <v>475</v>
      </c>
      <c r="C54" t="s">
        <v>522</v>
      </c>
      <c r="E54" t="s">
        <v>471</v>
      </c>
    </row>
    <row r="55" spans="2:5" x14ac:dyDescent="0.3">
      <c r="B55" t="s">
        <v>477</v>
      </c>
      <c r="C55" t="s">
        <v>523</v>
      </c>
      <c r="E55" t="s">
        <v>473</v>
      </c>
    </row>
    <row r="56" spans="2:5" x14ac:dyDescent="0.3">
      <c r="B56" t="s">
        <v>479</v>
      </c>
      <c r="C56" t="s">
        <v>529</v>
      </c>
      <c r="E56" t="s">
        <v>475</v>
      </c>
    </row>
    <row r="57" spans="2:5" x14ac:dyDescent="0.3">
      <c r="B57" t="s">
        <v>357</v>
      </c>
      <c r="C57" t="s">
        <v>530</v>
      </c>
      <c r="E57" t="s">
        <v>477</v>
      </c>
    </row>
    <row r="58" spans="2:5" x14ac:dyDescent="0.3">
      <c r="B58" t="s">
        <v>359</v>
      </c>
      <c r="C58" t="s">
        <v>531</v>
      </c>
      <c r="E58" t="s">
        <v>479</v>
      </c>
    </row>
    <row r="59" spans="2:5" x14ac:dyDescent="0.3">
      <c r="B59" t="s">
        <v>361</v>
      </c>
      <c r="C59" t="s">
        <v>532</v>
      </c>
      <c r="E59" t="s">
        <v>357</v>
      </c>
    </row>
    <row r="60" spans="2:5" x14ac:dyDescent="0.3">
      <c r="B60" t="s">
        <v>364</v>
      </c>
      <c r="C60" t="s">
        <v>524</v>
      </c>
      <c r="E60" t="s">
        <v>359</v>
      </c>
    </row>
    <row r="61" spans="2:5" x14ac:dyDescent="0.3">
      <c r="B61" t="s">
        <v>367</v>
      </c>
      <c r="C61" t="s">
        <v>533</v>
      </c>
      <c r="E61" t="s">
        <v>361</v>
      </c>
    </row>
    <row r="62" spans="2:5" x14ac:dyDescent="0.3">
      <c r="B62" t="s">
        <v>370</v>
      </c>
      <c r="C62" t="s">
        <v>534</v>
      </c>
      <c r="E62" t="s">
        <v>364</v>
      </c>
    </row>
    <row r="63" spans="2:5" x14ac:dyDescent="0.3">
      <c r="B63" t="s">
        <v>373</v>
      </c>
      <c r="C63" t="s">
        <v>535</v>
      </c>
      <c r="E63" t="s">
        <v>367</v>
      </c>
    </row>
    <row r="64" spans="2:5" x14ac:dyDescent="0.3">
      <c r="B64" t="s">
        <v>376</v>
      </c>
      <c r="C64" t="s">
        <v>536</v>
      </c>
      <c r="E64" t="s">
        <v>370</v>
      </c>
    </row>
    <row r="65" spans="2:5" x14ac:dyDescent="0.3">
      <c r="B65" t="s">
        <v>378</v>
      </c>
      <c r="C65" t="s">
        <v>528</v>
      </c>
      <c r="E65" t="s">
        <v>373</v>
      </c>
    </row>
    <row r="66" spans="2:5" x14ac:dyDescent="0.3">
      <c r="B66" t="s">
        <v>307</v>
      </c>
      <c r="C66" t="s">
        <v>537</v>
      </c>
      <c r="E66" t="s">
        <v>376</v>
      </c>
    </row>
    <row r="67" spans="2:5" x14ac:dyDescent="0.3">
      <c r="B67" t="s">
        <v>308</v>
      </c>
      <c r="C67" t="s">
        <v>538</v>
      </c>
      <c r="E67" t="s">
        <v>378</v>
      </c>
    </row>
    <row r="68" spans="2:5" x14ac:dyDescent="0.3">
      <c r="B68" t="s">
        <v>383</v>
      </c>
      <c r="C68" t="s">
        <v>539</v>
      </c>
      <c r="E68" t="s">
        <v>307</v>
      </c>
    </row>
    <row r="69" spans="2:5" x14ac:dyDescent="0.3">
      <c r="B69" t="s">
        <v>385</v>
      </c>
      <c r="C69" t="s">
        <v>540</v>
      </c>
      <c r="E69" t="s">
        <v>308</v>
      </c>
    </row>
    <row r="70" spans="2:5" x14ac:dyDescent="0.3">
      <c r="B70" t="s">
        <v>387</v>
      </c>
      <c r="C70" t="s">
        <v>541</v>
      </c>
      <c r="E70" t="s">
        <v>383</v>
      </c>
    </row>
    <row r="71" spans="2:5" x14ac:dyDescent="0.3">
      <c r="B71" t="s">
        <v>390</v>
      </c>
      <c r="C71" t="s">
        <v>542</v>
      </c>
      <c r="E71" t="s">
        <v>385</v>
      </c>
    </row>
    <row r="72" spans="2:5" x14ac:dyDescent="0.3">
      <c r="B72" t="s">
        <v>393</v>
      </c>
      <c r="C72" t="s">
        <v>543</v>
      </c>
      <c r="E72" t="s">
        <v>387</v>
      </c>
    </row>
    <row r="73" spans="2:5" x14ac:dyDescent="0.3">
      <c r="B73" t="s">
        <v>396</v>
      </c>
      <c r="C73" t="s">
        <v>544</v>
      </c>
      <c r="E73" t="s">
        <v>390</v>
      </c>
    </row>
    <row r="74" spans="2:5" x14ac:dyDescent="0.3">
      <c r="B74" t="s">
        <v>399</v>
      </c>
      <c r="C74" t="s">
        <v>545</v>
      </c>
      <c r="E74" t="s">
        <v>393</v>
      </c>
    </row>
    <row r="75" spans="2:5" x14ac:dyDescent="0.3">
      <c r="B75" t="s">
        <v>402</v>
      </c>
      <c r="C75" t="s">
        <v>546</v>
      </c>
      <c r="E75" t="s">
        <v>396</v>
      </c>
    </row>
    <row r="76" spans="2:5" x14ac:dyDescent="0.3">
      <c r="B76" t="s">
        <v>404</v>
      </c>
      <c r="C76" t="s">
        <v>550</v>
      </c>
      <c r="E76" t="s">
        <v>399</v>
      </c>
    </row>
    <row r="77" spans="2:5" x14ac:dyDescent="0.3">
      <c r="B77" t="s">
        <v>407</v>
      </c>
      <c r="C77" t="s">
        <v>551</v>
      </c>
      <c r="E77" t="s">
        <v>402</v>
      </c>
    </row>
    <row r="78" spans="2:5" x14ac:dyDescent="0.3">
      <c r="B78" t="s">
        <v>410</v>
      </c>
      <c r="C78" t="s">
        <v>552</v>
      </c>
      <c r="E78" t="s">
        <v>404</v>
      </c>
    </row>
    <row r="79" spans="2:5" x14ac:dyDescent="0.3">
      <c r="B79" t="s">
        <v>413</v>
      </c>
      <c r="C79" t="s">
        <v>553</v>
      </c>
      <c r="E79" t="s">
        <v>407</v>
      </c>
    </row>
    <row r="80" spans="2:5" x14ac:dyDescent="0.3">
      <c r="B80" t="s">
        <v>416</v>
      </c>
      <c r="C80" t="s">
        <v>554</v>
      </c>
      <c r="E80" t="s">
        <v>410</v>
      </c>
    </row>
    <row r="81" spans="2:5" x14ac:dyDescent="0.3">
      <c r="B81" t="s">
        <v>419</v>
      </c>
      <c r="C81" t="s">
        <v>547</v>
      </c>
      <c r="E81" t="s">
        <v>413</v>
      </c>
    </row>
    <row r="82" spans="2:5" x14ac:dyDescent="0.3">
      <c r="B82" t="s">
        <v>422</v>
      </c>
      <c r="C82" t="s">
        <v>548</v>
      </c>
      <c r="E82" t="s">
        <v>416</v>
      </c>
    </row>
    <row r="83" spans="2:5" x14ac:dyDescent="0.3">
      <c r="B83" t="s">
        <v>425</v>
      </c>
      <c r="C83" t="s">
        <v>555</v>
      </c>
      <c r="E83" t="s">
        <v>419</v>
      </c>
    </row>
    <row r="84" spans="2:5" x14ac:dyDescent="0.3">
      <c r="B84" t="s">
        <v>428</v>
      </c>
      <c r="C84" t="s">
        <v>556</v>
      </c>
      <c r="E84" t="s">
        <v>422</v>
      </c>
    </row>
    <row r="85" spans="2:5" x14ac:dyDescent="0.3">
      <c r="B85" t="s">
        <v>431</v>
      </c>
      <c r="C85" t="s">
        <v>557</v>
      </c>
      <c r="E85" t="s">
        <v>425</v>
      </c>
    </row>
    <row r="86" spans="2:5" x14ac:dyDescent="0.3">
      <c r="B86" t="s">
        <v>433</v>
      </c>
      <c r="C86" t="s">
        <v>558</v>
      </c>
      <c r="E86" t="s">
        <v>428</v>
      </c>
    </row>
    <row r="87" spans="2:5" x14ac:dyDescent="0.3">
      <c r="B87" t="s">
        <v>436</v>
      </c>
      <c r="C87" t="s">
        <v>549</v>
      </c>
      <c r="E87" t="s">
        <v>431</v>
      </c>
    </row>
    <row r="88" spans="2:5" x14ac:dyDescent="0.3">
      <c r="B88" t="s">
        <v>317</v>
      </c>
      <c r="C88" t="s">
        <v>564</v>
      </c>
      <c r="E88" t="s">
        <v>433</v>
      </c>
    </row>
    <row r="89" spans="2:5" x14ac:dyDescent="0.3">
      <c r="B89" t="s">
        <v>318</v>
      </c>
      <c r="C89" t="s">
        <v>565</v>
      </c>
      <c r="E89" t="s">
        <v>436</v>
      </c>
    </row>
    <row r="90" spans="2:5" x14ac:dyDescent="0.3">
      <c r="B90" t="s">
        <v>443</v>
      </c>
      <c r="C90" t="s">
        <v>566</v>
      </c>
      <c r="E90" t="s">
        <v>317</v>
      </c>
    </row>
    <row r="91" spans="2:5" x14ac:dyDescent="0.3">
      <c r="B91" t="s">
        <v>917</v>
      </c>
      <c r="C91" t="s">
        <v>567</v>
      </c>
      <c r="E91" t="s">
        <v>318</v>
      </c>
    </row>
    <row r="92" spans="2:5" x14ac:dyDescent="0.3">
      <c r="B92" t="s">
        <v>448</v>
      </c>
      <c r="C92" t="s">
        <v>568</v>
      </c>
      <c r="E92" t="s">
        <v>443</v>
      </c>
    </row>
    <row r="93" spans="2:5" x14ac:dyDescent="0.3">
      <c r="B93" t="s">
        <v>451</v>
      </c>
      <c r="C93" t="s">
        <v>569</v>
      </c>
      <c r="E93" t="s">
        <v>918</v>
      </c>
    </row>
    <row r="94" spans="2:5" x14ac:dyDescent="0.3">
      <c r="B94" t="s">
        <v>918</v>
      </c>
      <c r="C94" t="s">
        <v>570</v>
      </c>
      <c r="E94" t="s">
        <v>448</v>
      </c>
    </row>
    <row r="95" spans="2:5" x14ac:dyDescent="0.3">
      <c r="B95" t="s">
        <v>456</v>
      </c>
      <c r="C95" t="s">
        <v>571</v>
      </c>
      <c r="E95" t="s">
        <v>451</v>
      </c>
    </row>
    <row r="96" spans="2:5" x14ac:dyDescent="0.3">
      <c r="B96" t="s">
        <v>459</v>
      </c>
      <c r="C96" t="s">
        <v>559</v>
      </c>
      <c r="E96" t="s">
        <v>975</v>
      </c>
    </row>
    <row r="97" spans="2:5" x14ac:dyDescent="0.3">
      <c r="B97" t="s">
        <v>462</v>
      </c>
      <c r="C97" t="s">
        <v>616</v>
      </c>
      <c r="E97" t="s">
        <v>456</v>
      </c>
    </row>
    <row r="98" spans="2:5" x14ac:dyDescent="0.3">
      <c r="B98" t="s">
        <v>465</v>
      </c>
      <c r="C98" t="s">
        <v>560</v>
      </c>
      <c r="E98" t="s">
        <v>459</v>
      </c>
    </row>
    <row r="99" spans="2:5" x14ac:dyDescent="0.3">
      <c r="B99" t="s">
        <v>468</v>
      </c>
      <c r="C99" t="s">
        <v>617</v>
      </c>
      <c r="E99" t="s">
        <v>462</v>
      </c>
    </row>
    <row r="100" spans="2:5" x14ac:dyDescent="0.3">
      <c r="B100" t="s">
        <v>470</v>
      </c>
      <c r="C100" t="s">
        <v>561</v>
      </c>
      <c r="E100" t="s">
        <v>465</v>
      </c>
    </row>
    <row r="101" spans="2:5" x14ac:dyDescent="0.3">
      <c r="B101" t="s">
        <v>472</v>
      </c>
      <c r="C101" t="s">
        <v>562</v>
      </c>
      <c r="E101" t="s">
        <v>468</v>
      </c>
    </row>
    <row r="102" spans="2:5" x14ac:dyDescent="0.3">
      <c r="B102" t="s">
        <v>474</v>
      </c>
      <c r="C102" t="s">
        <v>563</v>
      </c>
      <c r="E102" t="s">
        <v>470</v>
      </c>
    </row>
    <row r="103" spans="2:5" x14ac:dyDescent="0.3">
      <c r="B103" t="s">
        <v>476</v>
      </c>
      <c r="C103" t="s">
        <v>576</v>
      </c>
      <c r="E103" t="s">
        <v>472</v>
      </c>
    </row>
    <row r="104" spans="2:5" x14ac:dyDescent="0.3">
      <c r="B104" t="s">
        <v>478</v>
      </c>
      <c r="C104" t="s">
        <v>577</v>
      </c>
      <c r="E104" t="s">
        <v>474</v>
      </c>
    </row>
    <row r="105" spans="2:5" x14ac:dyDescent="0.3">
      <c r="B105" t="s">
        <v>480</v>
      </c>
      <c r="C105" t="s">
        <v>578</v>
      </c>
      <c r="E105" t="s">
        <v>476</v>
      </c>
    </row>
    <row r="106" spans="2:5" x14ac:dyDescent="0.3">
      <c r="B106" t="s">
        <v>358</v>
      </c>
      <c r="C106" t="s">
        <v>579</v>
      </c>
      <c r="E106" t="s">
        <v>478</v>
      </c>
    </row>
    <row r="107" spans="2:5" x14ac:dyDescent="0.3">
      <c r="B107" t="s">
        <v>919</v>
      </c>
      <c r="C107" t="s">
        <v>580</v>
      </c>
      <c r="E107" t="s">
        <v>480</v>
      </c>
    </row>
    <row r="108" spans="2:5" x14ac:dyDescent="0.3">
      <c r="B108" t="s">
        <v>362</v>
      </c>
      <c r="C108" t="s">
        <v>618</v>
      </c>
      <c r="E108" t="s">
        <v>358</v>
      </c>
    </row>
    <row r="109" spans="2:5" x14ac:dyDescent="0.3">
      <c r="B109" t="s">
        <v>365</v>
      </c>
      <c r="C109" t="s">
        <v>572</v>
      </c>
      <c r="E109" t="s">
        <v>973</v>
      </c>
    </row>
    <row r="110" spans="2:5" x14ac:dyDescent="0.3">
      <c r="B110" t="s">
        <v>368</v>
      </c>
      <c r="C110" t="s">
        <v>573</v>
      </c>
      <c r="E110" t="s">
        <v>362</v>
      </c>
    </row>
    <row r="111" spans="2:5" x14ac:dyDescent="0.3">
      <c r="B111" t="s">
        <v>371</v>
      </c>
      <c r="C111" t="s">
        <v>574</v>
      </c>
      <c r="E111" t="s">
        <v>365</v>
      </c>
    </row>
    <row r="112" spans="2:5" x14ac:dyDescent="0.3">
      <c r="B112" t="s">
        <v>374</v>
      </c>
      <c r="C112" t="s">
        <v>575</v>
      </c>
      <c r="E112" t="s">
        <v>368</v>
      </c>
    </row>
    <row r="113" spans="2:5" x14ac:dyDescent="0.3">
      <c r="B113" t="s">
        <v>329</v>
      </c>
      <c r="C113" t="s">
        <v>585</v>
      </c>
      <c r="E113" t="s">
        <v>371</v>
      </c>
    </row>
    <row r="114" spans="2:5" x14ac:dyDescent="0.3">
      <c r="B114" t="s">
        <v>379</v>
      </c>
      <c r="C114" t="s">
        <v>586</v>
      </c>
      <c r="E114" t="s">
        <v>374</v>
      </c>
    </row>
    <row r="115" spans="2:5" x14ac:dyDescent="0.3">
      <c r="B115" t="s">
        <v>381</v>
      </c>
      <c r="C115" t="s">
        <v>587</v>
      </c>
      <c r="E115" t="s">
        <v>329</v>
      </c>
    </row>
    <row r="116" spans="2:5" x14ac:dyDescent="0.3">
      <c r="B116" t="s">
        <v>382</v>
      </c>
      <c r="C116" t="s">
        <v>588</v>
      </c>
      <c r="E116" t="s">
        <v>379</v>
      </c>
    </row>
    <row r="117" spans="2:5" x14ac:dyDescent="0.3">
      <c r="B117" t="s">
        <v>384</v>
      </c>
      <c r="C117" t="s">
        <v>589</v>
      </c>
      <c r="E117" t="s">
        <v>381</v>
      </c>
    </row>
    <row r="118" spans="2:5" x14ac:dyDescent="0.3">
      <c r="B118" t="s">
        <v>386</v>
      </c>
      <c r="C118" t="s">
        <v>590</v>
      </c>
      <c r="E118" t="s">
        <v>382</v>
      </c>
    </row>
    <row r="119" spans="2:5" x14ac:dyDescent="0.3">
      <c r="B119" t="s">
        <v>388</v>
      </c>
      <c r="C119" t="s">
        <v>581</v>
      </c>
      <c r="E119" t="s">
        <v>384</v>
      </c>
    </row>
    <row r="120" spans="2:5" x14ac:dyDescent="0.3">
      <c r="B120" t="s">
        <v>391</v>
      </c>
      <c r="C120" t="s">
        <v>582</v>
      </c>
      <c r="E120" t="s">
        <v>386</v>
      </c>
    </row>
    <row r="121" spans="2:5" x14ac:dyDescent="0.3">
      <c r="B121" t="s">
        <v>394</v>
      </c>
      <c r="C121" t="s">
        <v>583</v>
      </c>
      <c r="E121" t="s">
        <v>388</v>
      </c>
    </row>
    <row r="122" spans="2:5" x14ac:dyDescent="0.3">
      <c r="B122" t="s">
        <v>397</v>
      </c>
      <c r="C122" t="s">
        <v>584</v>
      </c>
      <c r="E122" t="s">
        <v>391</v>
      </c>
    </row>
    <row r="123" spans="2:5" x14ac:dyDescent="0.3">
      <c r="B123" t="s">
        <v>400</v>
      </c>
      <c r="C123" t="s">
        <v>592</v>
      </c>
      <c r="E123" t="s">
        <v>394</v>
      </c>
    </row>
    <row r="124" spans="2:5" x14ac:dyDescent="0.3">
      <c r="B124" t="s">
        <v>403</v>
      </c>
      <c r="C124" t="s">
        <v>593</v>
      </c>
      <c r="E124" t="s">
        <v>397</v>
      </c>
    </row>
    <row r="125" spans="2:5" x14ac:dyDescent="0.3">
      <c r="B125" t="s">
        <v>405</v>
      </c>
      <c r="C125" t="s">
        <v>594</v>
      </c>
      <c r="E125" t="s">
        <v>400</v>
      </c>
    </row>
    <row r="126" spans="2:5" x14ac:dyDescent="0.3">
      <c r="B126" t="s">
        <v>408</v>
      </c>
      <c r="C126" t="s">
        <v>595</v>
      </c>
      <c r="E126" t="s">
        <v>403</v>
      </c>
    </row>
    <row r="127" spans="2:5" x14ac:dyDescent="0.3">
      <c r="B127" t="s">
        <v>411</v>
      </c>
      <c r="C127" t="s">
        <v>596</v>
      </c>
      <c r="E127" t="s">
        <v>405</v>
      </c>
    </row>
    <row r="128" spans="2:5" x14ac:dyDescent="0.3">
      <c r="B128" t="s">
        <v>414</v>
      </c>
      <c r="C128" t="s">
        <v>591</v>
      </c>
      <c r="E128" t="s">
        <v>408</v>
      </c>
    </row>
    <row r="129" spans="2:5" x14ac:dyDescent="0.3">
      <c r="B129" t="s">
        <v>417</v>
      </c>
      <c r="C129" t="s">
        <v>597</v>
      </c>
      <c r="E129" t="s">
        <v>411</v>
      </c>
    </row>
    <row r="130" spans="2:5" x14ac:dyDescent="0.3">
      <c r="B130" t="s">
        <v>420</v>
      </c>
      <c r="C130" t="s">
        <v>598</v>
      </c>
      <c r="E130" t="s">
        <v>414</v>
      </c>
    </row>
    <row r="131" spans="2:5" x14ac:dyDescent="0.3">
      <c r="B131" t="s">
        <v>423</v>
      </c>
      <c r="C131" t="s">
        <v>599</v>
      </c>
      <c r="E131" t="s">
        <v>417</v>
      </c>
    </row>
    <row r="132" spans="2:5" x14ac:dyDescent="0.3">
      <c r="B132" t="s">
        <v>426</v>
      </c>
      <c r="C132" t="s">
        <v>600</v>
      </c>
      <c r="E132" t="s">
        <v>420</v>
      </c>
    </row>
    <row r="133" spans="2:5" x14ac:dyDescent="0.3">
      <c r="B133" t="s">
        <v>429</v>
      </c>
      <c r="C133" t="s">
        <v>601</v>
      </c>
      <c r="E133" t="s">
        <v>423</v>
      </c>
    </row>
    <row r="134" spans="2:5" x14ac:dyDescent="0.3">
      <c r="B134" t="s">
        <v>432</v>
      </c>
      <c r="C134" t="s">
        <v>602</v>
      </c>
      <c r="E134" t="s">
        <v>426</v>
      </c>
    </row>
    <row r="135" spans="2:5" x14ac:dyDescent="0.3">
      <c r="B135" t="s">
        <v>434</v>
      </c>
      <c r="C135" t="s">
        <v>603</v>
      </c>
      <c r="E135" t="s">
        <v>429</v>
      </c>
    </row>
    <row r="136" spans="2:5" x14ac:dyDescent="0.3">
      <c r="B136" t="s">
        <v>437</v>
      </c>
      <c r="C136" t="s">
        <v>619</v>
      </c>
      <c r="E136" t="s">
        <v>432</v>
      </c>
    </row>
    <row r="137" spans="2:5" x14ac:dyDescent="0.3">
      <c r="B137" t="s">
        <v>439</v>
      </c>
      <c r="C137" t="s">
        <v>604</v>
      </c>
      <c r="E137" t="s">
        <v>434</v>
      </c>
    </row>
    <row r="138" spans="2:5" x14ac:dyDescent="0.3">
      <c r="B138" t="s">
        <v>441</v>
      </c>
      <c r="C138" t="s">
        <v>605</v>
      </c>
      <c r="E138" t="s">
        <v>437</v>
      </c>
    </row>
    <row r="139" spans="2:5" x14ac:dyDescent="0.3">
      <c r="B139" t="s">
        <v>444</v>
      </c>
      <c r="C139" t="s">
        <v>606</v>
      </c>
      <c r="E139" t="s">
        <v>439</v>
      </c>
    </row>
    <row r="140" spans="2:5" x14ac:dyDescent="0.3">
      <c r="B140" t="s">
        <v>446</v>
      </c>
      <c r="C140" t="s">
        <v>607</v>
      </c>
      <c r="E140" t="s">
        <v>441</v>
      </c>
    </row>
    <row r="141" spans="2:5" x14ac:dyDescent="0.3">
      <c r="B141" t="s">
        <v>449</v>
      </c>
      <c r="C141" t="s">
        <v>608</v>
      </c>
      <c r="E141" t="s">
        <v>444</v>
      </c>
    </row>
    <row r="142" spans="2:5" x14ac:dyDescent="0.3">
      <c r="B142" t="s">
        <v>452</v>
      </c>
      <c r="C142" t="s">
        <v>609</v>
      </c>
      <c r="E142" t="s">
        <v>446</v>
      </c>
    </row>
    <row r="143" spans="2:5" x14ac:dyDescent="0.3">
      <c r="B143" t="s">
        <v>454</v>
      </c>
      <c r="C143" t="s">
        <v>610</v>
      </c>
      <c r="E143" t="s">
        <v>449</v>
      </c>
    </row>
    <row r="144" spans="2:5" x14ac:dyDescent="0.3">
      <c r="B144" t="s">
        <v>457</v>
      </c>
      <c r="C144" t="s">
        <v>611</v>
      </c>
      <c r="E144" t="s">
        <v>452</v>
      </c>
    </row>
    <row r="145" spans="2:145" x14ac:dyDescent="0.3">
      <c r="B145" t="s">
        <v>460</v>
      </c>
      <c r="C145" t="s">
        <v>612</v>
      </c>
      <c r="E145" t="s">
        <v>454</v>
      </c>
    </row>
    <row r="146" spans="2:145" x14ac:dyDescent="0.3">
      <c r="B146" t="s">
        <v>463</v>
      </c>
      <c r="C146" t="s">
        <v>620</v>
      </c>
      <c r="E146" t="s">
        <v>457</v>
      </c>
    </row>
    <row r="147" spans="2:145" x14ac:dyDescent="0.3">
      <c r="B147" t="s">
        <v>466</v>
      </c>
      <c r="C147" t="s">
        <v>613</v>
      </c>
      <c r="E147" t="s">
        <v>460</v>
      </c>
    </row>
    <row r="148" spans="2:145" x14ac:dyDescent="0.3">
      <c r="E148" t="s">
        <v>463</v>
      </c>
    </row>
    <row r="149" spans="2:145" x14ac:dyDescent="0.3">
      <c r="E149" t="s">
        <v>466</v>
      </c>
    </row>
    <row r="157" spans="2:145" x14ac:dyDescent="0.3">
      <c r="B157" s="81" t="s">
        <v>622</v>
      </c>
      <c r="C157" s="82" t="s">
        <v>1</v>
      </c>
      <c r="D157" s="81" t="s">
        <v>921</v>
      </c>
      <c r="E157" s="82" t="s">
        <v>920</v>
      </c>
      <c r="F157" s="81" t="s">
        <v>2</v>
      </c>
      <c r="G157" s="82" t="s">
        <v>360</v>
      </c>
      <c r="H157" s="81" t="s">
        <v>363</v>
      </c>
      <c r="I157" s="82" t="s">
        <v>366</v>
      </c>
      <c r="J157" s="81" t="s">
        <v>369</v>
      </c>
      <c r="K157" s="82" t="s">
        <v>372</v>
      </c>
      <c r="L157" s="81" t="s">
        <v>375</v>
      </c>
      <c r="M157" s="82" t="s">
        <v>626</v>
      </c>
      <c r="N157" s="81" t="s">
        <v>377</v>
      </c>
      <c r="O157" s="82" t="s">
        <v>380</v>
      </c>
      <c r="P157" s="81" t="s">
        <v>17</v>
      </c>
      <c r="Q157" s="82" t="s">
        <v>38</v>
      </c>
      <c r="R157" s="81" t="s">
        <v>18</v>
      </c>
      <c r="S157" s="82" t="s">
        <v>16</v>
      </c>
      <c r="T157" s="81" t="s">
        <v>389</v>
      </c>
      <c r="U157" s="82" t="s">
        <v>392</v>
      </c>
      <c r="V157" s="81" t="s">
        <v>395</v>
      </c>
      <c r="W157" s="82" t="s">
        <v>398</v>
      </c>
      <c r="X157" s="81" t="s">
        <v>401</v>
      </c>
      <c r="Y157" s="82" t="s">
        <v>296</v>
      </c>
      <c r="Z157" s="81" t="s">
        <v>409</v>
      </c>
      <c r="AA157" s="82" t="s">
        <v>406</v>
      </c>
      <c r="AB157" s="81" t="s">
        <v>412</v>
      </c>
      <c r="AC157" s="82" t="s">
        <v>415</v>
      </c>
      <c r="AD157" s="81" t="s">
        <v>418</v>
      </c>
      <c r="AE157" s="82" t="s">
        <v>421</v>
      </c>
      <c r="AF157" s="81" t="s">
        <v>424</v>
      </c>
      <c r="AG157" s="82" t="s">
        <v>427</v>
      </c>
      <c r="AH157" s="81" t="s">
        <v>430</v>
      </c>
      <c r="AI157" s="82" t="s">
        <v>297</v>
      </c>
      <c r="AJ157" s="81" t="s">
        <v>435</v>
      </c>
      <c r="AK157" s="82" t="s">
        <v>438</v>
      </c>
      <c r="AL157" s="81" t="s">
        <v>440</v>
      </c>
      <c r="AM157" s="82" t="s">
        <v>442</v>
      </c>
      <c r="AN157" s="81" t="s">
        <v>445</v>
      </c>
      <c r="AO157" s="82" t="s">
        <v>447</v>
      </c>
      <c r="AP157" s="81" t="s">
        <v>450</v>
      </c>
      <c r="AQ157" s="82" t="s">
        <v>453</v>
      </c>
      <c r="AR157" s="81" t="s">
        <v>455</v>
      </c>
      <c r="AS157" s="82" t="s">
        <v>458</v>
      </c>
      <c r="AT157" s="81" t="s">
        <v>461</v>
      </c>
      <c r="AU157" s="82" t="s">
        <v>464</v>
      </c>
      <c r="AV157" s="81" t="s">
        <v>467</v>
      </c>
      <c r="AW157" s="82" t="s">
        <v>469</v>
      </c>
      <c r="AX157" s="81" t="s">
        <v>471</v>
      </c>
      <c r="AY157" s="82" t="s">
        <v>473</v>
      </c>
      <c r="AZ157" s="81" t="s">
        <v>475</v>
      </c>
      <c r="BA157" s="82" t="s">
        <v>477</v>
      </c>
      <c r="BB157" s="81" t="s">
        <v>479</v>
      </c>
      <c r="BC157" s="82" t="s">
        <v>357</v>
      </c>
      <c r="BD157" s="81" t="s">
        <v>359</v>
      </c>
      <c r="BE157" s="82" t="s">
        <v>361</v>
      </c>
      <c r="BF157" s="81" t="s">
        <v>364</v>
      </c>
      <c r="BG157" s="82" t="s">
        <v>367</v>
      </c>
      <c r="BH157" s="81" t="s">
        <v>370</v>
      </c>
      <c r="BI157" s="82" t="s">
        <v>373</v>
      </c>
      <c r="BJ157" s="81" t="s">
        <v>376</v>
      </c>
      <c r="BK157" s="82" t="s">
        <v>378</v>
      </c>
      <c r="BL157" s="81" t="s">
        <v>307</v>
      </c>
      <c r="BM157" s="82" t="s">
        <v>308</v>
      </c>
      <c r="BN157" s="81" t="s">
        <v>383</v>
      </c>
      <c r="BO157" s="82" t="s">
        <v>385</v>
      </c>
      <c r="BP157" s="81" t="s">
        <v>387</v>
      </c>
      <c r="BQ157" s="82" t="s">
        <v>390</v>
      </c>
      <c r="BR157" s="81" t="s">
        <v>393</v>
      </c>
      <c r="BS157" s="82" t="s">
        <v>396</v>
      </c>
      <c r="BT157" s="81" t="s">
        <v>399</v>
      </c>
      <c r="BU157" s="82" t="s">
        <v>402</v>
      </c>
      <c r="BV157" s="81" t="s">
        <v>404</v>
      </c>
      <c r="BW157" s="82" t="s">
        <v>407</v>
      </c>
      <c r="BX157" s="81" t="s">
        <v>410</v>
      </c>
      <c r="BY157" s="82" t="s">
        <v>413</v>
      </c>
      <c r="BZ157" s="81" t="s">
        <v>416</v>
      </c>
      <c r="CA157" s="82" t="s">
        <v>419</v>
      </c>
      <c r="CB157" s="81" t="s">
        <v>422</v>
      </c>
      <c r="CC157" s="82" t="s">
        <v>425</v>
      </c>
      <c r="CD157" s="81" t="s">
        <v>428</v>
      </c>
      <c r="CE157" s="82" t="s">
        <v>431</v>
      </c>
      <c r="CF157" s="81" t="s">
        <v>433</v>
      </c>
      <c r="CG157" s="82" t="s">
        <v>436</v>
      </c>
      <c r="CH157" s="81" t="s">
        <v>317</v>
      </c>
      <c r="CI157" s="82" t="s">
        <v>318</v>
      </c>
      <c r="CJ157" s="81" t="s">
        <v>443</v>
      </c>
      <c r="CK157" s="82" t="s">
        <v>917</v>
      </c>
      <c r="CL157" s="81" t="s">
        <v>448</v>
      </c>
      <c r="CM157" s="82" t="s">
        <v>451</v>
      </c>
      <c r="CN157" s="81" t="s">
        <v>918</v>
      </c>
      <c r="CO157" s="82" t="s">
        <v>456</v>
      </c>
      <c r="CP157" s="81" t="s">
        <v>459</v>
      </c>
      <c r="CQ157" s="82" t="s">
        <v>462</v>
      </c>
      <c r="CR157" s="81" t="s">
        <v>465</v>
      </c>
      <c r="CS157" s="82" t="s">
        <v>468</v>
      </c>
      <c r="CT157" s="81" t="s">
        <v>470</v>
      </c>
      <c r="CU157" s="82" t="s">
        <v>472</v>
      </c>
      <c r="CV157" s="81" t="s">
        <v>474</v>
      </c>
      <c r="CW157" s="82" t="s">
        <v>476</v>
      </c>
      <c r="CX157" s="81" t="s">
        <v>478</v>
      </c>
      <c r="CY157" s="82" t="s">
        <v>480</v>
      </c>
      <c r="CZ157" s="81" t="s">
        <v>358</v>
      </c>
      <c r="DA157" s="82" t="s">
        <v>919</v>
      </c>
      <c r="DB157" s="81" t="s">
        <v>362</v>
      </c>
      <c r="DC157" s="82" t="s">
        <v>365</v>
      </c>
      <c r="DD157" s="81" t="s">
        <v>368</v>
      </c>
      <c r="DE157" s="82" t="s">
        <v>371</v>
      </c>
      <c r="DF157" s="81" t="s">
        <v>374</v>
      </c>
      <c r="DG157" s="82" t="s">
        <v>329</v>
      </c>
      <c r="DH157" s="81" t="s">
        <v>379</v>
      </c>
      <c r="DI157" s="82" t="s">
        <v>381</v>
      </c>
      <c r="DJ157" s="81" t="s">
        <v>382</v>
      </c>
      <c r="DK157" s="82" t="s">
        <v>384</v>
      </c>
      <c r="DL157" s="81" t="s">
        <v>386</v>
      </c>
      <c r="DM157" s="82" t="s">
        <v>388</v>
      </c>
      <c r="DN157" s="81" t="s">
        <v>391</v>
      </c>
      <c r="DO157" s="82" t="s">
        <v>394</v>
      </c>
      <c r="DP157" s="81" t="s">
        <v>397</v>
      </c>
      <c r="DQ157" s="82" t="s">
        <v>400</v>
      </c>
      <c r="DR157" s="81" t="s">
        <v>403</v>
      </c>
      <c r="DS157" s="82" t="s">
        <v>405</v>
      </c>
      <c r="DT157" s="81" t="s">
        <v>408</v>
      </c>
      <c r="DU157" s="82" t="s">
        <v>411</v>
      </c>
      <c r="DV157" s="81" t="s">
        <v>414</v>
      </c>
      <c r="DW157" s="82" t="s">
        <v>417</v>
      </c>
      <c r="DX157" s="81" t="s">
        <v>420</v>
      </c>
      <c r="DY157" s="82" t="s">
        <v>423</v>
      </c>
      <c r="DZ157" s="81" t="s">
        <v>426</v>
      </c>
      <c r="EA157" s="82" t="s">
        <v>429</v>
      </c>
      <c r="EB157" s="81" t="s">
        <v>432</v>
      </c>
      <c r="EC157" s="82" t="s">
        <v>434</v>
      </c>
      <c r="ED157" s="81" t="s">
        <v>437</v>
      </c>
      <c r="EE157" s="82" t="s">
        <v>439</v>
      </c>
      <c r="EF157" s="81" t="s">
        <v>441</v>
      </c>
      <c r="EG157" s="82" t="s">
        <v>444</v>
      </c>
      <c r="EH157" s="81" t="s">
        <v>446</v>
      </c>
      <c r="EI157" s="82" t="s">
        <v>449</v>
      </c>
      <c r="EJ157" s="81" t="s">
        <v>452</v>
      </c>
      <c r="EK157" s="82" t="s">
        <v>454</v>
      </c>
      <c r="EL157" s="81" t="s">
        <v>457</v>
      </c>
      <c r="EM157" s="82" t="s">
        <v>460</v>
      </c>
      <c r="EN157" s="81" t="s">
        <v>463</v>
      </c>
      <c r="EO157" s="82" t="s">
        <v>466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B1DB-A172-4907-9466-234D1D536F89}">
  <dimension ref="A2:GQ139"/>
  <sheetViews>
    <sheetView topLeftCell="Q64" zoomScale="99" zoomScaleNormal="99" workbookViewId="0">
      <selection activeCell="FC42" sqref="FC42"/>
    </sheetView>
  </sheetViews>
  <sheetFormatPr defaultColWidth="40.6640625" defaultRowHeight="14.4" x14ac:dyDescent="0.3"/>
  <cols>
    <col min="1" max="2" width="14.6640625" style="1" bestFit="1" customWidth="1"/>
    <col min="3" max="3" width="16.44140625" style="1" bestFit="1" customWidth="1"/>
    <col min="4" max="4" width="5.5546875" style="1" bestFit="1" customWidth="1"/>
    <col min="5" max="5" width="11.44140625" style="1" bestFit="1" customWidth="1"/>
    <col min="6" max="6" width="11.33203125" style="1" bestFit="1" customWidth="1"/>
    <col min="7" max="7" width="12.109375" style="9" customWidth="1"/>
    <col min="8" max="8" width="13.33203125" style="1" bestFit="1" customWidth="1"/>
    <col min="9" max="9" width="16.44140625" style="1" bestFit="1" customWidth="1"/>
    <col min="10" max="10" width="11" style="1" bestFit="1" customWidth="1"/>
    <col min="11" max="11" width="12.6640625" style="1" bestFit="1" customWidth="1"/>
    <col min="12" max="12" width="11.44140625" style="1" bestFit="1" customWidth="1"/>
    <col min="13" max="13" width="11.33203125" style="1" bestFit="1" customWidth="1"/>
    <col min="14" max="14" width="12.109375" style="9" customWidth="1"/>
    <col min="15" max="15" width="26.44140625" style="1" bestFit="1" customWidth="1"/>
    <col min="16" max="16" width="22" style="1" bestFit="1" customWidth="1"/>
    <col min="17" max="17" width="13.33203125" style="1" customWidth="1"/>
    <col min="18" max="18" width="12.109375" style="9" customWidth="1"/>
    <col min="19" max="19" width="26.44140625" style="1" bestFit="1" customWidth="1"/>
    <col min="20" max="20" width="18" style="1" bestFit="1" customWidth="1"/>
    <col min="21" max="21" width="11" style="1" bestFit="1" customWidth="1"/>
    <col min="22" max="22" width="12.6640625" style="1" bestFit="1" customWidth="1"/>
    <col min="23" max="23" width="11.44140625" style="1" bestFit="1" customWidth="1"/>
    <col min="24" max="24" width="14.5546875" style="1" customWidth="1"/>
    <col min="25" max="25" width="12.109375" style="9" customWidth="1"/>
    <col min="26" max="26" width="37.33203125" style="1" bestFit="1" customWidth="1"/>
    <col min="27" max="27" width="16.44140625" style="1" bestFit="1" customWidth="1"/>
    <col min="28" max="28" width="5.5546875" style="1" bestFit="1" customWidth="1"/>
    <col min="29" max="29" width="11.44140625" style="1" bestFit="1" customWidth="1"/>
    <col min="30" max="30" width="11.33203125" style="1" bestFit="1" customWidth="1"/>
    <col min="31" max="31" width="12.109375" style="9" customWidth="1"/>
    <col min="32" max="32" width="48" style="1" bestFit="1" customWidth="1"/>
    <col min="33" max="33" width="18" style="1" bestFit="1" customWidth="1"/>
    <col min="34" max="34" width="5.5546875" style="1" bestFit="1" customWidth="1"/>
    <col min="35" max="35" width="11.44140625" style="1" bestFit="1" customWidth="1"/>
    <col min="36" max="36" width="12.109375" style="9" customWidth="1"/>
    <col min="37" max="37" width="61.33203125" style="1" bestFit="1" customWidth="1"/>
    <col min="38" max="38" width="18" style="1" bestFit="1" customWidth="1"/>
    <col min="39" max="39" width="5.5546875" style="1" bestFit="1" customWidth="1"/>
    <col min="40" max="40" width="11.44140625" style="1" bestFit="1" customWidth="1"/>
    <col min="41" max="41" width="12.109375" style="9" customWidth="1"/>
    <col min="42" max="42" width="61.33203125" style="1" bestFit="1" customWidth="1"/>
    <col min="43" max="43" width="18" style="1" bestFit="1" customWidth="1"/>
    <col min="44" max="44" width="5.5546875" style="1" bestFit="1" customWidth="1"/>
    <col min="45" max="45" width="11.33203125" style="1" bestFit="1" customWidth="1"/>
    <col min="46" max="46" width="12.109375" style="9" customWidth="1"/>
    <col min="47" max="47" width="67.44140625" style="1" bestFit="1" customWidth="1"/>
    <col min="48" max="48" width="16.44140625" style="1" bestFit="1" customWidth="1"/>
    <col min="49" max="49" width="11.44140625" style="1" bestFit="1" customWidth="1"/>
    <col min="50" max="50" width="11.33203125" style="1" bestFit="1" customWidth="1"/>
    <col min="51" max="51" width="12.109375" style="9" customWidth="1"/>
    <col min="52" max="52" width="87.6640625" style="1" bestFit="1" customWidth="1"/>
    <col min="53" max="53" width="16.44140625" style="1" bestFit="1" customWidth="1"/>
    <col min="54" max="54" width="11.44140625" style="1" bestFit="1" customWidth="1"/>
    <col min="55" max="55" width="6.88671875" style="1" customWidth="1"/>
    <col min="56" max="56" width="12.109375" style="9" customWidth="1"/>
    <col min="57" max="57" width="26.44140625" style="1" bestFit="1" customWidth="1"/>
    <col min="58" max="58" width="85" style="1" bestFit="1" customWidth="1"/>
    <col min="59" max="59" width="11.33203125" style="1" bestFit="1" customWidth="1"/>
    <col min="60" max="60" width="12.109375" style="9" customWidth="1"/>
    <col min="61" max="61" width="84.5546875" style="1" bestFit="1" customWidth="1"/>
    <col min="62" max="62" width="16.44140625" style="1" bestFit="1" customWidth="1"/>
    <col min="63" max="63" width="5.5546875" style="1" bestFit="1" customWidth="1"/>
    <col min="64" max="64" width="11.44140625" style="1" bestFit="1" customWidth="1"/>
    <col min="65" max="65" width="8.33203125" style="1" customWidth="1"/>
    <col min="66" max="66" width="12.109375" style="9" customWidth="1"/>
    <col min="67" max="67" width="57.44140625" style="1" bestFit="1" customWidth="1"/>
    <col min="68" max="68" width="65.88671875" style="1" bestFit="1" customWidth="1"/>
    <col min="69" max="69" width="5.5546875" style="1" bestFit="1" customWidth="1"/>
    <col min="70" max="70" width="12.109375" style="9" customWidth="1"/>
    <col min="71" max="71" width="26.44140625" style="1" bestFit="1" customWidth="1"/>
    <col min="72" max="72" width="18" style="1" bestFit="1" customWidth="1"/>
    <col min="73" max="73" width="6.44140625" style="1" customWidth="1"/>
    <col min="74" max="74" width="12.109375" style="9" customWidth="1"/>
    <col min="75" max="75" width="26.88671875" style="1" bestFit="1" customWidth="1"/>
    <col min="76" max="76" width="18" style="1" bestFit="1" customWidth="1"/>
    <col min="77" max="77" width="10.88671875" style="1" bestFit="1" customWidth="1"/>
    <col min="78" max="78" width="12.109375" style="9" customWidth="1"/>
    <col min="79" max="79" width="86.109375" style="1" bestFit="1" customWidth="1"/>
    <col min="80" max="80" width="16.44140625" style="1" bestFit="1" customWidth="1"/>
    <col min="81" max="81" width="5.5546875" style="1" bestFit="1" customWidth="1"/>
    <col min="82" max="82" width="11.44140625" style="1" bestFit="1" customWidth="1"/>
    <col min="83" max="83" width="10.44140625" style="1" customWidth="1"/>
    <col min="84" max="84" width="12.109375" style="9" customWidth="1"/>
    <col min="85" max="85" width="77.5546875" style="1" bestFit="1" customWidth="1"/>
    <col min="86" max="86" width="18" style="1" bestFit="1" customWidth="1"/>
    <col min="87" max="87" width="5.5546875" style="1" bestFit="1" customWidth="1"/>
    <col min="88" max="89" width="5.5546875" style="1" customWidth="1"/>
    <col min="90" max="90" width="12.109375" style="9" customWidth="1"/>
    <col min="91" max="91" width="58.5546875" style="1" bestFit="1" customWidth="1"/>
    <col min="92" max="92" width="16.44140625" style="1" bestFit="1" customWidth="1"/>
    <col min="93" max="93" width="5.5546875" style="1" bestFit="1" customWidth="1"/>
    <col min="94" max="94" width="11.44140625" style="1" bestFit="1" customWidth="1"/>
    <col min="95" max="95" width="12.5546875" style="1" bestFit="1" customWidth="1"/>
    <col min="96" max="96" width="12.109375" style="9" customWidth="1"/>
    <col min="97" max="97" width="28.88671875" style="1" bestFit="1" customWidth="1"/>
    <col min="98" max="98" width="18" style="1" bestFit="1" customWidth="1"/>
    <col min="99" max="99" width="5.5546875" style="1" bestFit="1" customWidth="1"/>
    <col min="100" max="100" width="11.44140625" style="1" bestFit="1" customWidth="1"/>
    <col min="101" max="101" width="10.33203125" style="1" customWidth="1"/>
    <col min="102" max="102" width="12.109375" style="9" customWidth="1"/>
    <col min="103" max="103" width="26.44140625" style="1" bestFit="1" customWidth="1"/>
    <col min="104" max="104" width="109.5546875" style="1" customWidth="1"/>
    <col min="105" max="105" width="5.5546875" style="1" bestFit="1" customWidth="1"/>
    <col min="106" max="106" width="12.109375" style="9" customWidth="1"/>
    <col min="107" max="107" width="28.44140625" style="1" bestFit="1" customWidth="1"/>
    <col min="108" max="108" width="16.44140625" style="1" bestFit="1" customWidth="1"/>
    <col min="109" max="109" width="11" style="1" bestFit="1" customWidth="1"/>
    <col min="110" max="110" width="12.6640625" style="1" bestFit="1" customWidth="1"/>
    <col min="111" max="111" width="11.44140625" style="1" bestFit="1" customWidth="1"/>
    <col min="112" max="112" width="12.88671875" style="1" customWidth="1"/>
    <col min="113" max="113" width="12.109375" style="9" customWidth="1"/>
    <col min="114" max="114" width="58.5546875" style="1" bestFit="1" customWidth="1"/>
    <col min="115" max="115" width="18" style="1" bestFit="1" customWidth="1"/>
    <col min="116" max="116" width="11" style="1" bestFit="1" customWidth="1"/>
    <col min="117" max="117" width="12.109375" style="9" customWidth="1"/>
    <col min="118" max="118" width="95.6640625" style="1" bestFit="1" customWidth="1"/>
    <col min="119" max="119" width="18" style="1" bestFit="1" customWidth="1"/>
    <col min="120" max="120" width="5.5546875" style="1" bestFit="1" customWidth="1"/>
    <col min="121" max="121" width="7.44140625" style="1" bestFit="1" customWidth="1"/>
    <col min="122" max="122" width="11.44140625" style="1" bestFit="1" customWidth="1"/>
    <col min="123" max="123" width="7.109375" style="1" customWidth="1"/>
    <col min="124" max="124" width="12.109375" style="9" customWidth="1"/>
    <col min="125" max="125" width="53.33203125" style="1" bestFit="1" customWidth="1"/>
    <col min="126" max="126" width="18" style="1" bestFit="1" customWidth="1"/>
    <col min="127" max="127" width="5.5546875" style="1" bestFit="1" customWidth="1"/>
    <col min="128" max="129" width="11.44140625" style="1" bestFit="1" customWidth="1"/>
    <col min="130" max="130" width="12.109375" style="9" customWidth="1"/>
    <col min="131" max="131" width="90.88671875" style="1" bestFit="1" customWidth="1"/>
    <col min="132" max="132" width="18" style="1" bestFit="1" customWidth="1"/>
    <col min="133" max="133" width="5.5546875" style="1" bestFit="1" customWidth="1"/>
    <col min="134" max="134" width="11.44140625" style="1" bestFit="1" customWidth="1"/>
    <col min="135" max="135" width="9.44140625" style="1" customWidth="1"/>
    <col min="136" max="136" width="12.109375" style="9" customWidth="1"/>
    <col min="137" max="137" width="66.44140625" style="1" bestFit="1" customWidth="1"/>
    <col min="138" max="138" width="18" style="1" bestFit="1" customWidth="1"/>
    <col min="139" max="139" width="5.5546875" style="1" bestFit="1" customWidth="1"/>
    <col min="140" max="140" width="11.44140625" style="1" bestFit="1" customWidth="1"/>
    <col min="141" max="141" width="13.109375" style="1" customWidth="1"/>
    <col min="142" max="142" width="12.109375" style="9" customWidth="1"/>
    <col min="143" max="143" width="50.5546875" style="1" bestFit="1" customWidth="1"/>
    <col min="144" max="144" width="18" style="1" bestFit="1" customWidth="1"/>
    <col min="145" max="145" width="5.5546875" style="1" bestFit="1" customWidth="1"/>
    <col min="146" max="146" width="11.44140625" style="1" bestFit="1" customWidth="1"/>
    <col min="147" max="147" width="13" style="1" customWidth="1"/>
    <col min="148" max="148" width="12.109375" style="9" customWidth="1"/>
    <col min="149" max="149" width="26.44140625" style="1" bestFit="1" customWidth="1"/>
    <col min="150" max="150" width="105.6640625" style="1" customWidth="1"/>
    <col min="151" max="151" width="5.5546875" style="1" bestFit="1" customWidth="1"/>
    <col min="152" max="152" width="12.109375" style="25" customWidth="1"/>
    <col min="153" max="153" width="26.44140625" style="1" bestFit="1" customWidth="1"/>
    <col min="154" max="154" width="86.6640625" style="1" bestFit="1" customWidth="1"/>
    <col min="155" max="155" width="7.88671875" style="1" customWidth="1"/>
    <col min="156" max="156" width="12.109375" style="25" customWidth="1"/>
    <col min="157" max="157" width="26.44140625" style="1" bestFit="1" customWidth="1"/>
    <col min="158" max="158" width="110" style="1" bestFit="1" customWidth="1"/>
    <col min="159" max="159" width="9.33203125" style="1" customWidth="1"/>
    <col min="160" max="160" width="12.109375" style="25" customWidth="1"/>
    <col min="161" max="161" width="26.6640625" style="1" bestFit="1" customWidth="1"/>
    <col min="162" max="162" width="18" style="1" bestFit="1" customWidth="1"/>
    <col min="163" max="163" width="40.6640625" style="1"/>
    <col min="164" max="164" width="12.109375" style="25" customWidth="1"/>
    <col min="165" max="165" width="26.44140625" style="1" bestFit="1" customWidth="1"/>
    <col min="166" max="166" width="72.33203125" style="1" bestFit="1" customWidth="1"/>
    <col min="167" max="167" width="13.109375" style="1" customWidth="1"/>
    <col min="168" max="168" width="12.109375" style="25" customWidth="1"/>
    <col min="169" max="169" width="26.44140625" style="1" bestFit="1" customWidth="1"/>
    <col min="170" max="170" width="84.88671875" style="1" customWidth="1"/>
    <col min="171" max="171" width="4.88671875" style="1" customWidth="1"/>
    <col min="172" max="172" width="12.109375" style="25" customWidth="1"/>
    <col min="173" max="173" width="26.44140625" style="1" bestFit="1" customWidth="1"/>
    <col min="174" max="174" width="89.5546875" style="1" bestFit="1" customWidth="1"/>
    <col min="175" max="175" width="9.88671875" style="1" customWidth="1"/>
    <col min="176" max="176" width="12.109375" style="29" customWidth="1"/>
    <col min="177" max="177" width="52.33203125" style="1" bestFit="1" customWidth="1"/>
    <col min="178" max="178" width="18" style="1" bestFit="1" customWidth="1"/>
    <col min="179" max="179" width="24.88671875" style="1" customWidth="1"/>
    <col min="180" max="180" width="12.109375" style="29" customWidth="1"/>
    <col min="181" max="181" width="27.5546875" style="1" bestFit="1" customWidth="1"/>
    <col min="182" max="182" width="18" style="1" bestFit="1" customWidth="1"/>
    <col min="183" max="183" width="6.44140625" style="1" customWidth="1"/>
    <col min="184" max="184" width="12.109375" style="29" customWidth="1"/>
    <col min="185" max="185" width="26.44140625" style="1" bestFit="1" customWidth="1"/>
    <col min="186" max="186" width="54.109375" style="1" bestFit="1" customWidth="1"/>
    <col min="187" max="187" width="11.6640625" style="1" customWidth="1"/>
    <col min="188" max="188" width="12.109375" style="29" customWidth="1"/>
    <col min="189" max="189" width="40.5546875" style="1" bestFit="1" customWidth="1"/>
    <col min="190" max="190" width="74.33203125" style="1" bestFit="1" customWidth="1"/>
    <col min="191" max="191" width="10.44140625" style="1" customWidth="1"/>
    <col min="192" max="192" width="12.109375" style="29" customWidth="1"/>
    <col min="193" max="193" width="39.33203125" style="1" bestFit="1" customWidth="1"/>
    <col min="194" max="194" width="18" style="1" bestFit="1" customWidth="1"/>
    <col min="195" max="195" width="29.5546875" style="1" customWidth="1"/>
    <col min="196" max="196" width="12.88671875" style="1" customWidth="1"/>
    <col min="197" max="197" width="12.109375" style="29" customWidth="1"/>
    <col min="198" max="198" width="26.44140625" style="1" bestFit="1" customWidth="1"/>
    <col min="199" max="199" width="98.109375" style="1" bestFit="1" customWidth="1"/>
    <col min="200" max="16384" width="40.6640625" style="1"/>
  </cols>
  <sheetData>
    <row r="2" spans="1:199" ht="52.2" thickBot="1" x14ac:dyDescent="0.55000000000000004">
      <c r="CA2" s="1" t="s">
        <v>774</v>
      </c>
      <c r="CF2" s="19" t="s">
        <v>523</v>
      </c>
      <c r="CG2" s="22" t="s">
        <v>775</v>
      </c>
      <c r="CL2" s="19" t="s">
        <v>684</v>
      </c>
      <c r="CM2" s="18" t="s">
        <v>683</v>
      </c>
      <c r="CR2" s="19" t="s">
        <v>684</v>
      </c>
      <c r="CS2" s="20"/>
      <c r="CX2" s="19" t="s">
        <v>684</v>
      </c>
      <c r="CY2" s="20"/>
      <c r="DB2" s="19" t="s">
        <v>684</v>
      </c>
      <c r="DC2" s="20"/>
      <c r="DI2" s="19" t="s">
        <v>549</v>
      </c>
      <c r="DJ2" s="21" t="s">
        <v>707</v>
      </c>
      <c r="DM2" s="19" t="s">
        <v>559</v>
      </c>
      <c r="DN2" s="22" t="s">
        <v>708</v>
      </c>
      <c r="DT2" s="19" t="s">
        <v>560</v>
      </c>
      <c r="DU2" s="22" t="s">
        <v>711</v>
      </c>
      <c r="DZ2" s="19" t="s">
        <v>561</v>
      </c>
      <c r="EA2" s="22" t="s">
        <v>713</v>
      </c>
      <c r="EF2" s="19" t="s">
        <v>717</v>
      </c>
      <c r="EG2" s="22" t="s">
        <v>718</v>
      </c>
      <c r="EL2" s="19" t="s">
        <v>563</v>
      </c>
      <c r="EM2" s="22" t="s">
        <v>719</v>
      </c>
      <c r="ER2" s="19" t="s">
        <v>572</v>
      </c>
      <c r="ES2" s="22" t="s">
        <v>719</v>
      </c>
      <c r="EV2" s="24" t="s">
        <v>573</v>
      </c>
      <c r="EW2" s="22" t="s">
        <v>726</v>
      </c>
      <c r="EZ2" s="24" t="s">
        <v>574</v>
      </c>
      <c r="FA2" s="22" t="s">
        <v>728</v>
      </c>
      <c r="FD2" s="24" t="s">
        <v>575</v>
      </c>
      <c r="FE2" s="22" t="s">
        <v>730</v>
      </c>
      <c r="FH2" s="24" t="s">
        <v>581</v>
      </c>
      <c r="FI2" s="22" t="s">
        <v>736</v>
      </c>
      <c r="FL2" s="24" t="s">
        <v>582</v>
      </c>
      <c r="FM2" s="22" t="s">
        <v>738</v>
      </c>
      <c r="FP2" s="24" t="s">
        <v>583</v>
      </c>
      <c r="FQ2" s="22" t="s">
        <v>740</v>
      </c>
      <c r="FT2" s="28" t="s">
        <v>584</v>
      </c>
      <c r="FU2" s="22" t="s">
        <v>742</v>
      </c>
      <c r="FX2" s="28" t="s">
        <v>591</v>
      </c>
      <c r="FY2" s="22" t="s">
        <v>746</v>
      </c>
      <c r="GB2" s="28" t="s">
        <v>604</v>
      </c>
      <c r="GC2" s="22" t="s">
        <v>753</v>
      </c>
      <c r="GF2" s="28" t="s">
        <v>605</v>
      </c>
      <c r="GG2" s="22" t="s">
        <v>755</v>
      </c>
      <c r="GJ2" s="28" t="s">
        <v>606</v>
      </c>
      <c r="GK2" s="22" t="s">
        <v>757</v>
      </c>
      <c r="GO2" s="28" t="s">
        <v>761</v>
      </c>
      <c r="GP2" s="22" t="s">
        <v>762</v>
      </c>
    </row>
    <row r="3" spans="1:199" x14ac:dyDescent="0.3">
      <c r="B3"/>
      <c r="C3"/>
      <c r="D3"/>
      <c r="E3"/>
      <c r="AF3" s="14" t="s">
        <v>17</v>
      </c>
      <c r="BO3" s="16" t="s">
        <v>706</v>
      </c>
      <c r="BS3" s="16" t="s">
        <v>671</v>
      </c>
      <c r="BW3" s="16" t="s">
        <v>671</v>
      </c>
      <c r="CA3" s="17"/>
      <c r="CG3" s="17"/>
      <c r="CM3" s="17"/>
      <c r="CS3" s="17"/>
      <c r="CY3" s="17"/>
      <c r="DC3" s="17"/>
      <c r="DJ3" s="17"/>
      <c r="DN3" s="17"/>
      <c r="DU3" s="17"/>
      <c r="EA3" s="17"/>
      <c r="EG3" s="17"/>
      <c r="EM3" s="17"/>
      <c r="ES3" s="17"/>
      <c r="EW3" s="17"/>
      <c r="FA3" s="17"/>
      <c r="FE3" s="17"/>
      <c r="FI3" s="17"/>
      <c r="FM3" s="17"/>
      <c r="FQ3" s="17"/>
      <c r="FU3" s="17"/>
      <c r="FY3" s="17"/>
      <c r="GC3" s="17"/>
      <c r="GG3" s="17"/>
      <c r="GK3" s="17"/>
      <c r="GP3" s="17"/>
    </row>
    <row r="4" spans="1:199" x14ac:dyDescent="0.3">
      <c r="B4"/>
      <c r="C4"/>
      <c r="D4"/>
      <c r="E4"/>
      <c r="H4"/>
      <c r="I4"/>
      <c r="AP4" s="15" t="s">
        <v>664</v>
      </c>
      <c r="AU4" s="15" t="s">
        <v>664</v>
      </c>
      <c r="AZ4" s="15" t="s">
        <v>664</v>
      </c>
      <c r="BE4" s="15" t="s">
        <v>664</v>
      </c>
      <c r="BI4" s="15"/>
      <c r="BO4" s="15" t="s">
        <v>664</v>
      </c>
      <c r="BS4" s="15" t="s">
        <v>665</v>
      </c>
      <c r="BW4" s="15" t="s">
        <v>665</v>
      </c>
      <c r="CA4" s="15" t="s">
        <v>17</v>
      </c>
      <c r="CG4" s="15"/>
      <c r="CM4" s="15" t="s">
        <v>38</v>
      </c>
      <c r="CS4" s="15" t="s">
        <v>38</v>
      </c>
      <c r="CY4" s="15" t="s">
        <v>698</v>
      </c>
      <c r="DC4" s="15" t="s">
        <v>700</v>
      </c>
      <c r="DJ4" s="15" t="s">
        <v>700</v>
      </c>
      <c r="DN4" s="15" t="s">
        <v>709</v>
      </c>
      <c r="DU4" s="15" t="s">
        <v>709</v>
      </c>
      <c r="EA4" s="15" t="s">
        <v>709</v>
      </c>
      <c r="EG4" s="15" t="s">
        <v>709</v>
      </c>
      <c r="EM4" s="15" t="s">
        <v>38</v>
      </c>
      <c r="ES4" s="15" t="s">
        <v>38</v>
      </c>
      <c r="EW4" s="15" t="s">
        <v>16</v>
      </c>
      <c r="FA4" s="15" t="s">
        <v>16</v>
      </c>
      <c r="FE4" s="15" t="s">
        <v>16</v>
      </c>
      <c r="FI4" s="15" t="s">
        <v>16</v>
      </c>
      <c r="FM4" s="15" t="s">
        <v>16</v>
      </c>
      <c r="FQ4" s="15" t="s">
        <v>16</v>
      </c>
      <c r="FU4" s="15" t="s">
        <v>18</v>
      </c>
      <c r="FY4" s="15" t="s">
        <v>18</v>
      </c>
      <c r="GC4" s="15" t="s">
        <v>18</v>
      </c>
      <c r="GG4" s="15" t="s">
        <v>18</v>
      </c>
      <c r="GK4" s="15" t="s">
        <v>18</v>
      </c>
      <c r="GP4" s="15" t="s">
        <v>764</v>
      </c>
    </row>
    <row r="5" spans="1:199" x14ac:dyDescent="0.3">
      <c r="DS5" s="1" t="s">
        <v>705</v>
      </c>
      <c r="EG5" s="23" t="s">
        <v>716</v>
      </c>
      <c r="EM5" s="23" t="s">
        <v>716</v>
      </c>
      <c r="ES5" s="17"/>
      <c r="EW5" s="23"/>
      <c r="FA5" s="23"/>
      <c r="FE5" s="23"/>
      <c r="FI5" s="23"/>
      <c r="FM5" s="23"/>
      <c r="FQ5" s="23"/>
      <c r="FU5" s="23"/>
      <c r="FY5" s="23"/>
      <c r="GC5" s="23"/>
      <c r="GG5" s="23"/>
      <c r="GK5" s="23"/>
      <c r="GP5" s="23"/>
    </row>
    <row r="6" spans="1:199" x14ac:dyDescent="0.3">
      <c r="B6" s="4" t="s">
        <v>630</v>
      </c>
      <c r="C6" s="4" t="s">
        <v>625</v>
      </c>
      <c r="D6"/>
      <c r="E6"/>
      <c r="F6"/>
      <c r="H6" s="4" t="s">
        <v>633</v>
      </c>
      <c r="I6" s="4" t="s">
        <v>625</v>
      </c>
      <c r="J6"/>
      <c r="K6"/>
      <c r="L6"/>
      <c r="M6"/>
      <c r="O6" s="4" t="s">
        <v>622</v>
      </c>
      <c r="P6" t="s">
        <v>634</v>
      </c>
      <c r="Q6"/>
      <c r="S6"/>
      <c r="T6"/>
      <c r="U6"/>
      <c r="V6"/>
      <c r="W6"/>
      <c r="Z6"/>
      <c r="AA6"/>
      <c r="AF6"/>
      <c r="AG6"/>
      <c r="AK6"/>
      <c r="AL6"/>
      <c r="AP6"/>
      <c r="AQ6"/>
      <c r="AU6"/>
      <c r="AV6"/>
      <c r="AZ6"/>
      <c r="BA6"/>
      <c r="BE6"/>
      <c r="BF6"/>
      <c r="BI6"/>
      <c r="BJ6"/>
      <c r="BO6" s="4" t="s">
        <v>622</v>
      </c>
      <c r="BP6" t="s">
        <v>634</v>
      </c>
      <c r="BS6" s="4" t="s">
        <v>622</v>
      </c>
      <c r="BT6" t="s">
        <v>634</v>
      </c>
      <c r="BW6" s="4" t="s">
        <v>1</v>
      </c>
      <c r="BX6" t="s">
        <v>635</v>
      </c>
      <c r="CA6"/>
      <c r="CB6"/>
      <c r="CG6"/>
      <c r="CH6"/>
      <c r="CM6"/>
      <c r="CN6"/>
      <c r="CS6"/>
      <c r="CT6"/>
      <c r="CY6"/>
      <c r="CZ6"/>
      <c r="DC6"/>
      <c r="DD6"/>
      <c r="DJ6"/>
      <c r="DK6"/>
      <c r="DN6"/>
      <c r="DO6"/>
      <c r="DU6"/>
      <c r="DV6"/>
      <c r="EA6"/>
      <c r="EB6"/>
      <c r="EG6"/>
      <c r="EH6"/>
      <c r="EM6"/>
      <c r="EN6"/>
      <c r="ES6"/>
      <c r="ET6"/>
      <c r="EW6"/>
      <c r="EX6"/>
      <c r="FA6"/>
      <c r="FB6"/>
      <c r="FE6"/>
      <c r="FF6"/>
      <c r="FI6"/>
      <c r="FJ6"/>
      <c r="FM6"/>
      <c r="FN6"/>
      <c r="FQ6"/>
      <c r="FR6"/>
      <c r="FU6"/>
      <c r="FV6"/>
      <c r="FY6"/>
      <c r="FZ6"/>
      <c r="GC6"/>
      <c r="GD6"/>
      <c r="GG6"/>
      <c r="GH6"/>
      <c r="GK6"/>
      <c r="GL6"/>
      <c r="GP6"/>
      <c r="GQ6"/>
    </row>
    <row r="7" spans="1:199" x14ac:dyDescent="0.3">
      <c r="B7" s="4" t="s">
        <v>628</v>
      </c>
      <c r="C7" t="s">
        <v>7</v>
      </c>
      <c r="D7" t="s">
        <v>6</v>
      </c>
      <c r="E7" t="s">
        <v>624</v>
      </c>
      <c r="F7"/>
      <c r="H7" s="4" t="s">
        <v>631</v>
      </c>
      <c r="I7" t="s">
        <v>5</v>
      </c>
      <c r="J7" t="s">
        <v>4</v>
      </c>
      <c r="K7" t="s">
        <v>3</v>
      </c>
      <c r="L7" t="s">
        <v>624</v>
      </c>
      <c r="M7"/>
      <c r="O7" s="4" t="s">
        <v>1</v>
      </c>
      <c r="P7" t="s">
        <v>635</v>
      </c>
      <c r="Q7"/>
      <c r="S7"/>
      <c r="T7"/>
      <c r="U7"/>
      <c r="V7"/>
      <c r="W7"/>
      <c r="Z7"/>
      <c r="AA7"/>
      <c r="AF7" s="4" t="s">
        <v>1</v>
      </c>
      <c r="AG7" t="s">
        <v>635</v>
      </c>
      <c r="AK7" s="4" t="s">
        <v>1</v>
      </c>
      <c r="AL7" t="s">
        <v>635</v>
      </c>
      <c r="AP7" s="4" t="s">
        <v>1</v>
      </c>
      <c r="AQ7" t="s">
        <v>635</v>
      </c>
      <c r="AU7" s="4" t="s">
        <v>2</v>
      </c>
      <c r="AV7" t="s">
        <v>7</v>
      </c>
      <c r="AZ7" s="4" t="s">
        <v>2</v>
      </c>
      <c r="BA7" t="s">
        <v>7</v>
      </c>
      <c r="BE7" s="4" t="s">
        <v>2</v>
      </c>
      <c r="BF7" t="s">
        <v>6</v>
      </c>
      <c r="BI7"/>
      <c r="BJ7"/>
      <c r="BO7" s="4" t="s">
        <v>2</v>
      </c>
      <c r="BP7" t="s">
        <v>7</v>
      </c>
      <c r="BS7" s="4" t="s">
        <v>2</v>
      </c>
      <c r="BT7" t="s">
        <v>7</v>
      </c>
      <c r="BW7" s="4" t="s">
        <v>622</v>
      </c>
      <c r="BX7" t="s">
        <v>634</v>
      </c>
      <c r="CA7" s="4" t="s">
        <v>622</v>
      </c>
      <c r="CB7" t="s">
        <v>634</v>
      </c>
      <c r="CG7" s="4" t="s">
        <v>622</v>
      </c>
      <c r="CH7" t="s">
        <v>634</v>
      </c>
      <c r="CM7"/>
      <c r="CN7"/>
      <c r="CS7"/>
      <c r="CT7"/>
      <c r="CY7"/>
      <c r="CZ7"/>
      <c r="DC7"/>
      <c r="DD7"/>
      <c r="DJ7"/>
      <c r="DK7"/>
      <c r="DN7"/>
      <c r="DO7"/>
      <c r="DU7"/>
      <c r="DV7"/>
      <c r="EA7"/>
      <c r="EB7"/>
      <c r="EG7"/>
      <c r="EH7"/>
      <c r="EM7"/>
      <c r="EN7"/>
      <c r="ES7" s="4" t="s">
        <v>622</v>
      </c>
      <c r="ET7" t="s">
        <v>634</v>
      </c>
      <c r="EW7"/>
      <c r="EX7"/>
      <c r="FA7"/>
      <c r="FB7"/>
      <c r="FE7"/>
      <c r="FF7"/>
      <c r="FI7"/>
      <c r="FJ7"/>
      <c r="FM7"/>
      <c r="FN7"/>
      <c r="FQ7"/>
      <c r="FR7"/>
      <c r="FU7"/>
      <c r="FV7"/>
      <c r="FY7"/>
      <c r="FZ7"/>
      <c r="GC7"/>
      <c r="GD7"/>
      <c r="GG7"/>
      <c r="GH7"/>
      <c r="GK7"/>
      <c r="GL7"/>
      <c r="GP7"/>
      <c r="GQ7"/>
    </row>
    <row r="8" spans="1:199" x14ac:dyDescent="0.3">
      <c r="B8" s="5" t="s">
        <v>5</v>
      </c>
      <c r="C8">
        <v>5</v>
      </c>
      <c r="D8">
        <v>0</v>
      </c>
      <c r="E8">
        <v>5</v>
      </c>
      <c r="F8"/>
      <c r="H8" s="5" t="s">
        <v>7</v>
      </c>
      <c r="I8">
        <v>57</v>
      </c>
      <c r="J8">
        <v>132</v>
      </c>
      <c r="K8">
        <v>11</v>
      </c>
      <c r="L8">
        <v>200</v>
      </c>
      <c r="M8"/>
      <c r="O8" s="4" t="s">
        <v>2</v>
      </c>
      <c r="P8" t="s">
        <v>635</v>
      </c>
      <c r="Q8"/>
      <c r="S8" s="4" t="s">
        <v>622</v>
      </c>
      <c r="T8" t="s">
        <v>635</v>
      </c>
      <c r="U8"/>
      <c r="V8"/>
      <c r="W8"/>
      <c r="Z8" s="4" t="s">
        <v>622</v>
      </c>
      <c r="AA8" t="s">
        <v>634</v>
      </c>
      <c r="AF8" s="4" t="s">
        <v>622</v>
      </c>
      <c r="AG8" t="s">
        <v>634</v>
      </c>
      <c r="AK8" s="4" t="s">
        <v>622</v>
      </c>
      <c r="AL8" t="s">
        <v>634</v>
      </c>
      <c r="AP8" s="4" t="s">
        <v>622</v>
      </c>
      <c r="AQ8" t="s">
        <v>634</v>
      </c>
      <c r="AU8" s="4" t="s">
        <v>622</v>
      </c>
      <c r="AV8" t="s">
        <v>634</v>
      </c>
      <c r="AZ8" s="4" t="s">
        <v>622</v>
      </c>
      <c r="BA8" t="s">
        <v>634</v>
      </c>
      <c r="BE8" s="4" t="s">
        <v>622</v>
      </c>
      <c r="BF8" t="s">
        <v>634</v>
      </c>
      <c r="BI8" s="4" t="s">
        <v>622</v>
      </c>
      <c r="BJ8" t="s">
        <v>634</v>
      </c>
      <c r="BO8" s="4" t="s">
        <v>91</v>
      </c>
      <c r="BP8" t="s">
        <v>632</v>
      </c>
      <c r="BS8" s="4" t="s">
        <v>1</v>
      </c>
      <c r="BT8" t="s">
        <v>635</v>
      </c>
      <c r="BW8" s="4" t="s">
        <v>2</v>
      </c>
      <c r="BX8" t="s">
        <v>7</v>
      </c>
      <c r="CA8" s="4" t="s">
        <v>352</v>
      </c>
      <c r="CB8" t="s">
        <v>85</v>
      </c>
      <c r="CG8" s="4" t="s">
        <v>352</v>
      </c>
      <c r="CH8" t="s">
        <v>85</v>
      </c>
      <c r="CM8"/>
      <c r="CN8"/>
      <c r="CS8"/>
      <c r="CT8"/>
      <c r="CY8" s="4" t="s">
        <v>622</v>
      </c>
      <c r="CZ8" t="s">
        <v>634</v>
      </c>
      <c r="DC8"/>
      <c r="DD8"/>
      <c r="DJ8" s="4" t="s">
        <v>622</v>
      </c>
      <c r="DK8" t="s">
        <v>634</v>
      </c>
      <c r="DN8" s="4" t="s">
        <v>622</v>
      </c>
      <c r="DO8" t="s">
        <v>634</v>
      </c>
      <c r="DU8" s="4" t="s">
        <v>622</v>
      </c>
      <c r="DV8" t="s">
        <v>634</v>
      </c>
      <c r="EA8" s="4" t="s">
        <v>622</v>
      </c>
      <c r="EB8" t="s">
        <v>634</v>
      </c>
      <c r="EG8" s="4" t="s">
        <v>622</v>
      </c>
      <c r="EH8" t="s">
        <v>634</v>
      </c>
      <c r="EM8" s="4" t="s">
        <v>622</v>
      </c>
      <c r="EN8" t="s">
        <v>634</v>
      </c>
      <c r="ES8" s="4" t="s">
        <v>2</v>
      </c>
      <c r="ET8" t="s">
        <v>635</v>
      </c>
      <c r="EW8" s="4" t="s">
        <v>622</v>
      </c>
      <c r="EX8" t="s">
        <v>634</v>
      </c>
      <c r="FA8" s="4" t="s">
        <v>622</v>
      </c>
      <c r="FB8" t="s">
        <v>634</v>
      </c>
      <c r="FE8" s="4" t="s">
        <v>622</v>
      </c>
      <c r="FF8" t="s">
        <v>634</v>
      </c>
      <c r="FI8" s="4" t="s">
        <v>622</v>
      </c>
      <c r="FJ8" t="s">
        <v>634</v>
      </c>
      <c r="FM8" s="4" t="s">
        <v>622</v>
      </c>
      <c r="FN8" t="s">
        <v>634</v>
      </c>
      <c r="FQ8" s="4" t="s">
        <v>622</v>
      </c>
      <c r="FR8" t="s">
        <v>634</v>
      </c>
      <c r="FU8" s="4" t="s">
        <v>622</v>
      </c>
      <c r="FV8" t="s">
        <v>634</v>
      </c>
      <c r="FY8" s="4" t="s">
        <v>622</v>
      </c>
      <c r="FZ8" t="s">
        <v>634</v>
      </c>
      <c r="GC8" s="4" t="s">
        <v>622</v>
      </c>
      <c r="GD8" t="s">
        <v>634</v>
      </c>
      <c r="GG8" s="4" t="s">
        <v>622</v>
      </c>
      <c r="GH8" t="s">
        <v>634</v>
      </c>
      <c r="GK8" s="4" t="s">
        <v>622</v>
      </c>
      <c r="GL8" t="s">
        <v>634</v>
      </c>
      <c r="GP8" s="4" t="s">
        <v>622</v>
      </c>
      <c r="GQ8" t="s">
        <v>635</v>
      </c>
    </row>
    <row r="9" spans="1:199" x14ac:dyDescent="0.3">
      <c r="A9"/>
      <c r="B9" s="5" t="s">
        <v>4</v>
      </c>
      <c r="C9">
        <v>5</v>
      </c>
      <c r="D9">
        <v>2</v>
      </c>
      <c r="E9">
        <v>7</v>
      </c>
      <c r="F9"/>
      <c r="H9" s="5" t="s">
        <v>6</v>
      </c>
      <c r="I9">
        <v>96</v>
      </c>
      <c r="J9">
        <v>86</v>
      </c>
      <c r="K9">
        <v>35</v>
      </c>
      <c r="L9">
        <v>217</v>
      </c>
      <c r="M9"/>
      <c r="Q9"/>
      <c r="U9"/>
      <c r="V9"/>
      <c r="W9"/>
      <c r="CG9" s="4" t="s">
        <v>2</v>
      </c>
      <c r="CH9" t="s">
        <v>635</v>
      </c>
      <c r="CM9"/>
      <c r="CN9"/>
      <c r="CS9" s="4" t="s">
        <v>622</v>
      </c>
      <c r="CT9" t="s">
        <v>634</v>
      </c>
      <c r="CY9" s="4" t="s">
        <v>1</v>
      </c>
      <c r="CZ9" t="s">
        <v>635</v>
      </c>
      <c r="DC9" s="4" t="s">
        <v>622</v>
      </c>
      <c r="DD9" t="s">
        <v>634</v>
      </c>
      <c r="DJ9" s="4" t="s">
        <v>1</v>
      </c>
      <c r="DK9" t="s">
        <v>635</v>
      </c>
      <c r="DN9" s="4" t="s">
        <v>290</v>
      </c>
      <c r="DO9" t="s">
        <v>12</v>
      </c>
      <c r="DU9" s="4" t="s">
        <v>290</v>
      </c>
      <c r="DV9" t="s">
        <v>12</v>
      </c>
      <c r="EA9" s="4" t="s">
        <v>290</v>
      </c>
      <c r="EB9" t="s">
        <v>12</v>
      </c>
      <c r="EG9" s="4" t="s">
        <v>290</v>
      </c>
      <c r="EH9" t="s">
        <v>634</v>
      </c>
      <c r="EM9" s="4" t="s">
        <v>290</v>
      </c>
      <c r="EN9" t="s">
        <v>634</v>
      </c>
      <c r="ES9" s="4" t="s">
        <v>290</v>
      </c>
      <c r="ET9" t="s">
        <v>634</v>
      </c>
      <c r="EW9" s="4" t="s">
        <v>2</v>
      </c>
      <c r="EX9" t="s">
        <v>635</v>
      </c>
      <c r="FA9" s="4" t="s">
        <v>2</v>
      </c>
      <c r="FB9" t="s">
        <v>635</v>
      </c>
      <c r="FE9" s="4" t="s">
        <v>2</v>
      </c>
      <c r="FF9" t="s">
        <v>635</v>
      </c>
      <c r="FI9" s="4" t="s">
        <v>2</v>
      </c>
      <c r="FJ9" t="s">
        <v>635</v>
      </c>
      <c r="FM9" s="4" t="s">
        <v>2</v>
      </c>
      <c r="FN9" t="s">
        <v>635</v>
      </c>
      <c r="FQ9" s="4" t="s">
        <v>2</v>
      </c>
      <c r="FR9" t="s">
        <v>635</v>
      </c>
      <c r="FU9" s="4" t="s">
        <v>2</v>
      </c>
      <c r="FV9" t="s">
        <v>635</v>
      </c>
      <c r="FY9" s="4" t="s">
        <v>2</v>
      </c>
      <c r="FZ9" t="s">
        <v>635</v>
      </c>
      <c r="GC9" s="4" t="s">
        <v>2</v>
      </c>
      <c r="GD9" t="s">
        <v>635</v>
      </c>
      <c r="GG9" s="4" t="s">
        <v>2</v>
      </c>
      <c r="GH9" t="s">
        <v>635</v>
      </c>
      <c r="GK9" s="4" t="s">
        <v>2</v>
      </c>
      <c r="GL9" t="s">
        <v>635</v>
      </c>
      <c r="GP9" s="4" t="s">
        <v>2</v>
      </c>
      <c r="GQ9" t="s">
        <v>635</v>
      </c>
    </row>
    <row r="10" spans="1:199" x14ac:dyDescent="0.3">
      <c r="A10"/>
      <c r="B10" s="5" t="s">
        <v>3</v>
      </c>
      <c r="C10">
        <v>4</v>
      </c>
      <c r="D10">
        <v>7</v>
      </c>
      <c r="E10">
        <v>11</v>
      </c>
      <c r="F10"/>
      <c r="H10" s="5" t="s">
        <v>624</v>
      </c>
      <c r="I10">
        <v>153</v>
      </c>
      <c r="J10">
        <v>218</v>
      </c>
      <c r="K10">
        <v>46</v>
      </c>
      <c r="L10">
        <v>417</v>
      </c>
      <c r="M10"/>
      <c r="O10" s="4" t="s">
        <v>631</v>
      </c>
      <c r="P10" t="s">
        <v>636</v>
      </c>
      <c r="Q10"/>
      <c r="S10"/>
      <c r="T10" s="4" t="s">
        <v>625</v>
      </c>
      <c r="U10"/>
      <c r="V10"/>
      <c r="W10"/>
      <c r="Z10"/>
      <c r="AA10" s="4" t="s">
        <v>625</v>
      </c>
      <c r="AB10"/>
      <c r="AC10"/>
      <c r="AD10"/>
      <c r="AF10" s="4" t="s">
        <v>653</v>
      </c>
      <c r="AG10" s="4" t="s">
        <v>625</v>
      </c>
      <c r="AH10"/>
      <c r="AI10"/>
      <c r="AK10"/>
      <c r="AL10" s="4" t="s">
        <v>625</v>
      </c>
      <c r="AM10"/>
      <c r="AN10"/>
      <c r="AP10" s="4" t="s">
        <v>639</v>
      </c>
      <c r="AQ10"/>
      <c r="AR10"/>
      <c r="AS10"/>
      <c r="AU10" s="4" t="s">
        <v>659</v>
      </c>
      <c r="AV10" s="4" t="s">
        <v>625</v>
      </c>
      <c r="AW10"/>
      <c r="AX10"/>
      <c r="AZ10" s="4" t="s">
        <v>660</v>
      </c>
      <c r="BA10" s="4" t="s">
        <v>625</v>
      </c>
      <c r="BB10"/>
      <c r="BE10" s="4" t="s">
        <v>631</v>
      </c>
      <c r="BF10" t="s">
        <v>661</v>
      </c>
      <c r="BG10"/>
      <c r="BI10" s="4" t="s">
        <v>662</v>
      </c>
      <c r="BJ10" s="4" t="s">
        <v>625</v>
      </c>
      <c r="BK10"/>
      <c r="BL10"/>
      <c r="BO10" s="4" t="s">
        <v>631</v>
      </c>
      <c r="BP10" t="s">
        <v>663</v>
      </c>
      <c r="BQ10"/>
      <c r="BS10" s="4" t="s">
        <v>639</v>
      </c>
      <c r="BT10"/>
      <c r="BW10" s="4" t="s">
        <v>639</v>
      </c>
      <c r="BX10"/>
      <c r="BY10"/>
      <c r="CA10" s="4" t="s">
        <v>675</v>
      </c>
      <c r="CB10" s="4" t="s">
        <v>625</v>
      </c>
      <c r="CC10"/>
      <c r="CD10"/>
      <c r="CG10" s="4" t="s">
        <v>1</v>
      </c>
      <c r="CH10" t="s">
        <v>635</v>
      </c>
      <c r="CI10"/>
      <c r="CJ10"/>
      <c r="CK10"/>
      <c r="CM10" s="4" t="s">
        <v>622</v>
      </c>
      <c r="CN10" t="s">
        <v>634</v>
      </c>
      <c r="CS10" s="4" t="s">
        <v>1</v>
      </c>
      <c r="CT10" t="s">
        <v>635</v>
      </c>
      <c r="CY10" s="4" t="s">
        <v>2</v>
      </c>
      <c r="CZ10" t="s">
        <v>7</v>
      </c>
      <c r="DC10" s="4" t="s">
        <v>2</v>
      </c>
      <c r="DD10" t="s">
        <v>7</v>
      </c>
      <c r="DJ10" s="4" t="s">
        <v>2</v>
      </c>
      <c r="DK10" t="s">
        <v>7</v>
      </c>
      <c r="DN10" s="4" t="s">
        <v>1</v>
      </c>
      <c r="DO10" t="s">
        <v>635</v>
      </c>
      <c r="DU10" s="4" t="s">
        <v>1</v>
      </c>
      <c r="DV10" t="s">
        <v>635</v>
      </c>
      <c r="EA10" s="4" t="s">
        <v>1</v>
      </c>
      <c r="EB10" t="s">
        <v>635</v>
      </c>
      <c r="EG10" s="4" t="s">
        <v>1</v>
      </c>
      <c r="EH10" t="s">
        <v>635</v>
      </c>
      <c r="EM10" s="4" t="s">
        <v>1</v>
      </c>
      <c r="EN10" t="s">
        <v>635</v>
      </c>
      <c r="ES10" s="4" t="s">
        <v>1</v>
      </c>
      <c r="ET10" t="s">
        <v>635</v>
      </c>
      <c r="EW10" s="4" t="s">
        <v>1</v>
      </c>
      <c r="EX10" t="s">
        <v>635</v>
      </c>
      <c r="FA10" s="4" t="s">
        <v>1</v>
      </c>
      <c r="FB10" t="s">
        <v>635</v>
      </c>
      <c r="FE10" s="4" t="s">
        <v>1</v>
      </c>
      <c r="FF10" t="s">
        <v>635</v>
      </c>
      <c r="FI10" s="4" t="s">
        <v>1</v>
      </c>
      <c r="FJ10" t="s">
        <v>635</v>
      </c>
      <c r="FM10" s="4" t="s">
        <v>1</v>
      </c>
      <c r="FN10" t="s">
        <v>635</v>
      </c>
      <c r="FQ10" s="4" t="s">
        <v>1</v>
      </c>
      <c r="FR10" t="s">
        <v>635</v>
      </c>
      <c r="FU10" s="4" t="s">
        <v>1</v>
      </c>
      <c r="FV10" t="s">
        <v>635</v>
      </c>
      <c r="FY10" s="4" t="s">
        <v>1</v>
      </c>
      <c r="FZ10" t="s">
        <v>635</v>
      </c>
      <c r="GC10" s="4" t="s">
        <v>1</v>
      </c>
      <c r="GD10" t="s">
        <v>635</v>
      </c>
      <c r="GG10" s="4" t="s">
        <v>1</v>
      </c>
      <c r="GH10" t="s">
        <v>635</v>
      </c>
      <c r="GK10" s="4" t="s">
        <v>1</v>
      </c>
      <c r="GL10" t="s">
        <v>635</v>
      </c>
      <c r="GP10" s="4" t="s">
        <v>1</v>
      </c>
      <c r="GQ10" t="s">
        <v>635</v>
      </c>
    </row>
    <row r="11" spans="1:199" x14ac:dyDescent="0.3">
      <c r="A11"/>
      <c r="B11" s="5" t="s">
        <v>624</v>
      </c>
      <c r="C11">
        <v>14</v>
      </c>
      <c r="D11">
        <v>9</v>
      </c>
      <c r="E11">
        <v>23</v>
      </c>
      <c r="F11"/>
      <c r="H11"/>
      <c r="I11"/>
      <c r="J11"/>
      <c r="K11"/>
      <c r="L11"/>
      <c r="M11"/>
      <c r="O11" s="5" t="s">
        <v>15</v>
      </c>
      <c r="P11">
        <v>3</v>
      </c>
      <c r="Q11"/>
      <c r="S11" s="4" t="s">
        <v>631</v>
      </c>
      <c r="T11" t="s">
        <v>5</v>
      </c>
      <c r="U11" t="s">
        <v>4</v>
      </c>
      <c r="V11" t="s">
        <v>3</v>
      </c>
      <c r="W11" t="s">
        <v>624</v>
      </c>
      <c r="Z11" s="4" t="s">
        <v>639</v>
      </c>
      <c r="AA11" t="s">
        <v>7</v>
      </c>
      <c r="AB11" t="s">
        <v>6</v>
      </c>
      <c r="AC11" t="s">
        <v>624</v>
      </c>
      <c r="AD11"/>
      <c r="AF11" s="4" t="s">
        <v>631</v>
      </c>
      <c r="AG11" t="s">
        <v>7</v>
      </c>
      <c r="AH11" t="s">
        <v>6</v>
      </c>
      <c r="AI11" t="s">
        <v>624</v>
      </c>
      <c r="AK11" s="4" t="s">
        <v>639</v>
      </c>
      <c r="AL11" t="s">
        <v>7</v>
      </c>
      <c r="AM11" t="s">
        <v>6</v>
      </c>
      <c r="AN11" t="s">
        <v>624</v>
      </c>
      <c r="AP11" s="5" t="s">
        <v>654</v>
      </c>
      <c r="AQ11">
        <v>29</v>
      </c>
      <c r="AR11"/>
      <c r="AS11"/>
      <c r="AU11" s="4" t="s">
        <v>631</v>
      </c>
      <c r="AV11" t="s">
        <v>85</v>
      </c>
      <c r="AW11" t="s">
        <v>624</v>
      </c>
      <c r="AX11"/>
      <c r="AZ11" s="4" t="s">
        <v>631</v>
      </c>
      <c r="BA11" t="s">
        <v>85</v>
      </c>
      <c r="BB11" t="s">
        <v>624</v>
      </c>
      <c r="BE11" s="5" t="s">
        <v>5</v>
      </c>
      <c r="BF11">
        <v>21</v>
      </c>
      <c r="BG11"/>
      <c r="BI11" s="4" t="s">
        <v>631</v>
      </c>
      <c r="BJ11" t="s">
        <v>7</v>
      </c>
      <c r="BK11" t="s">
        <v>6</v>
      </c>
      <c r="BL11" t="s">
        <v>624</v>
      </c>
      <c r="BO11" s="5" t="s">
        <v>5</v>
      </c>
      <c r="BP11"/>
      <c r="BQ11"/>
      <c r="BS11" s="5" t="s">
        <v>666</v>
      </c>
      <c r="BT11"/>
      <c r="BW11" s="5" t="s">
        <v>672</v>
      </c>
      <c r="BX11"/>
      <c r="BY11"/>
      <c r="CA11" s="4" t="s">
        <v>631</v>
      </c>
      <c r="CB11" t="s">
        <v>7</v>
      </c>
      <c r="CC11" t="s">
        <v>6</v>
      </c>
      <c r="CD11" t="s">
        <v>624</v>
      </c>
      <c r="CI11"/>
      <c r="CJ11"/>
      <c r="CK11"/>
    </row>
    <row r="12" spans="1:199" x14ac:dyDescent="0.3">
      <c r="A12"/>
      <c r="B12"/>
      <c r="C12"/>
      <c r="D12"/>
      <c r="E12"/>
      <c r="F12"/>
      <c r="G12" s="10"/>
      <c r="H12"/>
      <c r="I12"/>
      <c r="J12"/>
      <c r="O12" s="5" t="s">
        <v>12</v>
      </c>
      <c r="P12">
        <v>242</v>
      </c>
      <c r="Q12"/>
      <c r="S12" s="5" t="s">
        <v>637</v>
      </c>
      <c r="T12"/>
      <c r="U12"/>
      <c r="V12"/>
      <c r="W12"/>
      <c r="Z12" s="5" t="s">
        <v>647</v>
      </c>
      <c r="AA12">
        <v>33</v>
      </c>
      <c r="AB12">
        <v>1</v>
      </c>
      <c r="AC12">
        <v>34</v>
      </c>
      <c r="AD12"/>
      <c r="AF12" s="5" t="s">
        <v>63</v>
      </c>
      <c r="AG12"/>
      <c r="AH12">
        <v>2</v>
      </c>
      <c r="AI12">
        <v>2</v>
      </c>
      <c r="AK12" s="5" t="s">
        <v>654</v>
      </c>
      <c r="AL12">
        <v>19</v>
      </c>
      <c r="AM12">
        <v>10</v>
      </c>
      <c r="AN12">
        <v>29</v>
      </c>
      <c r="AP12" s="5" t="s">
        <v>655</v>
      </c>
      <c r="AQ12">
        <v>34</v>
      </c>
      <c r="AR12"/>
      <c r="AS12"/>
      <c r="AU12" s="5" t="s">
        <v>5</v>
      </c>
      <c r="AV12">
        <v>8</v>
      </c>
      <c r="AW12">
        <v>8</v>
      </c>
      <c r="AX12"/>
      <c r="AZ12" s="5" t="s">
        <v>5</v>
      </c>
      <c r="BA12">
        <v>8</v>
      </c>
      <c r="BB12">
        <v>8</v>
      </c>
      <c r="BE12" s="5" t="s">
        <v>4</v>
      </c>
      <c r="BF12">
        <v>25</v>
      </c>
      <c r="BG12"/>
      <c r="BI12" s="5" t="s">
        <v>5</v>
      </c>
      <c r="BJ12">
        <v>8</v>
      </c>
      <c r="BK12">
        <v>21</v>
      </c>
      <c r="BL12">
        <v>29</v>
      </c>
      <c r="BO12" s="5" t="s">
        <v>4</v>
      </c>
      <c r="BP12"/>
      <c r="BQ12"/>
      <c r="BS12" s="5" t="s">
        <v>670</v>
      </c>
      <c r="BT12"/>
      <c r="BW12" s="5" t="s">
        <v>673</v>
      </c>
      <c r="BX12"/>
      <c r="BY12"/>
      <c r="CA12" s="5" t="s">
        <v>5</v>
      </c>
      <c r="CB12"/>
      <c r="CC12">
        <v>5</v>
      </c>
      <c r="CD12">
        <v>5</v>
      </c>
      <c r="CG12" s="4" t="s">
        <v>639</v>
      </c>
      <c r="CH12"/>
      <c r="CI12"/>
      <c r="CJ12"/>
      <c r="CK12"/>
      <c r="CM12"/>
      <c r="CN12" s="4" t="s">
        <v>625</v>
      </c>
      <c r="CO12"/>
      <c r="CP12"/>
      <c r="CQ12"/>
      <c r="CS12"/>
      <c r="CT12" s="4" t="s">
        <v>625</v>
      </c>
      <c r="CU12"/>
      <c r="CV12"/>
      <c r="CY12" s="4" t="s">
        <v>631</v>
      </c>
      <c r="CZ12" t="s">
        <v>699</v>
      </c>
      <c r="DA12"/>
      <c r="DC12"/>
      <c r="DD12" s="4" t="s">
        <v>625</v>
      </c>
      <c r="DE12"/>
      <c r="DF12"/>
      <c r="DG12"/>
      <c r="DJ12" s="4" t="s">
        <v>639</v>
      </c>
      <c r="DK12"/>
      <c r="DL12"/>
      <c r="DN12" s="4" t="s">
        <v>710</v>
      </c>
      <c r="DO12" s="4" t="s">
        <v>625</v>
      </c>
      <c r="DP12"/>
      <c r="DQ12"/>
      <c r="DR12"/>
      <c r="DU12" s="4" t="s">
        <v>712</v>
      </c>
      <c r="DV12" s="4" t="s">
        <v>625</v>
      </c>
      <c r="DW12"/>
      <c r="DX12"/>
      <c r="DY12"/>
      <c r="EA12" s="4" t="s">
        <v>714</v>
      </c>
      <c r="EB12" s="4" t="s">
        <v>625</v>
      </c>
      <c r="EC12"/>
      <c r="ED12"/>
      <c r="EG12" s="4" t="s">
        <v>715</v>
      </c>
      <c r="EH12" s="4" t="s">
        <v>625</v>
      </c>
      <c r="EI12"/>
      <c r="EJ12"/>
      <c r="EM12"/>
      <c r="EN12" s="4" t="s">
        <v>625</v>
      </c>
      <c r="EO12"/>
      <c r="EP12"/>
      <c r="ES12" s="4" t="s">
        <v>631</v>
      </c>
      <c r="ET12" t="s">
        <v>725</v>
      </c>
      <c r="EU12"/>
      <c r="EW12" s="4" t="s">
        <v>631</v>
      </c>
      <c r="EX12" t="s">
        <v>727</v>
      </c>
      <c r="FA12" s="4" t="s">
        <v>631</v>
      </c>
      <c r="FB12" t="s">
        <v>729</v>
      </c>
      <c r="FE12" s="4" t="s">
        <v>639</v>
      </c>
      <c r="FF12"/>
      <c r="FI12" s="4" t="s">
        <v>631</v>
      </c>
      <c r="FJ12" t="s">
        <v>737</v>
      </c>
      <c r="FM12" s="4" t="s">
        <v>631</v>
      </c>
      <c r="FN12" t="s">
        <v>739</v>
      </c>
      <c r="FQ12" s="4" t="s">
        <v>631</v>
      </c>
      <c r="FR12" t="s">
        <v>741</v>
      </c>
      <c r="FU12" s="4" t="s">
        <v>639</v>
      </c>
      <c r="FV12"/>
      <c r="FY12" s="4" t="s">
        <v>639</v>
      </c>
      <c r="FZ12"/>
      <c r="GC12" s="4" t="s">
        <v>631</v>
      </c>
      <c r="GD12" t="s">
        <v>754</v>
      </c>
      <c r="GG12" s="4" t="s">
        <v>631</v>
      </c>
      <c r="GH12" t="s">
        <v>756</v>
      </c>
      <c r="GK12" s="4" t="s">
        <v>639</v>
      </c>
      <c r="GL12"/>
      <c r="GP12" s="4" t="s">
        <v>631</v>
      </c>
      <c r="GQ12" t="s">
        <v>763</v>
      </c>
    </row>
    <row r="13" spans="1:199" x14ac:dyDescent="0.3">
      <c r="A13"/>
      <c r="B13"/>
      <c r="C13"/>
      <c r="D13"/>
      <c r="E13"/>
      <c r="F13"/>
      <c r="G13" s="10"/>
      <c r="H13"/>
      <c r="I13"/>
      <c r="J13"/>
      <c r="O13" s="5" t="s">
        <v>13</v>
      </c>
      <c r="P13">
        <v>154</v>
      </c>
      <c r="Q13"/>
      <c r="S13" s="12" t="s">
        <v>15</v>
      </c>
      <c r="T13"/>
      <c r="U13">
        <v>1</v>
      </c>
      <c r="V13">
        <v>1</v>
      </c>
      <c r="W13">
        <v>2</v>
      </c>
      <c r="Z13" s="5" t="s">
        <v>648</v>
      </c>
      <c r="AA13">
        <v>150</v>
      </c>
      <c r="AB13">
        <v>132</v>
      </c>
      <c r="AC13">
        <v>282</v>
      </c>
      <c r="AD13"/>
      <c r="AF13" s="5" t="s">
        <v>348</v>
      </c>
      <c r="AG13">
        <v>19</v>
      </c>
      <c r="AH13">
        <v>2</v>
      </c>
      <c r="AI13">
        <v>21</v>
      </c>
      <c r="AK13" s="5" t="s">
        <v>655</v>
      </c>
      <c r="AL13">
        <v>4</v>
      </c>
      <c r="AM13">
        <v>30</v>
      </c>
      <c r="AN13">
        <v>34</v>
      </c>
      <c r="AP13" s="5" t="s">
        <v>656</v>
      </c>
      <c r="AQ13">
        <v>6</v>
      </c>
      <c r="AR13"/>
      <c r="AS13"/>
      <c r="AU13" s="5" t="s">
        <v>4</v>
      </c>
      <c r="AV13">
        <v>40</v>
      </c>
      <c r="AW13">
        <v>40</v>
      </c>
      <c r="AX13"/>
      <c r="AZ13" s="5" t="s">
        <v>4</v>
      </c>
      <c r="BA13">
        <v>40</v>
      </c>
      <c r="BB13">
        <v>40</v>
      </c>
      <c r="BE13" s="5" t="s">
        <v>3</v>
      </c>
      <c r="BF13">
        <v>18</v>
      </c>
      <c r="BG13"/>
      <c r="BI13" s="5" t="s">
        <v>4</v>
      </c>
      <c r="BJ13">
        <v>37</v>
      </c>
      <c r="BK13">
        <v>25</v>
      </c>
      <c r="BL13">
        <v>62</v>
      </c>
      <c r="BO13" s="5" t="s">
        <v>3</v>
      </c>
      <c r="BP13"/>
      <c r="BQ13"/>
      <c r="BS13" s="5" t="s">
        <v>667</v>
      </c>
      <c r="BT13"/>
      <c r="BW13" s="5" t="s">
        <v>674</v>
      </c>
      <c r="BX13"/>
      <c r="BY13"/>
      <c r="CA13" s="5" t="s">
        <v>4</v>
      </c>
      <c r="CB13">
        <v>3</v>
      </c>
      <c r="CC13">
        <v>21</v>
      </c>
      <c r="CD13">
        <v>24</v>
      </c>
      <c r="CG13" s="5" t="s">
        <v>682</v>
      </c>
      <c r="CH13">
        <v>10</v>
      </c>
      <c r="CI13"/>
      <c r="CJ13"/>
      <c r="CK13"/>
      <c r="CM13" s="4" t="s">
        <v>639</v>
      </c>
      <c r="CN13" t="s">
        <v>7</v>
      </c>
      <c r="CO13" t="s">
        <v>6</v>
      </c>
      <c r="CP13" t="s">
        <v>624</v>
      </c>
      <c r="CQ13"/>
      <c r="CS13" s="4" t="s">
        <v>639</v>
      </c>
      <c r="CT13" t="s">
        <v>7</v>
      </c>
      <c r="CU13" t="s">
        <v>6</v>
      </c>
      <c r="CV13" t="s">
        <v>624</v>
      </c>
      <c r="CY13" s="5" t="s">
        <v>125</v>
      </c>
      <c r="CZ13">
        <v>79</v>
      </c>
      <c r="DA13"/>
      <c r="DC13" s="4" t="s">
        <v>639</v>
      </c>
      <c r="DD13" t="s">
        <v>5</v>
      </c>
      <c r="DE13" t="s">
        <v>4</v>
      </c>
      <c r="DF13" t="s">
        <v>3</v>
      </c>
      <c r="DG13" t="s">
        <v>624</v>
      </c>
      <c r="DJ13" s="5" t="s">
        <v>685</v>
      </c>
      <c r="DK13">
        <v>16</v>
      </c>
      <c r="DL13"/>
      <c r="DN13" s="4" t="s">
        <v>631</v>
      </c>
      <c r="DO13" t="s">
        <v>7</v>
      </c>
      <c r="DP13" t="s">
        <v>6</v>
      </c>
      <c r="DQ13" t="s">
        <v>632</v>
      </c>
      <c r="DR13" t="s">
        <v>624</v>
      </c>
      <c r="DU13" s="4" t="s">
        <v>631</v>
      </c>
      <c r="DV13" t="s">
        <v>7</v>
      </c>
      <c r="DW13" t="s">
        <v>6</v>
      </c>
      <c r="DX13" t="s">
        <v>624</v>
      </c>
      <c r="DY13"/>
      <c r="EA13" s="4" t="s">
        <v>631</v>
      </c>
      <c r="EB13" t="s">
        <v>7</v>
      </c>
      <c r="EC13" t="s">
        <v>6</v>
      </c>
      <c r="ED13" t="s">
        <v>624</v>
      </c>
      <c r="EG13" s="4" t="s">
        <v>631</v>
      </c>
      <c r="EH13" t="s">
        <v>7</v>
      </c>
      <c r="EI13" t="s">
        <v>6</v>
      </c>
      <c r="EJ13" t="s">
        <v>624</v>
      </c>
      <c r="EM13" s="4" t="s">
        <v>639</v>
      </c>
      <c r="EN13" t="s">
        <v>7</v>
      </c>
      <c r="EO13" t="s">
        <v>6</v>
      </c>
      <c r="EP13" t="s">
        <v>624</v>
      </c>
      <c r="ES13" s="5" t="s">
        <v>88</v>
      </c>
      <c r="ET13">
        <v>1</v>
      </c>
      <c r="EU13"/>
      <c r="EW13" s="5" t="s">
        <v>88</v>
      </c>
      <c r="EX13">
        <v>6</v>
      </c>
      <c r="FA13" s="5" t="s">
        <v>88</v>
      </c>
      <c r="FB13">
        <v>106</v>
      </c>
      <c r="FE13" s="5" t="s">
        <v>731</v>
      </c>
      <c r="FF13">
        <v>13</v>
      </c>
      <c r="FI13" s="5" t="s">
        <v>88</v>
      </c>
      <c r="FJ13">
        <v>32</v>
      </c>
      <c r="FM13" s="5" t="s">
        <v>88</v>
      </c>
      <c r="FN13">
        <v>72</v>
      </c>
      <c r="FQ13" s="5" t="s">
        <v>88</v>
      </c>
      <c r="FR13">
        <v>15</v>
      </c>
      <c r="FU13" s="5" t="s">
        <v>743</v>
      </c>
      <c r="FV13">
        <v>94</v>
      </c>
      <c r="FY13" s="5" t="s">
        <v>747</v>
      </c>
      <c r="FZ13">
        <v>54</v>
      </c>
      <c r="GC13" s="5" t="s">
        <v>85</v>
      </c>
      <c r="GD13">
        <v>129</v>
      </c>
      <c r="GG13" s="5" t="s">
        <v>88</v>
      </c>
      <c r="GH13">
        <v>33</v>
      </c>
      <c r="GK13" s="5" t="s">
        <v>758</v>
      </c>
      <c r="GL13">
        <v>107</v>
      </c>
      <c r="GP13" s="5" t="s">
        <v>279</v>
      </c>
      <c r="GQ13">
        <v>287</v>
      </c>
    </row>
    <row r="14" spans="1:199" x14ac:dyDescent="0.3">
      <c r="H14" s="4" t="s">
        <v>633</v>
      </c>
      <c r="I14" s="4" t="s">
        <v>625</v>
      </c>
      <c r="J14"/>
      <c r="K14"/>
      <c r="L14"/>
      <c r="O14" s="5" t="s">
        <v>14</v>
      </c>
      <c r="P14">
        <v>12</v>
      </c>
      <c r="S14" s="13" t="s">
        <v>7</v>
      </c>
      <c r="T14"/>
      <c r="U14">
        <v>1</v>
      </c>
      <c r="V14"/>
      <c r="W14">
        <v>1</v>
      </c>
      <c r="Z14" s="5" t="s">
        <v>650</v>
      </c>
      <c r="AA14">
        <v>8</v>
      </c>
      <c r="AB14">
        <v>31</v>
      </c>
      <c r="AC14">
        <v>39</v>
      </c>
      <c r="AD14"/>
      <c r="AF14" s="5" t="s">
        <v>60</v>
      </c>
      <c r="AG14">
        <v>14</v>
      </c>
      <c r="AH14">
        <v>43</v>
      </c>
      <c r="AI14">
        <v>57</v>
      </c>
      <c r="AK14" s="5" t="s">
        <v>656</v>
      </c>
      <c r="AL14">
        <v>4</v>
      </c>
      <c r="AM14">
        <v>2</v>
      </c>
      <c r="AN14">
        <v>6</v>
      </c>
      <c r="AP14" s="5" t="s">
        <v>657</v>
      </c>
      <c r="AQ14">
        <v>87</v>
      </c>
      <c r="AR14"/>
      <c r="AS14"/>
      <c r="AU14" s="5" t="s">
        <v>3</v>
      </c>
      <c r="AV14">
        <v>4</v>
      </c>
      <c r="AW14">
        <v>4</v>
      </c>
      <c r="AX14"/>
      <c r="AZ14" s="5" t="s">
        <v>3</v>
      </c>
      <c r="BA14">
        <v>4</v>
      </c>
      <c r="BB14">
        <v>4</v>
      </c>
      <c r="BE14" s="5" t="s">
        <v>624</v>
      </c>
      <c r="BF14">
        <v>64</v>
      </c>
      <c r="BG14"/>
      <c r="BI14" s="5" t="s">
        <v>3</v>
      </c>
      <c r="BJ14">
        <v>4</v>
      </c>
      <c r="BK14">
        <v>18</v>
      </c>
      <c r="BL14">
        <v>22</v>
      </c>
      <c r="BO14" s="5" t="s">
        <v>624</v>
      </c>
      <c r="BP14"/>
      <c r="BQ14"/>
      <c r="BS14" s="5" t="s">
        <v>669</v>
      </c>
      <c r="BT14"/>
      <c r="BW14"/>
      <c r="BX14"/>
      <c r="BY14"/>
      <c r="CA14" s="5" t="s">
        <v>3</v>
      </c>
      <c r="CB14"/>
      <c r="CC14">
        <v>13</v>
      </c>
      <c r="CD14">
        <v>13</v>
      </c>
      <c r="CG14" s="5" t="s">
        <v>680</v>
      </c>
      <c r="CH14">
        <v>30</v>
      </c>
      <c r="CI14"/>
      <c r="CJ14"/>
      <c r="CK14"/>
      <c r="CM14" s="5" t="s">
        <v>685</v>
      </c>
      <c r="CN14">
        <v>40</v>
      </c>
      <c r="CO14">
        <v>46</v>
      </c>
      <c r="CP14">
        <v>86</v>
      </c>
      <c r="CQ14"/>
      <c r="CS14" s="5" t="s">
        <v>693</v>
      </c>
      <c r="CT14">
        <v>92</v>
      </c>
      <c r="CU14">
        <v>51</v>
      </c>
      <c r="CV14">
        <v>143</v>
      </c>
      <c r="CY14" s="5" t="s">
        <v>124</v>
      </c>
      <c r="CZ14">
        <v>12</v>
      </c>
      <c r="DA14"/>
      <c r="DC14" s="5" t="s">
        <v>701</v>
      </c>
      <c r="DD14">
        <v>2</v>
      </c>
      <c r="DE14">
        <v>51</v>
      </c>
      <c r="DF14"/>
      <c r="DG14">
        <v>53</v>
      </c>
      <c r="DJ14" s="5" t="s">
        <v>686</v>
      </c>
      <c r="DK14">
        <v>10</v>
      </c>
      <c r="DL14"/>
      <c r="DN14" s="5" t="s">
        <v>191</v>
      </c>
      <c r="DO14">
        <v>22</v>
      </c>
      <c r="DP14"/>
      <c r="DQ14"/>
      <c r="DR14">
        <v>22</v>
      </c>
      <c r="DU14" s="5" t="s">
        <v>191</v>
      </c>
      <c r="DV14">
        <v>21</v>
      </c>
      <c r="DW14"/>
      <c r="DX14">
        <v>21</v>
      </c>
      <c r="DY14"/>
      <c r="EA14" s="5" t="s">
        <v>200</v>
      </c>
      <c r="EB14"/>
      <c r="EC14">
        <v>1</v>
      </c>
      <c r="ED14">
        <v>1</v>
      </c>
      <c r="EG14" s="5" t="s">
        <v>632</v>
      </c>
      <c r="EH14"/>
      <c r="EI14"/>
      <c r="EJ14"/>
      <c r="EM14" s="5" t="s">
        <v>720</v>
      </c>
      <c r="EN14"/>
      <c r="EO14"/>
      <c r="EP14"/>
      <c r="ES14" s="5" t="s">
        <v>86</v>
      </c>
      <c r="ET14">
        <v>142</v>
      </c>
      <c r="EU14"/>
      <c r="EW14" s="5" t="s">
        <v>85</v>
      </c>
      <c r="EX14">
        <v>136</v>
      </c>
      <c r="FA14" s="5" t="s">
        <v>85</v>
      </c>
      <c r="FB14">
        <v>36</v>
      </c>
      <c r="FE14" s="5" t="s">
        <v>732</v>
      </c>
      <c r="FF14">
        <v>30</v>
      </c>
      <c r="FI14" s="5" t="s">
        <v>85</v>
      </c>
      <c r="FJ14">
        <v>109</v>
      </c>
      <c r="FM14" s="5" t="s">
        <v>85</v>
      </c>
      <c r="FN14">
        <v>70</v>
      </c>
      <c r="FQ14" s="5" t="s">
        <v>85</v>
      </c>
      <c r="FR14">
        <v>127</v>
      </c>
      <c r="FU14" s="5" t="s">
        <v>744</v>
      </c>
      <c r="FV14">
        <v>105</v>
      </c>
      <c r="FY14" s="5" t="s">
        <v>748</v>
      </c>
      <c r="FZ14">
        <v>24</v>
      </c>
      <c r="GC14" s="5" t="s">
        <v>624</v>
      </c>
      <c r="GD14">
        <v>129</v>
      </c>
      <c r="GG14" s="5" t="s">
        <v>262</v>
      </c>
      <c r="GH14">
        <v>62</v>
      </c>
      <c r="GK14" s="5" t="s">
        <v>759</v>
      </c>
      <c r="GL14">
        <v>119</v>
      </c>
      <c r="GP14" s="5" t="s">
        <v>280</v>
      </c>
      <c r="GQ14">
        <v>109</v>
      </c>
    </row>
    <row r="15" spans="1:199" x14ac:dyDescent="0.3">
      <c r="B15" s="4" t="s">
        <v>629</v>
      </c>
      <c r="C15" s="4" t="s">
        <v>625</v>
      </c>
      <c r="D15"/>
      <c r="E15"/>
      <c r="H15" s="4" t="s">
        <v>631</v>
      </c>
      <c r="I15" t="s">
        <v>5</v>
      </c>
      <c r="J15" t="s">
        <v>4</v>
      </c>
      <c r="K15" t="s">
        <v>3</v>
      </c>
      <c r="L15" t="s">
        <v>624</v>
      </c>
      <c r="O15" s="5" t="s">
        <v>624</v>
      </c>
      <c r="P15">
        <v>411</v>
      </c>
      <c r="S15" s="83" t="s">
        <v>646</v>
      </c>
      <c r="T15"/>
      <c r="U15">
        <v>1</v>
      </c>
      <c r="V15"/>
      <c r="W15">
        <v>1</v>
      </c>
      <c r="Z15" s="5" t="s">
        <v>649</v>
      </c>
      <c r="AA15">
        <v>65</v>
      </c>
      <c r="AB15">
        <v>22</v>
      </c>
      <c r="AC15">
        <v>87</v>
      </c>
      <c r="AD15"/>
      <c r="AF15" s="5" t="s">
        <v>61</v>
      </c>
      <c r="AG15">
        <v>12</v>
      </c>
      <c r="AH15">
        <v>13</v>
      </c>
      <c r="AI15">
        <v>25</v>
      </c>
      <c r="AK15" s="5" t="s">
        <v>657</v>
      </c>
      <c r="AL15">
        <v>47</v>
      </c>
      <c r="AM15">
        <v>40</v>
      </c>
      <c r="AN15">
        <v>87</v>
      </c>
      <c r="AP15" s="5" t="s">
        <v>651</v>
      </c>
      <c r="AQ15">
        <v>0</v>
      </c>
      <c r="AR15"/>
      <c r="AS15"/>
      <c r="AU15" s="5" t="s">
        <v>624</v>
      </c>
      <c r="AV15">
        <v>52</v>
      </c>
      <c r="AW15">
        <v>52</v>
      </c>
      <c r="AX15"/>
      <c r="AZ15" s="5" t="s">
        <v>624</v>
      </c>
      <c r="BA15">
        <v>52</v>
      </c>
      <c r="BB15">
        <v>52</v>
      </c>
      <c r="BE15"/>
      <c r="BF15"/>
      <c r="BG15"/>
      <c r="BI15" s="5" t="s">
        <v>624</v>
      </c>
      <c r="BJ15">
        <v>49</v>
      </c>
      <c r="BK15">
        <v>64</v>
      </c>
      <c r="BL15">
        <v>113</v>
      </c>
      <c r="BO15"/>
      <c r="BP15" t="s">
        <v>705</v>
      </c>
      <c r="BQ15"/>
      <c r="BS15" s="5" t="s">
        <v>668</v>
      </c>
      <c r="BT15"/>
      <c r="BW15"/>
      <c r="BX15"/>
      <c r="CA15" s="5" t="s">
        <v>624</v>
      </c>
      <c r="CB15">
        <v>3</v>
      </c>
      <c r="CC15">
        <v>39</v>
      </c>
      <c r="CD15">
        <v>42</v>
      </c>
      <c r="CG15" s="5" t="s">
        <v>681</v>
      </c>
      <c r="CH15">
        <v>13</v>
      </c>
      <c r="CI15"/>
      <c r="CJ15"/>
      <c r="CK15"/>
      <c r="CM15" s="5" t="s">
        <v>692</v>
      </c>
      <c r="CN15">
        <v>0</v>
      </c>
      <c r="CO15">
        <v>4</v>
      </c>
      <c r="CP15">
        <v>4</v>
      </c>
      <c r="CQ15"/>
      <c r="CS15" s="5" t="s">
        <v>694</v>
      </c>
      <c r="CT15">
        <v>0</v>
      </c>
      <c r="CU15">
        <v>0</v>
      </c>
      <c r="CV15">
        <v>0</v>
      </c>
      <c r="CY15" s="5" t="s">
        <v>624</v>
      </c>
      <c r="CZ15">
        <v>91</v>
      </c>
      <c r="DA15"/>
      <c r="DC15" s="5" t="s">
        <v>702</v>
      </c>
      <c r="DD15">
        <v>23</v>
      </c>
      <c r="DE15">
        <v>3</v>
      </c>
      <c r="DF15"/>
      <c r="DG15">
        <v>26</v>
      </c>
      <c r="DJ15" s="5" t="s">
        <v>687</v>
      </c>
      <c r="DK15">
        <v>62</v>
      </c>
      <c r="DL15"/>
      <c r="DN15" s="5" t="s">
        <v>190</v>
      </c>
      <c r="DO15">
        <v>16</v>
      </c>
      <c r="DP15">
        <v>21</v>
      </c>
      <c r="DQ15"/>
      <c r="DR15">
        <v>37</v>
      </c>
      <c r="DU15" s="5" t="s">
        <v>196</v>
      </c>
      <c r="DV15">
        <v>1</v>
      </c>
      <c r="DW15"/>
      <c r="DX15">
        <v>1</v>
      </c>
      <c r="DY15"/>
      <c r="EA15" s="5" t="s">
        <v>199</v>
      </c>
      <c r="EB15">
        <v>60</v>
      </c>
      <c r="EC15">
        <v>24</v>
      </c>
      <c r="ED15">
        <v>84</v>
      </c>
      <c r="EG15" s="5" t="s">
        <v>624</v>
      </c>
      <c r="EH15"/>
      <c r="EI15"/>
      <c r="EJ15"/>
      <c r="EM15" s="5" t="s">
        <v>724</v>
      </c>
      <c r="EN15"/>
      <c r="EO15"/>
      <c r="EP15"/>
      <c r="ES15" s="5" t="s">
        <v>624</v>
      </c>
      <c r="ET15">
        <v>143</v>
      </c>
      <c r="EU15"/>
      <c r="EW15" s="5" t="s">
        <v>624</v>
      </c>
      <c r="EX15">
        <v>142</v>
      </c>
      <c r="FA15" s="5" t="s">
        <v>624</v>
      </c>
      <c r="FB15">
        <v>142</v>
      </c>
      <c r="FE15" s="5" t="s">
        <v>733</v>
      </c>
      <c r="FF15">
        <v>10</v>
      </c>
      <c r="FI15" s="5" t="s">
        <v>624</v>
      </c>
      <c r="FJ15">
        <v>141</v>
      </c>
      <c r="FM15" s="5" t="s">
        <v>624</v>
      </c>
      <c r="FN15">
        <v>142</v>
      </c>
      <c r="FQ15" s="5" t="s">
        <v>624</v>
      </c>
      <c r="FR15">
        <v>142</v>
      </c>
      <c r="FU15" s="5" t="s">
        <v>745</v>
      </c>
      <c r="FV15">
        <v>49</v>
      </c>
      <c r="FY15" s="5" t="s">
        <v>749</v>
      </c>
      <c r="FZ15">
        <v>60</v>
      </c>
      <c r="GC15"/>
      <c r="GD15"/>
      <c r="GG15" s="5" t="s">
        <v>85</v>
      </c>
      <c r="GH15">
        <v>35</v>
      </c>
      <c r="GK15" s="5" t="s">
        <v>760</v>
      </c>
      <c r="GL15">
        <v>93</v>
      </c>
      <c r="GP15" s="5" t="s">
        <v>281</v>
      </c>
      <c r="GQ15">
        <v>12</v>
      </c>
    </row>
    <row r="16" spans="1:199" x14ac:dyDescent="0.3">
      <c r="B16" s="4" t="s">
        <v>628</v>
      </c>
      <c r="C16" t="s">
        <v>7</v>
      </c>
      <c r="D16" t="s">
        <v>6</v>
      </c>
      <c r="E16" t="s">
        <v>624</v>
      </c>
      <c r="F16"/>
      <c r="H16" s="5" t="s">
        <v>7</v>
      </c>
      <c r="I16" s="11">
        <v>0.1366906474820144</v>
      </c>
      <c r="J16" s="11">
        <v>0.31654676258992803</v>
      </c>
      <c r="K16" s="11">
        <v>2.6378896882494004E-2</v>
      </c>
      <c r="L16" s="11">
        <v>0.47961630695443647</v>
      </c>
      <c r="N16" s="10"/>
      <c r="O16"/>
      <c r="P16"/>
      <c r="R16" s="10"/>
      <c r="S16" s="13" t="s">
        <v>6</v>
      </c>
      <c r="T16"/>
      <c r="U16"/>
      <c r="V16">
        <v>1</v>
      </c>
      <c r="W16">
        <v>1</v>
      </c>
      <c r="Y16" s="10"/>
      <c r="Z16" s="5" t="s">
        <v>651</v>
      </c>
      <c r="AA16">
        <v>0</v>
      </c>
      <c r="AB16">
        <v>2</v>
      </c>
      <c r="AC16">
        <v>2</v>
      </c>
      <c r="AD16"/>
      <c r="AE16" s="10"/>
      <c r="AF16" s="5" t="s">
        <v>347</v>
      </c>
      <c r="AG16">
        <v>4</v>
      </c>
      <c r="AH16"/>
      <c r="AI16">
        <v>4</v>
      </c>
      <c r="AJ16" s="10"/>
      <c r="AK16" s="5" t="s">
        <v>651</v>
      </c>
      <c r="AL16">
        <v>0</v>
      </c>
      <c r="AM16">
        <v>0</v>
      </c>
      <c r="AN16">
        <v>0</v>
      </c>
      <c r="AO16" s="10"/>
      <c r="AP16" s="5" t="s">
        <v>658</v>
      </c>
      <c r="AQ16">
        <v>54</v>
      </c>
      <c r="AR16"/>
      <c r="AS16"/>
      <c r="AT16" s="10"/>
      <c r="AU16"/>
      <c r="AV16"/>
      <c r="AW16"/>
      <c r="AX16"/>
      <c r="AY16" s="10"/>
      <c r="AZ16"/>
      <c r="BA16"/>
      <c r="BB16"/>
      <c r="BD16" s="10"/>
      <c r="BE16"/>
      <c r="BF16"/>
      <c r="BG16"/>
      <c r="BH16" s="10"/>
      <c r="BI16" s="5" t="s">
        <v>810</v>
      </c>
      <c r="BJ16"/>
      <c r="BN16" s="10"/>
      <c r="BO16"/>
      <c r="BP16"/>
      <c r="BR16" s="10"/>
      <c r="BS16"/>
      <c r="BT16"/>
      <c r="BV16" s="10"/>
      <c r="BW16"/>
      <c r="BX16"/>
      <c r="BZ16" s="10"/>
      <c r="CA16"/>
      <c r="CB16"/>
      <c r="CF16" s="10"/>
      <c r="CG16" s="5" t="s">
        <v>679</v>
      </c>
      <c r="CH16">
        <v>0</v>
      </c>
      <c r="CL16" s="10"/>
      <c r="CM16" s="5" t="s">
        <v>691</v>
      </c>
      <c r="CN16">
        <v>32</v>
      </c>
      <c r="CO16">
        <v>31</v>
      </c>
      <c r="CP16">
        <v>63</v>
      </c>
      <c r="CQ16"/>
      <c r="CR16" s="10"/>
      <c r="CS16" s="5" t="s">
        <v>696</v>
      </c>
      <c r="CT16">
        <v>17</v>
      </c>
      <c r="CU16">
        <v>5</v>
      </c>
      <c r="CV16">
        <v>22</v>
      </c>
      <c r="CX16" s="10"/>
      <c r="CY16"/>
      <c r="CZ16"/>
      <c r="DA16"/>
      <c r="DB16" s="10"/>
      <c r="DC16" s="5" t="s">
        <v>703</v>
      </c>
      <c r="DD16">
        <v>0</v>
      </c>
      <c r="DE16">
        <v>0</v>
      </c>
      <c r="DF16"/>
      <c r="DG16">
        <v>0</v>
      </c>
      <c r="DI16" s="10"/>
      <c r="DJ16" s="5" t="s">
        <v>688</v>
      </c>
      <c r="DK16">
        <v>16</v>
      </c>
      <c r="DL16"/>
      <c r="DM16" s="10"/>
      <c r="DN16" s="5" t="s">
        <v>189</v>
      </c>
      <c r="DO16">
        <v>22</v>
      </c>
      <c r="DP16">
        <v>2</v>
      </c>
      <c r="DQ16"/>
      <c r="DR16">
        <v>24</v>
      </c>
      <c r="DT16" s="10"/>
      <c r="DU16" s="5" t="s">
        <v>190</v>
      </c>
      <c r="DV16">
        <v>16</v>
      </c>
      <c r="DW16">
        <v>21</v>
      </c>
      <c r="DX16">
        <v>37</v>
      </c>
      <c r="DY16"/>
      <c r="DZ16" s="10"/>
      <c r="EA16" s="5" t="s">
        <v>44</v>
      </c>
      <c r="EB16"/>
      <c r="EC16">
        <v>1</v>
      </c>
      <c r="ED16">
        <v>1</v>
      </c>
      <c r="EF16" s="10"/>
      <c r="EG16"/>
      <c r="EH16"/>
      <c r="EI16"/>
      <c r="EJ16"/>
      <c r="EL16" s="10"/>
      <c r="EM16" s="5" t="s">
        <v>721</v>
      </c>
      <c r="EN16"/>
      <c r="EO16"/>
      <c r="EP16"/>
      <c r="ER16" s="10"/>
      <c r="ES16"/>
      <c r="ET16"/>
      <c r="EU16"/>
      <c r="EV16" s="26"/>
      <c r="EW16"/>
      <c r="EX16"/>
      <c r="EZ16" s="26"/>
      <c r="FA16"/>
      <c r="FB16"/>
      <c r="FD16" s="26"/>
      <c r="FE16" s="5" t="s">
        <v>734</v>
      </c>
      <c r="FF16">
        <v>9</v>
      </c>
      <c r="FH16" s="26"/>
      <c r="FI16"/>
      <c r="FJ16"/>
      <c r="FL16" s="26"/>
      <c r="FM16"/>
      <c r="FN16"/>
      <c r="FP16" s="26"/>
      <c r="FQ16"/>
      <c r="FR16"/>
      <c r="FT16" s="30"/>
      <c r="FU16" s="5" t="s">
        <v>735</v>
      </c>
      <c r="FV16">
        <v>7</v>
      </c>
      <c r="FX16" s="30"/>
      <c r="FY16" s="5" t="s">
        <v>750</v>
      </c>
      <c r="FZ16">
        <v>24</v>
      </c>
      <c r="GB16" s="30"/>
      <c r="GC16"/>
      <c r="GD16"/>
      <c r="GF16" s="30"/>
      <c r="GG16" s="5" t="s">
        <v>624</v>
      </c>
      <c r="GH16">
        <v>130</v>
      </c>
      <c r="GJ16" s="30"/>
      <c r="GK16" s="5" t="s">
        <v>651</v>
      </c>
      <c r="GL16">
        <v>0</v>
      </c>
      <c r="GO16" s="30"/>
      <c r="GP16" s="5" t="s">
        <v>766</v>
      </c>
      <c r="GQ16">
        <v>2</v>
      </c>
    </row>
    <row r="17" spans="2:199" x14ac:dyDescent="0.3">
      <c r="B17" s="5" t="s">
        <v>5</v>
      </c>
      <c r="C17">
        <v>52</v>
      </c>
      <c r="D17">
        <v>96</v>
      </c>
      <c r="E17">
        <v>148</v>
      </c>
      <c r="F17"/>
      <c r="H17" s="5" t="s">
        <v>6</v>
      </c>
      <c r="I17" s="11">
        <v>0.23021582733812951</v>
      </c>
      <c r="J17" s="11">
        <v>0.20623501199040767</v>
      </c>
      <c r="K17" s="11">
        <v>8.3932853717026384E-2</v>
      </c>
      <c r="L17" s="11">
        <v>0.52038369304556353</v>
      </c>
      <c r="N17" s="10"/>
      <c r="O17"/>
      <c r="P17"/>
      <c r="R17" s="10"/>
      <c r="S17" s="83" t="s">
        <v>646</v>
      </c>
      <c r="T17"/>
      <c r="U17"/>
      <c r="V17">
        <v>1</v>
      </c>
      <c r="W17">
        <v>1</v>
      </c>
      <c r="Y17" s="10"/>
      <c r="Z17"/>
      <c r="AA17"/>
      <c r="AB17"/>
      <c r="AC17"/>
      <c r="AD17"/>
      <c r="AE17" s="10"/>
      <c r="AF17" s="5" t="s">
        <v>62</v>
      </c>
      <c r="AG17">
        <v>3</v>
      </c>
      <c r="AH17">
        <v>4</v>
      </c>
      <c r="AI17">
        <v>7</v>
      </c>
      <c r="AJ17" s="10"/>
      <c r="AK17" s="5" t="s">
        <v>658</v>
      </c>
      <c r="AL17">
        <v>23</v>
      </c>
      <c r="AM17">
        <v>31</v>
      </c>
      <c r="AN17">
        <v>54</v>
      </c>
      <c r="AO17" s="10"/>
      <c r="AP17"/>
      <c r="AQ17"/>
      <c r="AR17"/>
      <c r="AS17"/>
      <c r="AT17" s="10"/>
      <c r="AU17"/>
      <c r="AV17"/>
      <c r="AW17"/>
      <c r="AX17"/>
      <c r="AY17" s="10"/>
      <c r="AZ17"/>
      <c r="BA17"/>
      <c r="BB17"/>
      <c r="BD17" s="10"/>
      <c r="BE17"/>
      <c r="BF17"/>
      <c r="BG17"/>
      <c r="BH17" s="10"/>
      <c r="BI17"/>
      <c r="BJ17"/>
      <c r="BN17" s="10"/>
      <c r="BO17"/>
      <c r="BP17"/>
      <c r="BR17" s="10"/>
      <c r="BS17"/>
      <c r="BT17"/>
      <c r="BV17" s="10"/>
      <c r="BW17"/>
      <c r="BX17"/>
      <c r="BZ17" s="10"/>
      <c r="CA17"/>
      <c r="CB17"/>
      <c r="CF17" s="10"/>
      <c r="CG17"/>
      <c r="CH17"/>
      <c r="CL17" s="10"/>
      <c r="CM17" s="5" t="s">
        <v>686</v>
      </c>
      <c r="CN17">
        <v>29</v>
      </c>
      <c r="CO17">
        <v>24</v>
      </c>
      <c r="CP17">
        <v>53</v>
      </c>
      <c r="CQ17"/>
      <c r="CR17" s="10"/>
      <c r="CS17" s="5" t="s">
        <v>697</v>
      </c>
      <c r="CT17">
        <v>10</v>
      </c>
      <c r="CU17">
        <v>44</v>
      </c>
      <c r="CV17">
        <v>54</v>
      </c>
      <c r="CX17" s="10"/>
      <c r="CY17"/>
      <c r="CZ17"/>
      <c r="DA17"/>
      <c r="DB17" s="10"/>
      <c r="DC17" s="5" t="s">
        <v>704</v>
      </c>
      <c r="DD17">
        <v>1</v>
      </c>
      <c r="DE17">
        <v>1</v>
      </c>
      <c r="DF17"/>
      <c r="DG17">
        <v>2</v>
      </c>
      <c r="DI17" s="10"/>
      <c r="DJ17" s="5" t="s">
        <v>689</v>
      </c>
      <c r="DK17">
        <v>0</v>
      </c>
      <c r="DL17"/>
      <c r="DM17" s="10"/>
      <c r="DN17" s="5" t="s">
        <v>192</v>
      </c>
      <c r="DO17"/>
      <c r="DP17">
        <v>3</v>
      </c>
      <c r="DQ17">
        <v>1</v>
      </c>
      <c r="DR17">
        <v>4</v>
      </c>
      <c r="DT17" s="10"/>
      <c r="DU17" s="5" t="s">
        <v>195</v>
      </c>
      <c r="DV17">
        <v>7</v>
      </c>
      <c r="DW17">
        <v>2</v>
      </c>
      <c r="DX17">
        <v>9</v>
      </c>
      <c r="DY17"/>
      <c r="DZ17" s="10"/>
      <c r="EA17" s="5" t="s">
        <v>624</v>
      </c>
      <c r="EB17">
        <v>60</v>
      </c>
      <c r="EC17">
        <v>26</v>
      </c>
      <c r="ED17">
        <v>86</v>
      </c>
      <c r="EF17" s="10"/>
      <c r="EG17"/>
      <c r="EH17"/>
      <c r="EI17"/>
      <c r="EJ17"/>
      <c r="EL17" s="10"/>
      <c r="EM17" s="5" t="s">
        <v>723</v>
      </c>
      <c r="EN17"/>
      <c r="EO17"/>
      <c r="EP17"/>
      <c r="ER17" s="10"/>
      <c r="ES17"/>
      <c r="ET17"/>
      <c r="EU17"/>
      <c r="EV17" s="26"/>
      <c r="EW17"/>
      <c r="EX17"/>
      <c r="EZ17" s="26"/>
      <c r="FA17"/>
      <c r="FB17"/>
      <c r="FD17" s="26"/>
      <c r="FE17" s="5" t="s">
        <v>735</v>
      </c>
      <c r="FF17">
        <v>4</v>
      </c>
      <c r="FH17" s="26"/>
      <c r="FI17"/>
      <c r="FJ17"/>
      <c r="FL17" s="26"/>
      <c r="FM17"/>
      <c r="FN17"/>
      <c r="FP17" s="26"/>
      <c r="FQ17"/>
      <c r="FR17"/>
      <c r="FT17" s="30"/>
      <c r="FU17" s="5" t="s">
        <v>679</v>
      </c>
      <c r="FV17">
        <v>1</v>
      </c>
      <c r="FX17" s="30"/>
      <c r="FY17" s="5" t="s">
        <v>751</v>
      </c>
      <c r="FZ17">
        <v>0</v>
      </c>
      <c r="GB17" s="30"/>
      <c r="GC17"/>
      <c r="GD17"/>
      <c r="GF17" s="30"/>
      <c r="GG17"/>
      <c r="GH17"/>
      <c r="GJ17" s="30"/>
      <c r="GK17" s="5" t="s">
        <v>735</v>
      </c>
      <c r="GL17">
        <v>3</v>
      </c>
      <c r="GO17" s="30"/>
      <c r="GP17" s="5" t="s">
        <v>765</v>
      </c>
      <c r="GQ17">
        <v>1</v>
      </c>
    </row>
    <row r="18" spans="2:199" x14ac:dyDescent="0.3">
      <c r="B18" s="5" t="s">
        <v>4</v>
      </c>
      <c r="C18">
        <v>127</v>
      </c>
      <c r="D18">
        <v>84</v>
      </c>
      <c r="E18">
        <v>211</v>
      </c>
      <c r="F18"/>
      <c r="H18" s="5" t="s">
        <v>624</v>
      </c>
      <c r="I18" s="11">
        <v>0.36690647482014388</v>
      </c>
      <c r="J18" s="11">
        <v>0.5227817745803357</v>
      </c>
      <c r="K18" s="11">
        <v>0.11031175059952038</v>
      </c>
      <c r="L18" s="11">
        <v>1</v>
      </c>
      <c r="N18" s="1"/>
      <c r="R18" s="1"/>
      <c r="S18" s="12" t="s">
        <v>12</v>
      </c>
      <c r="T18">
        <v>1</v>
      </c>
      <c r="U18">
        <v>61</v>
      </c>
      <c r="V18">
        <v>18</v>
      </c>
      <c r="W18">
        <v>80</v>
      </c>
      <c r="Y18" s="1"/>
      <c r="Z18"/>
      <c r="AA18"/>
      <c r="AB18"/>
      <c r="AC18"/>
      <c r="AD18"/>
      <c r="AE18" s="1"/>
      <c r="AF18" s="5" t="s">
        <v>652</v>
      </c>
      <c r="AG18"/>
      <c r="AH18">
        <v>1</v>
      </c>
      <c r="AI18">
        <v>1</v>
      </c>
      <c r="AJ18" s="1"/>
      <c r="AK18"/>
      <c r="AL18"/>
      <c r="AM18"/>
      <c r="AN18"/>
      <c r="AO18" s="1"/>
      <c r="AP18"/>
      <c r="AQ18"/>
      <c r="AR18"/>
      <c r="AS18"/>
      <c r="AT18" s="1"/>
      <c r="AU18"/>
      <c r="AV18"/>
      <c r="AW18"/>
      <c r="AX18"/>
      <c r="AY18" s="1"/>
      <c r="AZ18"/>
      <c r="BA18"/>
      <c r="BB18"/>
      <c r="BD18" s="1"/>
      <c r="BE18"/>
      <c r="BF18"/>
      <c r="BG18"/>
      <c r="BH18" s="1"/>
      <c r="BI18"/>
      <c r="BJ18"/>
      <c r="BN18" s="1"/>
      <c r="BO18"/>
      <c r="BP18"/>
      <c r="BR18" s="1"/>
      <c r="BS18"/>
      <c r="BT18"/>
      <c r="BV18" s="1"/>
      <c r="BW18"/>
      <c r="BX18"/>
      <c r="BZ18" s="1"/>
      <c r="CA18"/>
      <c r="CB18"/>
      <c r="CF18" s="1"/>
      <c r="CG18"/>
      <c r="CH18"/>
      <c r="CL18" s="1"/>
      <c r="CM18" s="5" t="s">
        <v>687</v>
      </c>
      <c r="CN18">
        <v>69</v>
      </c>
      <c r="CO18">
        <v>50</v>
      </c>
      <c r="CP18">
        <v>119</v>
      </c>
      <c r="CQ18"/>
      <c r="CR18" s="1"/>
      <c r="CS18" s="5" t="s">
        <v>695</v>
      </c>
      <c r="CT18">
        <v>52</v>
      </c>
      <c r="CU18">
        <v>0</v>
      </c>
      <c r="CV18">
        <v>52</v>
      </c>
      <c r="CX18" s="1"/>
      <c r="CY18"/>
      <c r="CZ18"/>
      <c r="DA18"/>
      <c r="DB18" s="1"/>
      <c r="DC18"/>
      <c r="DD18"/>
      <c r="DI18" s="1"/>
      <c r="DJ18" s="5" t="s">
        <v>690</v>
      </c>
      <c r="DK18">
        <v>33</v>
      </c>
      <c r="DL18"/>
      <c r="DM18" s="1"/>
      <c r="DN18" s="5" t="s">
        <v>624</v>
      </c>
      <c r="DO18">
        <v>60</v>
      </c>
      <c r="DP18">
        <v>26</v>
      </c>
      <c r="DQ18">
        <v>1</v>
      </c>
      <c r="DR18">
        <v>87</v>
      </c>
      <c r="DT18" s="1"/>
      <c r="DU18" s="5" t="s">
        <v>192</v>
      </c>
      <c r="DV18">
        <v>15</v>
      </c>
      <c r="DW18">
        <v>3</v>
      </c>
      <c r="DX18">
        <v>18</v>
      </c>
      <c r="DY18"/>
      <c r="DZ18" s="1"/>
      <c r="EA18"/>
      <c r="EB18"/>
      <c r="EC18"/>
      <c r="ED18"/>
      <c r="EF18" s="1"/>
      <c r="EG18"/>
      <c r="EH18"/>
      <c r="EI18"/>
      <c r="EJ18"/>
      <c r="EL18" s="1"/>
      <c r="EM18" s="5" t="s">
        <v>722</v>
      </c>
      <c r="EN18"/>
      <c r="EO18"/>
      <c r="EP18"/>
      <c r="ER18" s="1"/>
      <c r="ES18"/>
      <c r="ET18"/>
      <c r="EU18"/>
      <c r="EV18" s="27"/>
      <c r="EW18"/>
      <c r="EX18"/>
      <c r="EZ18" s="27"/>
      <c r="FA18"/>
      <c r="FB18"/>
      <c r="FD18" s="27"/>
      <c r="FE18" s="5" t="s">
        <v>679</v>
      </c>
      <c r="FF18">
        <v>0</v>
      </c>
      <c r="FH18" s="27"/>
      <c r="FI18"/>
      <c r="FJ18"/>
      <c r="FL18" s="27"/>
      <c r="FM18"/>
      <c r="FN18"/>
      <c r="FP18" s="27"/>
      <c r="FQ18"/>
      <c r="FR18"/>
      <c r="FT18" s="31"/>
      <c r="FU18"/>
      <c r="FV18"/>
      <c r="FX18" s="31"/>
      <c r="FY18" s="5" t="s">
        <v>752</v>
      </c>
      <c r="FZ18">
        <v>0</v>
      </c>
      <c r="GB18" s="31"/>
      <c r="GC18"/>
      <c r="GD18"/>
      <c r="GF18" s="31"/>
      <c r="GG18"/>
      <c r="GH18"/>
      <c r="GJ18" s="31"/>
      <c r="GK18" s="5" t="s">
        <v>679</v>
      </c>
      <c r="GL18">
        <v>0</v>
      </c>
      <c r="GO18" s="31"/>
      <c r="GP18" s="5" t="s">
        <v>624</v>
      </c>
      <c r="GQ18">
        <v>411</v>
      </c>
    </row>
    <row r="19" spans="2:199" x14ac:dyDescent="0.3">
      <c r="B19" s="5" t="s">
        <v>3</v>
      </c>
      <c r="C19">
        <v>7</v>
      </c>
      <c r="D19">
        <v>28</v>
      </c>
      <c r="E19">
        <v>35</v>
      </c>
      <c r="F19"/>
      <c r="H19"/>
      <c r="I19"/>
      <c r="J19"/>
      <c r="K19"/>
      <c r="L19"/>
      <c r="S19" s="13" t="s">
        <v>7</v>
      </c>
      <c r="T19">
        <v>0</v>
      </c>
      <c r="U19">
        <v>37</v>
      </c>
      <c r="V19">
        <v>2</v>
      </c>
      <c r="W19">
        <v>39</v>
      </c>
      <c r="Z19"/>
      <c r="AA19"/>
      <c r="AB19"/>
      <c r="AC19"/>
      <c r="AD19"/>
      <c r="AF19" s="5" t="s">
        <v>624</v>
      </c>
      <c r="AG19">
        <v>52</v>
      </c>
      <c r="AH19">
        <v>65</v>
      </c>
      <c r="AI19">
        <v>117</v>
      </c>
      <c r="AK19"/>
      <c r="AL19"/>
      <c r="AM19"/>
      <c r="AN19"/>
      <c r="AP19"/>
      <c r="AQ19"/>
      <c r="AR19"/>
      <c r="AS19"/>
      <c r="AU19"/>
      <c r="AV19"/>
      <c r="AW19"/>
      <c r="AX19"/>
      <c r="AZ19"/>
      <c r="BA19"/>
      <c r="BB19"/>
      <c r="BE19"/>
      <c r="BF19"/>
      <c r="BG19"/>
      <c r="BI19"/>
      <c r="BJ19"/>
      <c r="BO19"/>
      <c r="BP19"/>
      <c r="BS19"/>
      <c r="BT19"/>
      <c r="BW19"/>
      <c r="BX19"/>
      <c r="CA19"/>
      <c r="CB19"/>
      <c r="CG19"/>
      <c r="CH19"/>
      <c r="CM19" s="5" t="s">
        <v>689</v>
      </c>
      <c r="CN19">
        <v>1</v>
      </c>
      <c r="CO19">
        <v>22</v>
      </c>
      <c r="CP19">
        <v>23</v>
      </c>
      <c r="CQ19"/>
      <c r="CS19"/>
      <c r="CT19"/>
      <c r="CU19"/>
      <c r="CV19"/>
      <c r="CY19"/>
      <c r="CZ19"/>
      <c r="DA19"/>
      <c r="DC19"/>
      <c r="DD19"/>
      <c r="DJ19" s="5" t="s">
        <v>691</v>
      </c>
      <c r="DK19">
        <v>16</v>
      </c>
      <c r="DL19"/>
      <c r="DN19"/>
      <c r="DO19"/>
      <c r="DP19"/>
      <c r="DQ19"/>
      <c r="DR19"/>
      <c r="DU19" s="5" t="s">
        <v>624</v>
      </c>
      <c r="DV19">
        <v>60</v>
      </c>
      <c r="DW19">
        <v>26</v>
      </c>
      <c r="DX19">
        <v>86</v>
      </c>
      <c r="DY19"/>
      <c r="EA19"/>
      <c r="EB19"/>
      <c r="EC19"/>
      <c r="ED19"/>
      <c r="EG19"/>
      <c r="EH19"/>
      <c r="EI19"/>
      <c r="EJ19"/>
      <c r="EM19"/>
      <c r="EN19"/>
      <c r="EO19"/>
      <c r="EP19"/>
      <c r="ES19"/>
      <c r="ET19"/>
      <c r="EU19"/>
      <c r="EW19"/>
      <c r="EX19"/>
      <c r="FA19"/>
      <c r="FB19"/>
      <c r="FE19"/>
      <c r="FF19"/>
      <c r="FI19"/>
      <c r="FJ19"/>
      <c r="FM19"/>
      <c r="FN19"/>
      <c r="FQ19"/>
      <c r="FR19"/>
      <c r="FU19"/>
      <c r="FV19"/>
      <c r="FY19" s="5" t="s">
        <v>651</v>
      </c>
      <c r="FZ19">
        <v>0</v>
      </c>
      <c r="GC19"/>
      <c r="GD19"/>
      <c r="GG19"/>
      <c r="GH19"/>
      <c r="GK19"/>
      <c r="GL19"/>
      <c r="GP19"/>
      <c r="GQ19"/>
    </row>
    <row r="20" spans="2:199" x14ac:dyDescent="0.3">
      <c r="B20" s="5" t="s">
        <v>624</v>
      </c>
      <c r="C20">
        <v>186</v>
      </c>
      <c r="D20">
        <v>208</v>
      </c>
      <c r="E20">
        <v>394</v>
      </c>
      <c r="F20"/>
      <c r="H20"/>
      <c r="I20"/>
      <c r="J20"/>
      <c r="K20"/>
      <c r="L20"/>
      <c r="S20" s="83" t="s">
        <v>646</v>
      </c>
      <c r="T20">
        <v>0</v>
      </c>
      <c r="U20">
        <v>36</v>
      </c>
      <c r="V20">
        <v>1</v>
      </c>
      <c r="W20">
        <v>37</v>
      </c>
      <c r="Z20"/>
      <c r="AA20"/>
      <c r="AB20"/>
      <c r="AC20"/>
      <c r="AD20"/>
      <c r="AF20"/>
      <c r="AG20"/>
      <c r="AH20"/>
      <c r="AI20"/>
      <c r="AK20"/>
      <c r="AL20"/>
      <c r="AM20"/>
      <c r="AN20"/>
      <c r="AP20"/>
      <c r="AQ20"/>
      <c r="AR20"/>
      <c r="AS20"/>
      <c r="AU20"/>
      <c r="AV20"/>
      <c r="AW20"/>
      <c r="AX20"/>
      <c r="AZ20"/>
      <c r="BA20"/>
      <c r="BB20"/>
      <c r="BE20"/>
      <c r="BF20"/>
      <c r="BG20"/>
      <c r="BI20"/>
      <c r="BJ20"/>
      <c r="BO20"/>
      <c r="BP20"/>
      <c r="BS20"/>
      <c r="BT20"/>
      <c r="BW20"/>
      <c r="BX20"/>
      <c r="CA20"/>
      <c r="CB20"/>
      <c r="CG20"/>
      <c r="CH20"/>
      <c r="CM20" s="5" t="s">
        <v>690</v>
      </c>
      <c r="CN20">
        <v>51</v>
      </c>
      <c r="CO20">
        <v>5</v>
      </c>
      <c r="CP20">
        <v>56</v>
      </c>
      <c r="CQ20"/>
      <c r="CS20"/>
      <c r="CT20"/>
      <c r="CU20"/>
      <c r="CV20"/>
      <c r="CY20"/>
      <c r="CZ20"/>
      <c r="DA20"/>
      <c r="DC20"/>
      <c r="DD20"/>
      <c r="DJ20" s="5" t="s">
        <v>692</v>
      </c>
      <c r="DK20">
        <v>0</v>
      </c>
      <c r="DL20"/>
      <c r="DN20"/>
      <c r="DO20"/>
      <c r="DU20"/>
      <c r="DV20"/>
      <c r="DW20"/>
      <c r="DX20"/>
      <c r="DY20"/>
      <c r="EA20"/>
      <c r="EB20"/>
      <c r="EC20"/>
      <c r="ED20"/>
      <c r="EG20"/>
      <c r="EH20"/>
      <c r="EI20"/>
      <c r="EJ20"/>
      <c r="EM20"/>
      <c r="EN20"/>
      <c r="EO20"/>
      <c r="EP20"/>
      <c r="ES20"/>
      <c r="ET20"/>
      <c r="EU20"/>
      <c r="EW20"/>
      <c r="EX20"/>
      <c r="FA20"/>
      <c r="FB20"/>
      <c r="FE20"/>
      <c r="FF20"/>
      <c r="FI20"/>
      <c r="FJ20"/>
      <c r="FM20"/>
      <c r="FN20"/>
      <c r="FQ20"/>
      <c r="FR20"/>
      <c r="FU20"/>
      <c r="FV20"/>
      <c r="FY20"/>
      <c r="FZ20"/>
      <c r="GC20"/>
      <c r="GD20"/>
      <c r="GG20"/>
      <c r="GH20"/>
      <c r="GK20"/>
      <c r="GL20"/>
      <c r="GP20"/>
      <c r="GQ20"/>
    </row>
    <row r="21" spans="2:199" x14ac:dyDescent="0.3">
      <c r="B21"/>
      <c r="C21"/>
      <c r="D21"/>
      <c r="E21"/>
      <c r="F21"/>
      <c r="H21"/>
      <c r="I21"/>
      <c r="J21"/>
      <c r="S21" s="83" t="s">
        <v>626</v>
      </c>
      <c r="T21"/>
      <c r="U21">
        <v>1</v>
      </c>
      <c r="V21">
        <v>1</v>
      </c>
      <c r="W21">
        <v>2</v>
      </c>
      <c r="Z21"/>
      <c r="AA21"/>
      <c r="AB21"/>
      <c r="AC21"/>
      <c r="AD21"/>
      <c r="AF21"/>
      <c r="AG21"/>
      <c r="AH21"/>
      <c r="AI21"/>
      <c r="AK21"/>
      <c r="AL21"/>
      <c r="AM21"/>
      <c r="AN21"/>
      <c r="AP21"/>
      <c r="AQ21"/>
      <c r="AR21"/>
      <c r="AS21"/>
      <c r="AU21"/>
      <c r="AV21"/>
      <c r="AW21"/>
      <c r="AX21"/>
      <c r="AZ21"/>
      <c r="BA21"/>
      <c r="BB21"/>
      <c r="BE21"/>
      <c r="BF21"/>
      <c r="BG21"/>
      <c r="BI21"/>
      <c r="BJ21"/>
      <c r="BO21"/>
      <c r="BP21"/>
      <c r="BS21"/>
      <c r="BT21"/>
      <c r="BW21"/>
      <c r="BX21"/>
      <c r="CA21"/>
      <c r="CB21"/>
      <c r="CG21"/>
      <c r="CH21"/>
      <c r="CM21" s="5" t="s">
        <v>688</v>
      </c>
      <c r="CN21">
        <v>21</v>
      </c>
      <c r="CO21">
        <v>31</v>
      </c>
      <c r="CP21">
        <v>52</v>
      </c>
      <c r="CQ21"/>
      <c r="CS21"/>
      <c r="CT21"/>
      <c r="CU21"/>
      <c r="CV21"/>
      <c r="CY21"/>
      <c r="CZ21"/>
      <c r="DA21"/>
      <c r="DC21"/>
      <c r="DD21"/>
      <c r="DJ21"/>
      <c r="DK21"/>
      <c r="DL21"/>
      <c r="DN21"/>
      <c r="DO21"/>
      <c r="DU21"/>
      <c r="DV21"/>
      <c r="DW21"/>
      <c r="DX21"/>
      <c r="DY21"/>
      <c r="EA21"/>
      <c r="EB21"/>
      <c r="EC21"/>
      <c r="ED21"/>
      <c r="EG21"/>
      <c r="EH21"/>
      <c r="EI21"/>
      <c r="EJ21"/>
      <c r="EM21"/>
      <c r="EN21"/>
      <c r="EO21"/>
      <c r="EP21"/>
      <c r="ES21"/>
      <c r="ET21"/>
      <c r="EU21"/>
      <c r="EW21"/>
      <c r="EX21"/>
      <c r="FA21"/>
      <c r="FB21"/>
      <c r="FE21"/>
      <c r="FF21"/>
      <c r="FI21"/>
      <c r="FJ21"/>
      <c r="FM21"/>
      <c r="FN21"/>
      <c r="FQ21"/>
      <c r="FR21"/>
      <c r="FU21"/>
      <c r="FV21"/>
      <c r="FY21"/>
      <c r="FZ21"/>
      <c r="GC21"/>
      <c r="GD21"/>
      <c r="GG21"/>
      <c r="GH21"/>
      <c r="GK21"/>
      <c r="GL21"/>
      <c r="GP21"/>
      <c r="GQ21"/>
    </row>
    <row r="22" spans="2:199" x14ac:dyDescent="0.3">
      <c r="B22"/>
      <c r="C22"/>
      <c r="D22"/>
      <c r="E22"/>
      <c r="F22"/>
      <c r="H22"/>
      <c r="I22"/>
      <c r="J22"/>
      <c r="S22" s="13" t="s">
        <v>6</v>
      </c>
      <c r="T22">
        <v>1</v>
      </c>
      <c r="U22">
        <v>24</v>
      </c>
      <c r="V22">
        <v>16</v>
      </c>
      <c r="W22">
        <v>41</v>
      </c>
      <c r="Z22"/>
      <c r="AA22"/>
      <c r="AB22"/>
      <c r="AC22"/>
      <c r="AD22"/>
      <c r="AF22"/>
      <c r="AG22"/>
      <c r="AH22"/>
      <c r="AI22"/>
      <c r="AK22"/>
      <c r="AL22"/>
      <c r="AM22"/>
      <c r="AN22"/>
      <c r="AP22"/>
      <c r="AQ22"/>
      <c r="AR22"/>
      <c r="AS22"/>
      <c r="AU22"/>
      <c r="AV22"/>
      <c r="AW22"/>
      <c r="AX22"/>
      <c r="AZ22"/>
      <c r="BA22"/>
      <c r="BB22"/>
      <c r="BE22"/>
      <c r="BF22"/>
      <c r="BG22"/>
      <c r="BI22"/>
      <c r="BJ22"/>
      <c r="BO22"/>
      <c r="BP22"/>
      <c r="BS22"/>
      <c r="BT22"/>
      <c r="BW22"/>
      <c r="BX22"/>
      <c r="CA22" s="4" t="s">
        <v>622</v>
      </c>
      <c r="CB22" t="s">
        <v>634</v>
      </c>
      <c r="CG22"/>
      <c r="CH22"/>
      <c r="CM22" s="5" t="s">
        <v>679</v>
      </c>
      <c r="CN22">
        <v>0</v>
      </c>
      <c r="CO22">
        <v>2</v>
      </c>
      <c r="CP22">
        <v>2</v>
      </c>
      <c r="CQ22"/>
      <c r="CS22"/>
      <c r="CT22"/>
      <c r="CU22"/>
      <c r="CV22"/>
      <c r="CY22"/>
      <c r="CZ22"/>
      <c r="DA22"/>
      <c r="DC22"/>
      <c r="DD22"/>
      <c r="DJ22"/>
      <c r="DK22"/>
      <c r="DN22"/>
      <c r="DO22"/>
      <c r="DU22"/>
      <c r="DV22"/>
      <c r="DW22"/>
      <c r="DX22"/>
      <c r="DY22"/>
      <c r="EA22"/>
      <c r="EB22"/>
      <c r="EC22"/>
      <c r="ED22"/>
      <c r="EG22"/>
      <c r="EH22"/>
      <c r="EI22"/>
      <c r="EJ22"/>
      <c r="EM22"/>
      <c r="EN22"/>
      <c r="EO22"/>
      <c r="EP22"/>
      <c r="ES22"/>
      <c r="ET22"/>
      <c r="EU22"/>
      <c r="EW22"/>
      <c r="EX22"/>
      <c r="FA22"/>
      <c r="FB22"/>
      <c r="FE22"/>
      <c r="FF22"/>
      <c r="FI22"/>
      <c r="FJ22"/>
      <c r="FM22"/>
      <c r="FN22"/>
      <c r="FQ22"/>
      <c r="FR22"/>
      <c r="FU22"/>
      <c r="FV22"/>
      <c r="FY22"/>
      <c r="FZ22"/>
      <c r="GC22"/>
      <c r="GD22"/>
      <c r="GG22"/>
      <c r="GH22"/>
      <c r="GK22"/>
      <c r="GL22"/>
      <c r="GP22"/>
      <c r="GQ22"/>
    </row>
    <row r="23" spans="2:199" x14ac:dyDescent="0.3">
      <c r="B23"/>
      <c r="C23"/>
      <c r="D23"/>
      <c r="H23"/>
      <c r="I23"/>
      <c r="J23"/>
      <c r="S23" s="83" t="s">
        <v>646</v>
      </c>
      <c r="T23">
        <v>1</v>
      </c>
      <c r="U23">
        <v>24</v>
      </c>
      <c r="V23">
        <v>14</v>
      </c>
      <c r="W23">
        <v>39</v>
      </c>
      <c r="Z23"/>
      <c r="AA23"/>
      <c r="AB23"/>
      <c r="AC23"/>
      <c r="AD23"/>
      <c r="AF23"/>
      <c r="AG23"/>
      <c r="AH23"/>
      <c r="AI23"/>
      <c r="AK23"/>
      <c r="AL23"/>
      <c r="AM23"/>
      <c r="AN23"/>
      <c r="AP23"/>
      <c r="AQ23"/>
      <c r="AR23"/>
      <c r="AS23"/>
      <c r="AU23"/>
      <c r="AV23"/>
      <c r="AW23"/>
      <c r="AX23"/>
      <c r="AZ23"/>
      <c r="BA23"/>
      <c r="BB23"/>
      <c r="BE23"/>
      <c r="BF23"/>
      <c r="BG23"/>
      <c r="BI23"/>
      <c r="BJ23"/>
      <c r="BO23"/>
      <c r="BP23"/>
      <c r="BS23"/>
      <c r="BT23"/>
      <c r="BW23"/>
      <c r="BX23"/>
      <c r="CA23" s="4" t="s">
        <v>2</v>
      </c>
      <c r="CB23" t="s">
        <v>635</v>
      </c>
      <c r="CG23"/>
      <c r="CH23"/>
      <c r="CM23"/>
      <c r="CN23"/>
      <c r="CO23"/>
      <c r="CP23"/>
      <c r="CQ23"/>
      <c r="CS23"/>
      <c r="CT23"/>
      <c r="CU23"/>
      <c r="CV23"/>
      <c r="CY23"/>
      <c r="CZ23"/>
      <c r="DA23"/>
      <c r="DC23"/>
      <c r="DD23"/>
      <c r="DJ23"/>
      <c r="DK23"/>
      <c r="DN23"/>
      <c r="DO23"/>
      <c r="DU23"/>
      <c r="DV23"/>
      <c r="DW23"/>
      <c r="DX23"/>
      <c r="DY23"/>
      <c r="EA23"/>
      <c r="EB23"/>
      <c r="EC23"/>
      <c r="ED23"/>
      <c r="EG23"/>
      <c r="EH23"/>
      <c r="EI23"/>
      <c r="EJ23"/>
      <c r="EM23"/>
      <c r="EN23"/>
      <c r="EO23"/>
      <c r="EP23"/>
      <c r="ES23"/>
      <c r="ET23"/>
      <c r="EU23"/>
      <c r="EW23"/>
      <c r="EX23"/>
      <c r="FA23"/>
      <c r="FB23"/>
      <c r="FE23"/>
      <c r="FF23"/>
      <c r="FI23"/>
      <c r="FJ23"/>
      <c r="FM23"/>
      <c r="FN23"/>
      <c r="FQ23"/>
      <c r="FR23"/>
      <c r="FU23"/>
      <c r="FV23"/>
      <c r="FY23"/>
      <c r="FZ23"/>
      <c r="GC23"/>
      <c r="GD23"/>
      <c r="GG23"/>
      <c r="GH23"/>
      <c r="GK23"/>
      <c r="GL23"/>
      <c r="GP23"/>
      <c r="GQ23"/>
    </row>
    <row r="24" spans="2:199" x14ac:dyDescent="0.3">
      <c r="B24"/>
      <c r="C24"/>
      <c r="D24"/>
      <c r="S24" s="83" t="s">
        <v>626</v>
      </c>
      <c r="T24"/>
      <c r="U24">
        <v>0</v>
      </c>
      <c r="V24">
        <v>2</v>
      </c>
      <c r="W24">
        <v>2</v>
      </c>
      <c r="Z24"/>
      <c r="AA24"/>
      <c r="AB24"/>
      <c r="AC24"/>
      <c r="AD24"/>
      <c r="AF24"/>
      <c r="AG24"/>
      <c r="AH24"/>
      <c r="AI24"/>
      <c r="AK24"/>
      <c r="AL24"/>
      <c r="AM24"/>
      <c r="AN24"/>
      <c r="AP24"/>
      <c r="AQ24"/>
      <c r="AR24"/>
      <c r="AS24"/>
      <c r="AU24"/>
      <c r="AV24"/>
      <c r="AW24"/>
      <c r="AX24"/>
      <c r="AZ24"/>
      <c r="BA24"/>
      <c r="BB24"/>
      <c r="BE24"/>
      <c r="BF24"/>
      <c r="BG24"/>
      <c r="BI24"/>
      <c r="BJ24"/>
      <c r="BO24"/>
      <c r="BP24"/>
      <c r="BS24"/>
      <c r="BT24"/>
      <c r="BW24"/>
      <c r="BX24"/>
      <c r="CA24" s="4" t="s">
        <v>1</v>
      </c>
      <c r="CB24" t="s">
        <v>635</v>
      </c>
      <c r="CG24"/>
      <c r="CH24"/>
      <c r="CM24"/>
      <c r="CN24"/>
      <c r="CO24"/>
      <c r="CP24"/>
      <c r="CS24"/>
      <c r="CT24"/>
      <c r="CU24"/>
      <c r="CV24"/>
      <c r="CY24"/>
      <c r="CZ24"/>
      <c r="DA24"/>
      <c r="DC24"/>
      <c r="DD24"/>
      <c r="DJ24"/>
      <c r="DK24"/>
      <c r="DN24"/>
      <c r="DO24"/>
      <c r="DU24"/>
      <c r="DV24"/>
      <c r="DW24"/>
      <c r="DX24"/>
      <c r="DY24"/>
      <c r="EA24"/>
      <c r="EB24"/>
      <c r="EC24"/>
      <c r="ED24"/>
      <c r="EG24"/>
      <c r="EH24"/>
      <c r="EI24"/>
      <c r="EJ24"/>
      <c r="EM24"/>
      <c r="EN24"/>
      <c r="EO24"/>
      <c r="EP24"/>
      <c r="ES24"/>
      <c r="ET24"/>
      <c r="EU24"/>
      <c r="EW24"/>
      <c r="EX24"/>
      <c r="FA24"/>
      <c r="FB24"/>
      <c r="FE24"/>
      <c r="FF24"/>
      <c r="FI24"/>
      <c r="FJ24"/>
      <c r="FM24"/>
      <c r="FN24"/>
      <c r="FQ24"/>
      <c r="FR24"/>
      <c r="FU24"/>
      <c r="FV24"/>
      <c r="FY24"/>
      <c r="FZ24"/>
      <c r="GC24"/>
      <c r="GD24"/>
      <c r="GG24"/>
      <c r="GH24"/>
      <c r="GK24"/>
      <c r="GL24"/>
      <c r="GP24"/>
      <c r="GQ24"/>
    </row>
    <row r="25" spans="2:199" x14ac:dyDescent="0.3">
      <c r="B25"/>
      <c r="C25"/>
      <c r="D25"/>
      <c r="S25" s="12" t="s">
        <v>13</v>
      </c>
      <c r="T25">
        <v>28</v>
      </c>
      <c r="U25">
        <v>0</v>
      </c>
      <c r="V25">
        <v>1</v>
      </c>
      <c r="W25">
        <v>29</v>
      </c>
      <c r="Z25"/>
      <c r="AA25"/>
      <c r="AB25"/>
      <c r="AC25"/>
      <c r="AD25"/>
      <c r="AF25"/>
      <c r="AG25"/>
      <c r="AH25"/>
      <c r="AI25"/>
      <c r="AK25"/>
      <c r="AL25"/>
      <c r="AM25"/>
      <c r="AN25"/>
      <c r="AP25"/>
      <c r="AQ25"/>
      <c r="AR25"/>
      <c r="AS25"/>
      <c r="AU25"/>
      <c r="AV25"/>
      <c r="AW25"/>
      <c r="AX25"/>
      <c r="AZ25"/>
      <c r="BA25"/>
      <c r="BB25"/>
      <c r="BE25"/>
      <c r="BF25"/>
      <c r="BG25"/>
      <c r="BI25"/>
      <c r="BJ25"/>
      <c r="BO25"/>
      <c r="BP25"/>
      <c r="BS25"/>
      <c r="BT25"/>
      <c r="BW25"/>
      <c r="BX25"/>
      <c r="CM25"/>
      <c r="CN25"/>
      <c r="CO25"/>
      <c r="CP25"/>
      <c r="CS25"/>
      <c r="CT25"/>
      <c r="CU25"/>
      <c r="CV25"/>
      <c r="CY25"/>
      <c r="CZ25"/>
      <c r="DA25"/>
      <c r="DC25"/>
      <c r="DD25"/>
      <c r="DJ25"/>
      <c r="DK25"/>
      <c r="DN25"/>
      <c r="DO25"/>
      <c r="DU25"/>
      <c r="DV25"/>
      <c r="DW25"/>
      <c r="DX25"/>
      <c r="DY25"/>
      <c r="EA25"/>
      <c r="EB25"/>
      <c r="EC25"/>
      <c r="ED25"/>
      <c r="EG25"/>
      <c r="EH25"/>
      <c r="EI25"/>
      <c r="EJ25"/>
      <c r="EM25"/>
      <c r="EN25"/>
      <c r="EO25"/>
      <c r="EP25"/>
      <c r="ES25"/>
      <c r="ET25"/>
      <c r="EU25"/>
      <c r="EW25"/>
      <c r="EX25"/>
      <c r="FA25"/>
      <c r="FB25"/>
      <c r="FE25"/>
      <c r="FF25"/>
      <c r="FI25"/>
      <c r="FJ25"/>
      <c r="FM25"/>
      <c r="FN25"/>
      <c r="FQ25"/>
      <c r="FR25"/>
      <c r="FU25"/>
      <c r="FV25"/>
      <c r="FY25"/>
      <c r="FZ25"/>
      <c r="GC25"/>
      <c r="GD25"/>
      <c r="GG25"/>
      <c r="GH25"/>
      <c r="GK25"/>
      <c r="GL25"/>
      <c r="GP25"/>
      <c r="GQ25"/>
    </row>
    <row r="26" spans="2:199" x14ac:dyDescent="0.3">
      <c r="B26"/>
      <c r="C26"/>
      <c r="D26"/>
      <c r="S26" s="13" t="s">
        <v>7</v>
      </c>
      <c r="T26">
        <v>8</v>
      </c>
      <c r="U26">
        <v>0</v>
      </c>
      <c r="V26"/>
      <c r="W26">
        <v>8</v>
      </c>
      <c r="Z26"/>
      <c r="AA26"/>
      <c r="AB26"/>
      <c r="AC26"/>
      <c r="AD26"/>
      <c r="AF26"/>
      <c r="AG26"/>
      <c r="AH26"/>
      <c r="AI26"/>
      <c r="AK26"/>
      <c r="AL26"/>
      <c r="AM26"/>
      <c r="AN26"/>
      <c r="AP26"/>
      <c r="AQ26"/>
      <c r="AR26"/>
      <c r="AS26"/>
      <c r="AU26"/>
      <c r="AV26"/>
      <c r="AW26"/>
      <c r="AX26"/>
      <c r="AZ26"/>
      <c r="BA26"/>
      <c r="BB26"/>
      <c r="BE26"/>
      <c r="BF26"/>
      <c r="BG26"/>
      <c r="BI26"/>
      <c r="BJ26"/>
      <c r="BO26"/>
      <c r="BP26"/>
      <c r="BS26"/>
      <c r="BT26"/>
      <c r="BW26"/>
      <c r="BX26"/>
      <c r="CA26" s="4" t="s">
        <v>639</v>
      </c>
      <c r="CB26"/>
      <c r="CC26"/>
      <c r="CD26"/>
      <c r="CG26"/>
      <c r="CH26"/>
      <c r="CI26"/>
      <c r="CJ26"/>
      <c r="CK26"/>
      <c r="CM26"/>
      <c r="CN26"/>
      <c r="CO26"/>
      <c r="CP26"/>
      <c r="CS26"/>
      <c r="CT26"/>
      <c r="CU26"/>
      <c r="CV26"/>
      <c r="CY26"/>
      <c r="CZ26"/>
      <c r="DA26"/>
      <c r="DC26"/>
      <c r="DD26"/>
      <c r="DJ26"/>
      <c r="DK26"/>
      <c r="DN26"/>
      <c r="DO26"/>
      <c r="DU26"/>
      <c r="DV26"/>
      <c r="DW26"/>
      <c r="DX26"/>
      <c r="DY26"/>
      <c r="EA26"/>
      <c r="EB26"/>
      <c r="EC26"/>
      <c r="ED26"/>
      <c r="EG26"/>
      <c r="EH26"/>
      <c r="EI26"/>
      <c r="EJ26"/>
      <c r="EM26"/>
      <c r="EN26"/>
      <c r="EO26"/>
      <c r="EP26"/>
      <c r="ES26"/>
      <c r="ET26"/>
      <c r="EU26"/>
      <c r="EW26"/>
      <c r="EX26"/>
      <c r="FA26"/>
      <c r="FB26"/>
      <c r="FE26"/>
      <c r="FF26"/>
      <c r="FI26"/>
      <c r="FJ26"/>
      <c r="FM26"/>
      <c r="FN26"/>
      <c r="FQ26"/>
      <c r="FR26"/>
      <c r="FU26"/>
      <c r="FV26"/>
      <c r="FY26"/>
      <c r="FZ26"/>
      <c r="GC26"/>
      <c r="GD26"/>
      <c r="GG26"/>
      <c r="GH26"/>
      <c r="GK26"/>
      <c r="GL26"/>
      <c r="GP26"/>
      <c r="GQ26"/>
    </row>
    <row r="27" spans="2:199" x14ac:dyDescent="0.3">
      <c r="B27"/>
      <c r="C27"/>
      <c r="D27"/>
      <c r="S27" s="83" t="s">
        <v>646</v>
      </c>
      <c r="T27">
        <v>8</v>
      </c>
      <c r="U27">
        <v>0</v>
      </c>
      <c r="V27"/>
      <c r="W27">
        <v>8</v>
      </c>
      <c r="Z27"/>
      <c r="AA27"/>
      <c r="AB27"/>
      <c r="AC27"/>
      <c r="AD27"/>
      <c r="AF27"/>
      <c r="AG27"/>
      <c r="AH27"/>
      <c r="AI27"/>
      <c r="AK27"/>
      <c r="AL27"/>
      <c r="AM27"/>
      <c r="AN27"/>
      <c r="AP27"/>
      <c r="AQ27"/>
      <c r="AR27"/>
      <c r="AS27"/>
      <c r="AU27"/>
      <c r="AV27"/>
      <c r="AW27"/>
      <c r="AX27"/>
      <c r="AZ27"/>
      <c r="BA27"/>
      <c r="BB27"/>
      <c r="BE27"/>
      <c r="BF27"/>
      <c r="BG27"/>
      <c r="BI27"/>
      <c r="BJ27"/>
      <c r="BO27"/>
      <c r="BP27"/>
      <c r="BS27"/>
      <c r="BT27"/>
      <c r="BW27"/>
      <c r="BX27"/>
      <c r="CA27" s="5" t="s">
        <v>676</v>
      </c>
      <c r="CB27">
        <v>7</v>
      </c>
      <c r="CC27"/>
      <c r="CD27"/>
      <c r="CG27"/>
      <c r="CH27"/>
      <c r="CI27"/>
      <c r="CJ27"/>
      <c r="CK27"/>
      <c r="CM27"/>
      <c r="CN27"/>
      <c r="CO27"/>
      <c r="CP27"/>
      <c r="CS27"/>
      <c r="CT27"/>
      <c r="CU27"/>
      <c r="CV27"/>
      <c r="CY27"/>
      <c r="CZ27"/>
      <c r="DA27"/>
      <c r="DC27"/>
      <c r="DD27"/>
      <c r="DJ27"/>
      <c r="DK27"/>
      <c r="DN27"/>
      <c r="DO27"/>
      <c r="DU27"/>
      <c r="DV27"/>
      <c r="DW27"/>
      <c r="DX27"/>
      <c r="DY27"/>
      <c r="EA27"/>
      <c r="EB27"/>
      <c r="EC27"/>
      <c r="ED27"/>
      <c r="EG27"/>
      <c r="EH27"/>
      <c r="EI27"/>
      <c r="EJ27"/>
      <c r="EM27"/>
      <c r="EN27"/>
      <c r="EO27"/>
      <c r="EP27"/>
      <c r="ES27"/>
      <c r="ET27"/>
      <c r="EU27"/>
      <c r="EW27"/>
      <c r="EX27"/>
      <c r="FA27"/>
      <c r="FB27"/>
      <c r="FE27"/>
      <c r="FF27"/>
      <c r="FI27"/>
      <c r="FJ27"/>
      <c r="FM27"/>
      <c r="FN27"/>
      <c r="FQ27"/>
      <c r="FR27"/>
      <c r="FU27"/>
      <c r="FV27"/>
      <c r="FY27"/>
      <c r="FZ27"/>
      <c r="GC27"/>
      <c r="GD27"/>
      <c r="GG27"/>
      <c r="GH27"/>
      <c r="GK27"/>
      <c r="GL27"/>
      <c r="GP27"/>
      <c r="GQ27"/>
    </row>
    <row r="28" spans="2:199" x14ac:dyDescent="0.3">
      <c r="B28"/>
      <c r="C28"/>
      <c r="D28"/>
      <c r="S28" s="83" t="s">
        <v>626</v>
      </c>
      <c r="T28">
        <v>0</v>
      </c>
      <c r="U28">
        <v>0</v>
      </c>
      <c r="V28"/>
      <c r="W28">
        <v>0</v>
      </c>
      <c r="Z28"/>
      <c r="AA28"/>
      <c r="AB28"/>
      <c r="AC28"/>
      <c r="AD28"/>
      <c r="AF28"/>
      <c r="AG28"/>
      <c r="AH28"/>
      <c r="AI28"/>
      <c r="AK28"/>
      <c r="AL28"/>
      <c r="AM28"/>
      <c r="AN28"/>
      <c r="AP28"/>
      <c r="AQ28"/>
      <c r="AR28"/>
      <c r="AS28"/>
      <c r="AU28"/>
      <c r="AV28"/>
      <c r="AW28"/>
      <c r="AX28"/>
      <c r="AZ28"/>
      <c r="BA28"/>
      <c r="BB28"/>
      <c r="BE28"/>
      <c r="BF28"/>
      <c r="BG28"/>
      <c r="BI28"/>
      <c r="BJ28"/>
      <c r="BO28"/>
      <c r="BP28"/>
      <c r="BS28"/>
      <c r="BT28"/>
      <c r="BW28"/>
      <c r="BX28"/>
      <c r="CA28" s="5" t="s">
        <v>677</v>
      </c>
      <c r="CB28">
        <v>34</v>
      </c>
      <c r="CC28"/>
      <c r="CD28"/>
      <c r="CG28"/>
      <c r="CH28"/>
      <c r="CI28"/>
      <c r="CJ28"/>
      <c r="CK28"/>
      <c r="CM28"/>
      <c r="CN28"/>
      <c r="CO28"/>
      <c r="CP28"/>
      <c r="CS28"/>
      <c r="CT28"/>
      <c r="CU28"/>
      <c r="CV28"/>
      <c r="CY28"/>
      <c r="CZ28"/>
      <c r="DA28"/>
      <c r="DC28"/>
      <c r="DD28"/>
      <c r="DJ28"/>
      <c r="DK28"/>
      <c r="DN28"/>
      <c r="DO28"/>
      <c r="DU28"/>
      <c r="DV28"/>
      <c r="EA28"/>
      <c r="EB28"/>
      <c r="EG28"/>
      <c r="EH28"/>
      <c r="EM28"/>
      <c r="EN28"/>
      <c r="ES28"/>
      <c r="ET28"/>
      <c r="EW28"/>
      <c r="EX28"/>
      <c r="FA28"/>
      <c r="FB28"/>
      <c r="FE28"/>
      <c r="FF28"/>
      <c r="FI28"/>
      <c r="FJ28"/>
      <c r="FM28"/>
      <c r="FN28"/>
      <c r="FQ28"/>
      <c r="FR28"/>
      <c r="FU28"/>
      <c r="FV28"/>
      <c r="FY28"/>
      <c r="FZ28"/>
      <c r="GC28"/>
      <c r="GD28"/>
      <c r="GG28"/>
      <c r="GH28"/>
      <c r="GK28"/>
      <c r="GL28"/>
      <c r="GP28"/>
      <c r="GQ28"/>
    </row>
    <row r="29" spans="2:199" x14ac:dyDescent="0.3">
      <c r="B29"/>
      <c r="C29"/>
      <c r="D29"/>
      <c r="S29" s="13" t="s">
        <v>6</v>
      </c>
      <c r="T29">
        <v>20</v>
      </c>
      <c r="U29">
        <v>0</v>
      </c>
      <c r="V29">
        <v>1</v>
      </c>
      <c r="W29">
        <v>21</v>
      </c>
      <c r="Z29"/>
      <c r="AA29"/>
      <c r="AB29"/>
      <c r="AC29"/>
      <c r="AD29"/>
      <c r="AF29"/>
      <c r="AG29"/>
      <c r="AH29"/>
      <c r="AI29"/>
      <c r="AK29"/>
      <c r="AL29"/>
      <c r="AM29"/>
      <c r="AN29"/>
      <c r="AP29"/>
      <c r="AQ29"/>
      <c r="AR29"/>
      <c r="AS29"/>
      <c r="AU29"/>
      <c r="AV29"/>
      <c r="AW29"/>
      <c r="AX29"/>
      <c r="AZ29"/>
      <c r="BA29"/>
      <c r="BB29"/>
      <c r="BE29"/>
      <c r="BF29"/>
      <c r="BG29"/>
      <c r="BI29"/>
      <c r="BJ29"/>
      <c r="BO29"/>
      <c r="BP29"/>
      <c r="BS29"/>
      <c r="BT29"/>
      <c r="BW29"/>
      <c r="BX29"/>
      <c r="CA29" s="5" t="s">
        <v>678</v>
      </c>
      <c r="CB29">
        <v>12</v>
      </c>
      <c r="CC29"/>
      <c r="CD29"/>
      <c r="CG29"/>
      <c r="CH29"/>
      <c r="CI29"/>
      <c r="CJ29"/>
      <c r="CK29"/>
      <c r="CM29"/>
      <c r="CN29"/>
      <c r="CO29"/>
      <c r="CP29"/>
      <c r="CS29"/>
      <c r="CT29"/>
      <c r="CU29"/>
      <c r="CV29"/>
      <c r="CY29"/>
      <c r="CZ29"/>
      <c r="DA29"/>
      <c r="DC29"/>
      <c r="DD29"/>
      <c r="DJ29"/>
      <c r="DK29"/>
      <c r="DN29"/>
      <c r="DO29"/>
      <c r="DU29"/>
      <c r="DV29"/>
      <c r="EA29"/>
      <c r="EB29"/>
      <c r="EG29"/>
      <c r="EH29"/>
      <c r="EM29"/>
      <c r="EN29"/>
      <c r="ES29"/>
      <c r="ET29"/>
      <c r="EW29"/>
      <c r="EX29"/>
      <c r="FA29"/>
      <c r="FB29"/>
      <c r="FE29"/>
      <c r="FF29"/>
      <c r="FI29"/>
      <c r="FJ29"/>
      <c r="FM29"/>
      <c r="FN29"/>
      <c r="FQ29"/>
      <c r="FR29"/>
      <c r="FU29"/>
      <c r="FV29"/>
      <c r="FY29"/>
      <c r="FZ29"/>
      <c r="GC29"/>
      <c r="GD29"/>
      <c r="GG29"/>
      <c r="GH29"/>
      <c r="GK29"/>
      <c r="GL29"/>
      <c r="GP29"/>
      <c r="GQ29"/>
    </row>
    <row r="30" spans="2:199" x14ac:dyDescent="0.3">
      <c r="B30"/>
      <c r="C30"/>
      <c r="D30"/>
      <c r="S30" s="83" t="s">
        <v>646</v>
      </c>
      <c r="T30">
        <v>20</v>
      </c>
      <c r="U30">
        <v>0</v>
      </c>
      <c r="V30">
        <v>1</v>
      </c>
      <c r="W30">
        <v>21</v>
      </c>
      <c r="Z30"/>
      <c r="AA30"/>
      <c r="AB30"/>
      <c r="AC30"/>
      <c r="AD30"/>
      <c r="AF30"/>
      <c r="AG30"/>
      <c r="AH30"/>
      <c r="AI30"/>
      <c r="AK30"/>
      <c r="AL30"/>
      <c r="AM30"/>
      <c r="AN30"/>
      <c r="AP30"/>
      <c r="AQ30"/>
      <c r="AR30"/>
      <c r="AS30"/>
      <c r="AU30"/>
      <c r="AV30"/>
      <c r="AW30"/>
      <c r="AX30"/>
      <c r="AZ30"/>
      <c r="BA30"/>
      <c r="BB30"/>
      <c r="BE30"/>
      <c r="BF30"/>
      <c r="BG30"/>
      <c r="BI30"/>
      <c r="BJ30"/>
      <c r="BO30"/>
      <c r="BP30"/>
      <c r="BS30"/>
      <c r="BT30"/>
      <c r="BW30"/>
      <c r="BX30"/>
      <c r="CA30" s="5" t="s">
        <v>679</v>
      </c>
      <c r="CB30">
        <v>0</v>
      </c>
      <c r="CC30"/>
      <c r="CD30"/>
      <c r="CG30"/>
      <c r="CH30"/>
      <c r="CI30"/>
      <c r="CJ30"/>
      <c r="CK30"/>
      <c r="CM30"/>
      <c r="CN30"/>
      <c r="CO30"/>
      <c r="CP30"/>
      <c r="CS30"/>
      <c r="CT30"/>
      <c r="CU30"/>
      <c r="CV30"/>
      <c r="CY30"/>
      <c r="CZ30"/>
      <c r="DA30"/>
      <c r="DC30"/>
      <c r="DD30"/>
      <c r="DJ30"/>
      <c r="DK30"/>
      <c r="DN30"/>
      <c r="DO30"/>
      <c r="DU30"/>
      <c r="DV30"/>
      <c r="EA30"/>
      <c r="EB30"/>
      <c r="EG30"/>
      <c r="EH30"/>
      <c r="EM30"/>
      <c r="EN30"/>
      <c r="ES30"/>
      <c r="ET30"/>
      <c r="EW30"/>
      <c r="EX30"/>
      <c r="FA30"/>
      <c r="FB30"/>
      <c r="FE30"/>
      <c r="FF30"/>
      <c r="FI30"/>
      <c r="FJ30"/>
      <c r="FM30"/>
      <c r="FN30"/>
      <c r="FQ30"/>
      <c r="FR30"/>
      <c r="FU30"/>
      <c r="FV30"/>
      <c r="FY30"/>
      <c r="FZ30"/>
      <c r="GC30"/>
      <c r="GD30"/>
      <c r="GG30"/>
      <c r="GH30"/>
      <c r="GK30"/>
      <c r="GL30"/>
      <c r="GP30"/>
      <c r="GQ30"/>
    </row>
    <row r="31" spans="2:199" x14ac:dyDescent="0.3">
      <c r="B31"/>
      <c r="C31"/>
      <c r="D31"/>
      <c r="S31" s="12" t="s">
        <v>14</v>
      </c>
      <c r="T31">
        <v>0</v>
      </c>
      <c r="U31">
        <v>0</v>
      </c>
      <c r="V31">
        <v>1</v>
      </c>
      <c r="W31">
        <v>1</v>
      </c>
      <c r="Z31"/>
      <c r="AA31"/>
      <c r="AB31"/>
      <c r="AC31"/>
      <c r="AD31"/>
      <c r="AF31"/>
      <c r="AG31"/>
      <c r="AH31"/>
      <c r="AI31"/>
      <c r="AK31"/>
      <c r="AL31"/>
      <c r="AM31"/>
      <c r="AN31"/>
      <c r="AP31"/>
      <c r="AQ31"/>
      <c r="AR31"/>
      <c r="AS31"/>
      <c r="AU31"/>
      <c r="AV31"/>
      <c r="AW31"/>
      <c r="AX31"/>
      <c r="AZ31"/>
      <c r="BA31"/>
      <c r="BB31"/>
      <c r="BE31"/>
      <c r="BF31"/>
      <c r="BG31"/>
      <c r="BI31"/>
      <c r="BJ31"/>
      <c r="BO31"/>
      <c r="BP31"/>
      <c r="BS31"/>
      <c r="BT31"/>
      <c r="BW31"/>
      <c r="BX31"/>
      <c r="CA31"/>
      <c r="CB31"/>
      <c r="CC31"/>
      <c r="CD31"/>
      <c r="CG31"/>
      <c r="CH31"/>
      <c r="CI31"/>
      <c r="CJ31"/>
      <c r="CK31"/>
      <c r="CM31"/>
      <c r="CN31"/>
      <c r="CO31"/>
      <c r="CP31"/>
      <c r="CS31"/>
      <c r="CT31"/>
      <c r="CU31"/>
      <c r="CV31"/>
      <c r="CY31"/>
      <c r="CZ31"/>
      <c r="DA31"/>
      <c r="DC31"/>
      <c r="DD31"/>
      <c r="DJ31"/>
      <c r="DK31"/>
      <c r="DN31"/>
      <c r="DO31"/>
      <c r="DU31"/>
      <c r="DV31"/>
      <c r="EA31"/>
      <c r="EB31"/>
      <c r="EG31"/>
      <c r="EH31"/>
      <c r="EM31"/>
      <c r="EN31"/>
      <c r="ES31"/>
      <c r="ET31"/>
      <c r="EW31"/>
      <c r="EX31"/>
      <c r="FA31"/>
      <c r="FB31"/>
      <c r="FE31"/>
      <c r="FF31"/>
      <c r="FI31"/>
      <c r="FJ31"/>
      <c r="FM31"/>
      <c r="FN31"/>
      <c r="FQ31"/>
      <c r="FR31"/>
      <c r="FU31"/>
      <c r="FV31"/>
      <c r="FY31"/>
      <c r="FZ31"/>
      <c r="GC31"/>
      <c r="GD31"/>
      <c r="GG31"/>
      <c r="GH31"/>
      <c r="GK31"/>
      <c r="GL31"/>
      <c r="GP31"/>
      <c r="GQ31"/>
    </row>
    <row r="32" spans="2:199" x14ac:dyDescent="0.3">
      <c r="B32"/>
      <c r="C32"/>
      <c r="D32"/>
      <c r="S32" s="13" t="s">
        <v>7</v>
      </c>
      <c r="T32"/>
      <c r="U32">
        <v>0</v>
      </c>
      <c r="V32">
        <v>1</v>
      </c>
      <c r="W32">
        <v>1</v>
      </c>
      <c r="CA32"/>
      <c r="CB32"/>
      <c r="CC32"/>
      <c r="CD32"/>
      <c r="CG32"/>
      <c r="CH32"/>
      <c r="CI32"/>
      <c r="CJ32"/>
      <c r="CK32"/>
      <c r="CM32"/>
      <c r="CN32"/>
      <c r="CO32"/>
      <c r="CP32"/>
      <c r="CS32"/>
      <c r="CT32"/>
      <c r="CU32"/>
      <c r="CV32"/>
      <c r="CY32"/>
      <c r="CZ32"/>
      <c r="DA32"/>
      <c r="DC32"/>
      <c r="DD32"/>
      <c r="DJ32"/>
      <c r="DK32"/>
      <c r="DN32"/>
      <c r="DO32"/>
      <c r="DU32"/>
      <c r="DV32"/>
      <c r="EA32"/>
      <c r="EB32"/>
      <c r="EG32"/>
      <c r="EH32"/>
      <c r="EM32"/>
      <c r="EN32"/>
      <c r="ES32"/>
      <c r="ET32"/>
      <c r="EW32"/>
      <c r="EX32"/>
      <c r="FA32"/>
      <c r="FB32"/>
      <c r="FE32"/>
      <c r="FF32"/>
      <c r="FI32"/>
      <c r="FJ32"/>
      <c r="FM32"/>
      <c r="FN32"/>
      <c r="FQ32"/>
      <c r="FR32"/>
      <c r="FU32"/>
      <c r="FV32"/>
      <c r="FY32"/>
      <c r="FZ32"/>
      <c r="GC32"/>
      <c r="GD32"/>
      <c r="GG32"/>
      <c r="GH32"/>
      <c r="GK32"/>
      <c r="GL32"/>
      <c r="GP32"/>
      <c r="GQ32"/>
    </row>
    <row r="33" spans="2:199" x14ac:dyDescent="0.3">
      <c r="B33"/>
      <c r="C33"/>
      <c r="D33"/>
      <c r="S33" s="83" t="s">
        <v>646</v>
      </c>
      <c r="T33"/>
      <c r="U33">
        <v>0</v>
      </c>
      <c r="V33">
        <v>0</v>
      </c>
      <c r="W33">
        <v>0</v>
      </c>
      <c r="CA33"/>
      <c r="CB33"/>
      <c r="CC33"/>
      <c r="CD33"/>
      <c r="CG33"/>
      <c r="CH33"/>
      <c r="CI33"/>
      <c r="CJ33"/>
      <c r="CK33"/>
      <c r="CM33"/>
      <c r="CN33"/>
      <c r="CO33"/>
      <c r="CP33"/>
      <c r="CS33"/>
      <c r="CT33"/>
      <c r="CU33"/>
      <c r="CV33"/>
      <c r="CY33"/>
      <c r="CZ33"/>
      <c r="DA33"/>
      <c r="DC33"/>
      <c r="DD33"/>
      <c r="DJ33"/>
      <c r="DK33"/>
      <c r="DN33"/>
      <c r="DO33"/>
      <c r="DU33"/>
      <c r="DV33"/>
      <c r="EA33"/>
      <c r="EB33"/>
      <c r="EG33"/>
      <c r="EH33"/>
      <c r="EM33"/>
      <c r="EN33"/>
      <c r="ES33"/>
      <c r="ET33"/>
      <c r="EW33"/>
      <c r="EX33"/>
      <c r="FA33"/>
      <c r="FB33"/>
      <c r="FE33"/>
      <c r="FF33"/>
      <c r="FI33"/>
      <c r="FJ33"/>
      <c r="FM33"/>
      <c r="FN33"/>
      <c r="FQ33"/>
      <c r="FR33"/>
      <c r="FU33"/>
      <c r="FV33"/>
      <c r="FY33"/>
      <c r="FZ33"/>
      <c r="GC33"/>
      <c r="GD33"/>
      <c r="GG33"/>
      <c r="GH33"/>
      <c r="GK33"/>
      <c r="GL33"/>
      <c r="GP33"/>
      <c r="GQ33"/>
    </row>
    <row r="34" spans="2:199" x14ac:dyDescent="0.3">
      <c r="S34" s="83" t="s">
        <v>626</v>
      </c>
      <c r="T34"/>
      <c r="U34">
        <v>0</v>
      </c>
      <c r="V34">
        <v>1</v>
      </c>
      <c r="W34">
        <v>1</v>
      </c>
      <c r="CA34"/>
      <c r="CB34"/>
      <c r="CC34"/>
      <c r="CD34"/>
      <c r="CG34"/>
      <c r="CH34"/>
      <c r="CI34"/>
      <c r="CJ34"/>
      <c r="CK34"/>
      <c r="CM34"/>
      <c r="CN34"/>
      <c r="CO34"/>
      <c r="CP34"/>
      <c r="CS34"/>
      <c r="CT34"/>
      <c r="CU34"/>
      <c r="CV34"/>
      <c r="CY34"/>
      <c r="CZ34"/>
      <c r="DA34"/>
      <c r="DC34"/>
      <c r="DD34"/>
      <c r="DJ34"/>
      <c r="DK34"/>
      <c r="DN34"/>
      <c r="DO34"/>
      <c r="DU34"/>
      <c r="DV34"/>
      <c r="EA34"/>
      <c r="EB34"/>
      <c r="EG34"/>
      <c r="EH34"/>
      <c r="EM34"/>
      <c r="EN34"/>
      <c r="ES34"/>
      <c r="ET34"/>
      <c r="EW34"/>
      <c r="EX34"/>
      <c r="FA34"/>
      <c r="FB34"/>
      <c r="FE34"/>
      <c r="FF34"/>
      <c r="FI34"/>
      <c r="FJ34"/>
      <c r="FM34"/>
      <c r="FN34"/>
      <c r="FQ34"/>
      <c r="FR34"/>
      <c r="FU34"/>
      <c r="FV34"/>
      <c r="FY34"/>
      <c r="FZ34"/>
      <c r="GC34"/>
      <c r="GD34"/>
      <c r="GG34"/>
      <c r="GH34"/>
      <c r="GK34"/>
      <c r="GL34"/>
      <c r="GP34"/>
      <c r="GQ34"/>
    </row>
    <row r="35" spans="2:199" x14ac:dyDescent="0.3">
      <c r="S35" s="13" t="s">
        <v>6</v>
      </c>
      <c r="T35">
        <v>0</v>
      </c>
      <c r="U35"/>
      <c r="V35">
        <v>0</v>
      </c>
      <c r="W35">
        <v>0</v>
      </c>
      <c r="CA35"/>
      <c r="CB35"/>
      <c r="CC35"/>
      <c r="CD35"/>
      <c r="CG35"/>
      <c r="CH35"/>
      <c r="CI35"/>
      <c r="CJ35"/>
      <c r="CK35"/>
      <c r="CM35"/>
      <c r="CN35"/>
      <c r="CO35"/>
      <c r="CP35"/>
      <c r="CS35"/>
      <c r="CT35"/>
      <c r="CU35"/>
      <c r="CV35"/>
      <c r="CY35"/>
      <c r="CZ35"/>
      <c r="DA35"/>
      <c r="DC35"/>
      <c r="DD35"/>
      <c r="DJ35"/>
      <c r="DK35"/>
      <c r="DN35"/>
      <c r="DO35"/>
      <c r="DU35"/>
      <c r="DV35"/>
      <c r="EA35"/>
      <c r="EB35"/>
      <c r="EG35"/>
      <c r="EH35"/>
      <c r="EM35"/>
      <c r="EN35"/>
      <c r="ES35"/>
      <c r="ET35"/>
      <c r="EW35"/>
      <c r="EX35"/>
      <c r="FA35"/>
      <c r="FB35"/>
      <c r="FE35"/>
      <c r="FF35"/>
      <c r="FI35"/>
      <c r="FJ35"/>
      <c r="FM35"/>
      <c r="FN35"/>
      <c r="FQ35"/>
      <c r="FR35"/>
      <c r="FU35"/>
      <c r="FV35"/>
      <c r="FY35"/>
      <c r="FZ35"/>
      <c r="GC35"/>
      <c r="GD35"/>
      <c r="GG35"/>
      <c r="GH35"/>
      <c r="GK35"/>
      <c r="GL35"/>
      <c r="GP35"/>
      <c r="GQ35"/>
    </row>
    <row r="36" spans="2:199" x14ac:dyDescent="0.3">
      <c r="S36" s="83" t="s">
        <v>646</v>
      </c>
      <c r="T36">
        <v>0</v>
      </c>
      <c r="U36"/>
      <c r="V36">
        <v>0</v>
      </c>
      <c r="W36">
        <v>0</v>
      </c>
      <c r="CA36"/>
      <c r="CB36"/>
      <c r="CC36"/>
      <c r="CD36"/>
      <c r="CG36"/>
      <c r="CH36"/>
      <c r="CI36"/>
      <c r="CJ36"/>
      <c r="CK36"/>
      <c r="CM36"/>
      <c r="CN36"/>
      <c r="CO36"/>
      <c r="CP36"/>
      <c r="CS36"/>
      <c r="CT36"/>
      <c r="CU36"/>
      <c r="CV36"/>
      <c r="CY36"/>
      <c r="CZ36"/>
      <c r="DA36"/>
      <c r="DC36"/>
      <c r="DD36"/>
      <c r="DJ36"/>
      <c r="DK36"/>
      <c r="DN36"/>
      <c r="DO36"/>
      <c r="DU36"/>
      <c r="DV36"/>
      <c r="EA36"/>
      <c r="EB36"/>
      <c r="EG36"/>
      <c r="EH36"/>
      <c r="EM36"/>
      <c r="EN36"/>
      <c r="ES36"/>
      <c r="ET36"/>
      <c r="EW36"/>
      <c r="EX36"/>
      <c r="FA36"/>
      <c r="FB36"/>
      <c r="FE36"/>
      <c r="FF36"/>
      <c r="FI36"/>
      <c r="FJ36"/>
      <c r="FM36"/>
      <c r="FN36"/>
      <c r="FQ36"/>
      <c r="FR36"/>
      <c r="FU36"/>
      <c r="FV36"/>
      <c r="FY36"/>
      <c r="FZ36"/>
      <c r="GC36"/>
      <c r="GD36"/>
      <c r="GG36"/>
      <c r="GH36"/>
      <c r="GK36"/>
      <c r="GL36"/>
      <c r="GP36"/>
      <c r="GQ36"/>
    </row>
    <row r="37" spans="2:199" x14ac:dyDescent="0.3">
      <c r="S37" s="12" t="s">
        <v>632</v>
      </c>
      <c r="T37"/>
      <c r="U37">
        <v>2</v>
      </c>
      <c r="V37">
        <v>1</v>
      </c>
      <c r="W37">
        <v>3</v>
      </c>
      <c r="CA37"/>
      <c r="CB37"/>
      <c r="CC37"/>
      <c r="CD37"/>
      <c r="CG37"/>
      <c r="CH37"/>
      <c r="CI37"/>
      <c r="CJ37"/>
      <c r="CK37"/>
      <c r="CM37"/>
      <c r="CN37"/>
      <c r="CO37"/>
      <c r="CP37"/>
      <c r="CS37"/>
      <c r="CT37"/>
      <c r="CU37"/>
      <c r="CV37"/>
      <c r="CY37"/>
      <c r="CZ37"/>
      <c r="DA37"/>
      <c r="DC37"/>
      <c r="DD37"/>
      <c r="DJ37"/>
      <c r="DK37"/>
      <c r="DN37"/>
      <c r="DO37"/>
      <c r="DU37"/>
      <c r="DV37"/>
      <c r="EA37"/>
      <c r="EB37"/>
      <c r="EG37"/>
      <c r="EH37"/>
      <c r="EM37"/>
      <c r="EN37"/>
      <c r="ES37"/>
      <c r="ET37"/>
      <c r="EW37"/>
      <c r="EX37"/>
      <c r="FA37"/>
      <c r="FB37"/>
      <c r="FE37"/>
      <c r="FF37"/>
      <c r="FI37"/>
      <c r="FJ37"/>
      <c r="FM37"/>
      <c r="FN37"/>
      <c r="FQ37"/>
      <c r="FR37"/>
      <c r="FU37"/>
      <c r="FV37"/>
      <c r="FY37"/>
      <c r="FZ37"/>
      <c r="GC37"/>
      <c r="GD37"/>
      <c r="GG37"/>
      <c r="GH37"/>
      <c r="GK37"/>
      <c r="GL37"/>
      <c r="GP37"/>
      <c r="GQ37"/>
    </row>
    <row r="38" spans="2:199" x14ac:dyDescent="0.3">
      <c r="S38" s="13" t="s">
        <v>7</v>
      </c>
      <c r="T38"/>
      <c r="U38">
        <v>2</v>
      </c>
      <c r="V38">
        <v>1</v>
      </c>
      <c r="W38">
        <v>3</v>
      </c>
      <c r="CM38"/>
      <c r="CN38"/>
      <c r="CO38"/>
      <c r="CP38"/>
      <c r="CS38"/>
      <c r="CT38"/>
      <c r="CU38"/>
      <c r="CV38"/>
      <c r="CY38"/>
      <c r="CZ38"/>
      <c r="DA38"/>
      <c r="DC38"/>
      <c r="DD38"/>
      <c r="DJ38"/>
      <c r="DK38"/>
      <c r="DN38"/>
      <c r="DO38"/>
      <c r="DU38"/>
      <c r="DV38"/>
      <c r="EA38"/>
      <c r="EB38"/>
      <c r="EG38"/>
      <c r="EH38"/>
      <c r="EM38"/>
      <c r="EN38"/>
      <c r="ES38"/>
      <c r="ET38"/>
      <c r="EW38"/>
      <c r="EX38"/>
      <c r="FA38"/>
      <c r="FB38"/>
      <c r="FE38"/>
      <c r="FF38"/>
      <c r="FI38"/>
      <c r="FJ38"/>
      <c r="FM38"/>
      <c r="FN38"/>
      <c r="FQ38"/>
      <c r="FR38"/>
      <c r="FU38"/>
      <c r="FV38"/>
      <c r="FY38"/>
      <c r="FZ38"/>
      <c r="GC38"/>
      <c r="GD38"/>
      <c r="GG38"/>
      <c r="GH38"/>
      <c r="GK38"/>
      <c r="GL38"/>
      <c r="GP38"/>
      <c r="GQ38"/>
    </row>
    <row r="39" spans="2:199" x14ac:dyDescent="0.3">
      <c r="S39" s="83" t="s">
        <v>646</v>
      </c>
      <c r="T39"/>
      <c r="U39">
        <v>2</v>
      </c>
      <c r="V39"/>
      <c r="W39">
        <v>2</v>
      </c>
      <c r="CM39"/>
      <c r="CN39"/>
      <c r="CO39"/>
      <c r="CP39"/>
      <c r="CS39"/>
      <c r="CT39"/>
      <c r="CU39"/>
      <c r="CV39"/>
      <c r="CY39"/>
      <c r="CZ39"/>
      <c r="DA39"/>
      <c r="DC39"/>
      <c r="DD39"/>
      <c r="DJ39"/>
      <c r="DK39"/>
      <c r="DN39"/>
      <c r="DO39"/>
      <c r="DU39"/>
      <c r="DV39"/>
      <c r="EA39"/>
      <c r="EB39"/>
      <c r="EG39"/>
      <c r="EH39"/>
      <c r="EM39"/>
      <c r="EN39"/>
      <c r="ES39"/>
      <c r="ET39"/>
      <c r="EW39"/>
      <c r="EX39"/>
      <c r="FA39"/>
      <c r="FB39"/>
      <c r="FE39"/>
      <c r="FF39"/>
      <c r="FI39"/>
      <c r="FJ39"/>
      <c r="FM39"/>
      <c r="FN39"/>
      <c r="FQ39"/>
      <c r="FR39"/>
      <c r="FU39"/>
      <c r="FV39"/>
      <c r="FY39"/>
      <c r="FZ39"/>
      <c r="GC39"/>
      <c r="GD39"/>
      <c r="GG39"/>
      <c r="GH39"/>
      <c r="GK39"/>
      <c r="GL39"/>
      <c r="GP39"/>
      <c r="GQ39"/>
    </row>
    <row r="40" spans="2:199" x14ac:dyDescent="0.3">
      <c r="S40" s="83" t="s">
        <v>626</v>
      </c>
      <c r="T40"/>
      <c r="U40"/>
      <c r="V40">
        <v>1</v>
      </c>
      <c r="W40">
        <v>1</v>
      </c>
      <c r="CM40"/>
      <c r="CN40"/>
      <c r="CO40"/>
      <c r="CP40"/>
      <c r="CS40"/>
      <c r="CT40"/>
      <c r="CU40"/>
      <c r="CV40"/>
      <c r="CY40"/>
      <c r="CZ40"/>
      <c r="DA40"/>
      <c r="DC40"/>
      <c r="DD40"/>
      <c r="DJ40"/>
      <c r="DK40"/>
      <c r="DN40"/>
      <c r="DO40"/>
      <c r="DU40"/>
      <c r="DV40"/>
      <c r="EA40"/>
      <c r="EB40"/>
      <c r="EG40"/>
      <c r="EH40"/>
      <c r="EM40"/>
      <c r="EN40"/>
      <c r="ES40"/>
      <c r="ET40"/>
      <c r="EW40"/>
      <c r="EX40"/>
      <c r="FA40"/>
      <c r="FB40"/>
      <c r="FE40"/>
      <c r="FF40"/>
      <c r="FI40"/>
      <c r="FJ40"/>
      <c r="FM40"/>
      <c r="FN40"/>
      <c r="FQ40"/>
      <c r="FR40"/>
      <c r="FU40"/>
      <c r="FV40"/>
      <c r="FY40"/>
      <c r="FZ40"/>
      <c r="GC40"/>
      <c r="GD40"/>
      <c r="GG40"/>
      <c r="GH40"/>
      <c r="GK40"/>
      <c r="GL40"/>
      <c r="GP40"/>
      <c r="GQ40"/>
    </row>
    <row r="41" spans="2:199" x14ac:dyDescent="0.3">
      <c r="S41" s="13" t="s">
        <v>6</v>
      </c>
      <c r="T41"/>
      <c r="U41">
        <v>0</v>
      </c>
      <c r="V41">
        <v>0</v>
      </c>
      <c r="W41">
        <v>0</v>
      </c>
      <c r="CM41"/>
      <c r="CN41"/>
      <c r="CO41"/>
      <c r="CP41"/>
      <c r="CS41"/>
      <c r="CT41"/>
      <c r="CU41"/>
      <c r="CV41"/>
      <c r="CY41"/>
      <c r="CZ41"/>
      <c r="DA41"/>
      <c r="DC41"/>
      <c r="DD41"/>
      <c r="DJ41"/>
      <c r="DK41"/>
      <c r="DN41"/>
      <c r="DO41"/>
      <c r="DU41"/>
      <c r="DV41"/>
      <c r="EA41"/>
      <c r="EB41"/>
      <c r="EG41"/>
      <c r="EH41"/>
      <c r="EM41"/>
      <c r="EN41"/>
      <c r="ES41"/>
      <c r="ET41"/>
      <c r="EW41"/>
      <c r="EX41"/>
      <c r="FA41"/>
      <c r="FB41"/>
      <c r="FE41"/>
      <c r="FF41"/>
      <c r="FI41"/>
      <c r="FJ41"/>
      <c r="FM41"/>
      <c r="FN41"/>
      <c r="FQ41"/>
      <c r="FR41"/>
      <c r="FU41"/>
      <c r="FV41"/>
      <c r="FY41"/>
      <c r="FZ41"/>
      <c r="GC41"/>
      <c r="GD41"/>
      <c r="GG41"/>
      <c r="GH41"/>
      <c r="GK41"/>
      <c r="GL41"/>
      <c r="GP41"/>
      <c r="GQ41"/>
    </row>
    <row r="42" spans="2:199" x14ac:dyDescent="0.3">
      <c r="S42" s="83" t="s">
        <v>646</v>
      </c>
      <c r="T42"/>
      <c r="U42">
        <v>0</v>
      </c>
      <c r="V42">
        <v>0</v>
      </c>
      <c r="W42">
        <v>0</v>
      </c>
      <c r="CM42"/>
      <c r="CN42"/>
      <c r="CO42"/>
      <c r="CP42"/>
      <c r="CS42"/>
      <c r="CT42"/>
      <c r="CU42"/>
      <c r="CV42"/>
      <c r="CY42"/>
      <c r="CZ42"/>
      <c r="DA42"/>
      <c r="DC42"/>
      <c r="DD42"/>
      <c r="DJ42"/>
      <c r="DK42"/>
      <c r="DN42"/>
      <c r="DO42"/>
      <c r="DU42"/>
      <c r="DV42"/>
      <c r="EA42"/>
      <c r="EB42"/>
      <c r="EG42"/>
      <c r="EH42"/>
      <c r="EM42"/>
      <c r="EN42"/>
      <c r="ES42"/>
      <c r="ET42"/>
      <c r="EW42"/>
      <c r="EX42"/>
      <c r="FA42"/>
      <c r="FB42"/>
      <c r="FE42"/>
      <c r="FF42"/>
      <c r="FI42"/>
      <c r="FJ42"/>
      <c r="FM42"/>
      <c r="FN42"/>
      <c r="FQ42"/>
      <c r="FR42"/>
      <c r="FU42"/>
      <c r="FV42"/>
      <c r="FY42"/>
      <c r="FZ42"/>
      <c r="GC42"/>
      <c r="GD42"/>
      <c r="GG42"/>
      <c r="GH42"/>
      <c r="GK42"/>
      <c r="GL42"/>
      <c r="GP42"/>
      <c r="GQ42"/>
    </row>
    <row r="43" spans="2:199" x14ac:dyDescent="0.3">
      <c r="S43" s="5" t="s">
        <v>641</v>
      </c>
      <c r="T43"/>
      <c r="U43"/>
      <c r="V43"/>
      <c r="W43"/>
      <c r="CM43"/>
      <c r="CN43"/>
      <c r="CO43"/>
      <c r="CP43"/>
      <c r="CS43"/>
      <c r="CT43"/>
      <c r="CU43"/>
      <c r="CV43"/>
      <c r="CY43"/>
      <c r="CZ43"/>
      <c r="DA43"/>
      <c r="DC43"/>
      <c r="DD43"/>
      <c r="DJ43"/>
      <c r="DK43"/>
      <c r="DN43"/>
      <c r="DO43"/>
      <c r="DU43"/>
      <c r="DV43"/>
      <c r="EA43"/>
      <c r="EB43"/>
      <c r="EG43"/>
      <c r="EH43"/>
      <c r="EM43"/>
      <c r="EN43"/>
      <c r="ES43"/>
      <c r="ET43"/>
      <c r="EW43"/>
      <c r="EX43"/>
      <c r="FA43"/>
      <c r="FB43"/>
      <c r="FE43"/>
      <c r="FF43"/>
      <c r="FI43"/>
      <c r="FJ43"/>
      <c r="FM43"/>
      <c r="FN43"/>
      <c r="FQ43"/>
      <c r="FR43"/>
      <c r="FU43"/>
      <c r="FV43"/>
      <c r="FY43"/>
      <c r="FZ43"/>
      <c r="GC43"/>
      <c r="GD43"/>
      <c r="GG43"/>
      <c r="GH43"/>
      <c r="GK43"/>
      <c r="GL43"/>
      <c r="GP43"/>
      <c r="GQ43"/>
    </row>
    <row r="44" spans="2:199" x14ac:dyDescent="0.3">
      <c r="S44" s="12" t="s">
        <v>15</v>
      </c>
      <c r="T44"/>
      <c r="U44">
        <v>1</v>
      </c>
      <c r="V44">
        <v>0</v>
      </c>
      <c r="W44">
        <v>1</v>
      </c>
      <c r="CM44"/>
      <c r="CN44"/>
      <c r="CO44"/>
      <c r="CP44"/>
      <c r="CS44"/>
      <c r="CT44"/>
      <c r="CU44"/>
      <c r="CV44"/>
      <c r="CY44"/>
      <c r="CZ44"/>
      <c r="DA44"/>
      <c r="DC44"/>
      <c r="DD44"/>
      <c r="DJ44"/>
      <c r="DK44"/>
      <c r="DN44"/>
      <c r="DO44"/>
      <c r="DU44"/>
      <c r="DV44"/>
      <c r="EA44"/>
      <c r="EB44"/>
      <c r="EG44"/>
      <c r="EH44"/>
      <c r="EM44"/>
      <c r="EN44"/>
      <c r="ES44"/>
      <c r="ET44"/>
      <c r="EW44"/>
      <c r="EX44"/>
      <c r="FA44"/>
      <c r="FB44"/>
      <c r="FE44"/>
      <c r="FF44"/>
      <c r="FI44"/>
      <c r="FJ44"/>
      <c r="FM44"/>
      <c r="FN44"/>
      <c r="FQ44"/>
      <c r="FR44"/>
      <c r="FU44"/>
      <c r="FV44"/>
      <c r="FY44"/>
      <c r="FZ44"/>
      <c r="GC44"/>
      <c r="GD44"/>
      <c r="GG44"/>
      <c r="GH44"/>
      <c r="GK44"/>
      <c r="GL44"/>
      <c r="GP44"/>
      <c r="GQ44"/>
    </row>
    <row r="45" spans="2:199" x14ac:dyDescent="0.3">
      <c r="S45" s="13" t="s">
        <v>7</v>
      </c>
      <c r="T45"/>
      <c r="U45">
        <v>1</v>
      </c>
      <c r="V45"/>
      <c r="W45">
        <v>1</v>
      </c>
      <c r="CM45"/>
      <c r="CN45"/>
      <c r="CO45"/>
      <c r="CP45"/>
      <c r="CS45"/>
      <c r="CT45"/>
      <c r="CU45"/>
      <c r="CV45"/>
      <c r="CY45"/>
      <c r="CZ45"/>
      <c r="DA45"/>
      <c r="DC45"/>
      <c r="DD45"/>
      <c r="DJ45"/>
      <c r="DK45"/>
      <c r="DN45"/>
      <c r="DO45"/>
      <c r="DU45"/>
      <c r="DV45"/>
      <c r="EA45"/>
      <c r="EB45"/>
      <c r="EG45"/>
      <c r="EH45"/>
      <c r="EM45"/>
      <c r="EN45"/>
      <c r="ES45"/>
      <c r="ET45"/>
      <c r="EW45"/>
      <c r="EX45"/>
      <c r="FA45"/>
      <c r="FB45"/>
      <c r="FE45"/>
      <c r="FF45"/>
      <c r="FI45"/>
      <c r="FJ45"/>
      <c r="FM45"/>
      <c r="FN45"/>
      <c r="FQ45"/>
      <c r="FR45"/>
      <c r="FU45"/>
      <c r="FV45"/>
      <c r="FY45"/>
      <c r="FZ45"/>
      <c r="GC45"/>
      <c r="GD45"/>
      <c r="GG45"/>
      <c r="GH45"/>
      <c r="GK45"/>
      <c r="GL45"/>
      <c r="GP45"/>
      <c r="GQ45"/>
    </row>
    <row r="46" spans="2:199" x14ac:dyDescent="0.3">
      <c r="S46" s="83" t="s">
        <v>646</v>
      </c>
      <c r="T46"/>
      <c r="U46">
        <v>1</v>
      </c>
      <c r="V46"/>
      <c r="W46">
        <v>1</v>
      </c>
      <c r="CM46"/>
      <c r="CN46"/>
      <c r="CO46"/>
      <c r="CP46"/>
      <c r="CS46"/>
      <c r="CT46"/>
      <c r="CU46"/>
      <c r="CV46"/>
      <c r="CY46"/>
      <c r="CZ46"/>
      <c r="DA46"/>
      <c r="DC46"/>
      <c r="DD46"/>
      <c r="DJ46"/>
      <c r="DK46"/>
      <c r="DN46"/>
      <c r="DO46"/>
      <c r="DU46"/>
      <c r="DV46"/>
      <c r="EA46"/>
      <c r="EB46"/>
      <c r="EG46"/>
      <c r="EH46"/>
      <c r="EM46"/>
      <c r="EN46"/>
      <c r="ES46"/>
      <c r="ET46"/>
      <c r="EW46"/>
      <c r="EX46"/>
      <c r="FA46"/>
      <c r="FB46"/>
      <c r="FE46"/>
      <c r="FF46"/>
      <c r="FI46"/>
      <c r="FJ46"/>
      <c r="FM46"/>
      <c r="FN46"/>
      <c r="FQ46"/>
      <c r="FR46"/>
      <c r="FU46"/>
      <c r="FV46"/>
      <c r="FY46"/>
      <c r="FZ46"/>
      <c r="GC46"/>
      <c r="GD46"/>
      <c r="GG46"/>
      <c r="GH46"/>
      <c r="GK46"/>
      <c r="GL46"/>
      <c r="GP46"/>
      <c r="GQ46"/>
    </row>
    <row r="47" spans="2:199" x14ac:dyDescent="0.3">
      <c r="S47" s="13" t="s">
        <v>6</v>
      </c>
      <c r="T47"/>
      <c r="U47"/>
      <c r="V47">
        <v>0</v>
      </c>
      <c r="W47">
        <v>0</v>
      </c>
      <c r="CM47"/>
      <c r="CN47"/>
      <c r="CO47"/>
      <c r="CP47"/>
      <c r="CS47"/>
      <c r="CT47"/>
      <c r="CU47"/>
      <c r="CV47"/>
      <c r="CY47"/>
      <c r="CZ47"/>
      <c r="DA47"/>
      <c r="DC47"/>
      <c r="DD47"/>
      <c r="DJ47"/>
      <c r="DK47"/>
      <c r="DN47"/>
      <c r="DO47"/>
      <c r="DU47"/>
      <c r="DV47"/>
      <c r="EA47"/>
      <c r="EB47"/>
      <c r="EG47"/>
      <c r="EH47"/>
      <c r="EM47"/>
      <c r="EN47"/>
      <c r="ES47"/>
      <c r="ET47"/>
      <c r="EW47"/>
      <c r="EX47"/>
      <c r="FA47"/>
      <c r="FB47"/>
      <c r="FE47"/>
      <c r="FF47"/>
      <c r="FI47"/>
      <c r="FJ47"/>
      <c r="FM47"/>
      <c r="FN47"/>
      <c r="FQ47"/>
      <c r="FR47"/>
      <c r="FU47"/>
      <c r="FV47"/>
      <c r="FY47"/>
      <c r="FZ47"/>
      <c r="GC47"/>
      <c r="GD47"/>
      <c r="GG47"/>
      <c r="GH47"/>
      <c r="GK47"/>
      <c r="GL47"/>
      <c r="GP47"/>
      <c r="GQ47"/>
    </row>
    <row r="48" spans="2:199" x14ac:dyDescent="0.3">
      <c r="S48" s="83" t="s">
        <v>646</v>
      </c>
      <c r="T48"/>
      <c r="U48"/>
      <c r="V48">
        <v>0</v>
      </c>
      <c r="W48">
        <v>0</v>
      </c>
      <c r="CM48"/>
      <c r="CN48"/>
      <c r="CO48"/>
      <c r="CP48"/>
      <c r="CS48"/>
      <c r="CT48"/>
      <c r="CU48"/>
      <c r="CV48"/>
      <c r="CY48"/>
      <c r="CZ48"/>
      <c r="DA48"/>
      <c r="DC48"/>
      <c r="DD48"/>
      <c r="DJ48"/>
      <c r="DK48"/>
      <c r="DN48"/>
      <c r="DO48"/>
      <c r="DU48"/>
      <c r="DV48"/>
      <c r="EA48"/>
      <c r="EB48"/>
      <c r="EG48"/>
      <c r="EH48"/>
      <c r="EM48"/>
      <c r="EN48"/>
      <c r="ES48"/>
      <c r="ET48"/>
      <c r="EW48"/>
      <c r="EX48"/>
      <c r="FA48"/>
      <c r="FB48"/>
      <c r="FE48"/>
      <c r="FF48"/>
      <c r="FI48"/>
      <c r="FJ48"/>
      <c r="FM48"/>
      <c r="FN48"/>
      <c r="FQ48"/>
      <c r="FR48"/>
      <c r="FU48"/>
      <c r="FV48"/>
      <c r="FY48"/>
      <c r="FZ48"/>
      <c r="GC48"/>
      <c r="GD48"/>
      <c r="GG48"/>
      <c r="GH48"/>
      <c r="GK48"/>
      <c r="GL48"/>
      <c r="GP48"/>
      <c r="GQ48"/>
    </row>
    <row r="49" spans="19:199" x14ac:dyDescent="0.3">
      <c r="S49" s="12" t="s">
        <v>12</v>
      </c>
      <c r="T49">
        <v>2</v>
      </c>
      <c r="U49">
        <v>76</v>
      </c>
      <c r="V49">
        <v>13</v>
      </c>
      <c r="W49">
        <v>91</v>
      </c>
      <c r="CM49"/>
      <c r="CN49"/>
      <c r="CO49"/>
      <c r="CP49"/>
      <c r="CS49"/>
      <c r="CT49"/>
      <c r="CU49"/>
      <c r="CV49"/>
      <c r="CY49"/>
      <c r="CZ49"/>
      <c r="DA49"/>
      <c r="DC49"/>
      <c r="DD49"/>
      <c r="DJ49"/>
      <c r="DK49"/>
      <c r="DN49"/>
      <c r="DO49"/>
      <c r="DU49"/>
      <c r="DV49"/>
      <c r="EA49"/>
      <c r="EB49"/>
      <c r="EG49"/>
      <c r="EH49"/>
      <c r="EM49"/>
      <c r="EN49"/>
      <c r="ES49"/>
      <c r="ET49"/>
      <c r="EW49"/>
      <c r="EX49"/>
      <c r="FA49"/>
      <c r="FB49"/>
      <c r="FE49"/>
      <c r="FF49"/>
      <c r="FI49"/>
      <c r="FJ49"/>
      <c r="FM49"/>
      <c r="FN49"/>
      <c r="FQ49"/>
      <c r="FR49"/>
      <c r="FU49"/>
      <c r="FV49"/>
      <c r="FY49"/>
      <c r="FZ49"/>
      <c r="GC49"/>
      <c r="GD49"/>
      <c r="GG49"/>
      <c r="GH49"/>
      <c r="GK49"/>
      <c r="GL49"/>
      <c r="GP49"/>
      <c r="GQ49"/>
    </row>
    <row r="50" spans="19:199" x14ac:dyDescent="0.3">
      <c r="S50" s="13" t="s">
        <v>7</v>
      </c>
      <c r="T50">
        <v>0</v>
      </c>
      <c r="U50">
        <v>52</v>
      </c>
      <c r="V50">
        <v>2</v>
      </c>
      <c r="W50">
        <v>54</v>
      </c>
      <c r="CM50"/>
      <c r="CN50"/>
      <c r="CO50"/>
      <c r="CP50"/>
      <c r="CS50"/>
      <c r="CT50"/>
      <c r="CU50"/>
      <c r="CV50"/>
      <c r="CY50"/>
      <c r="CZ50"/>
      <c r="DA50"/>
      <c r="DC50"/>
      <c r="DD50"/>
      <c r="DJ50"/>
      <c r="DK50"/>
      <c r="DN50"/>
      <c r="DO50"/>
      <c r="DU50"/>
      <c r="DV50"/>
      <c r="EA50"/>
      <c r="EB50"/>
      <c r="EG50"/>
      <c r="EH50"/>
      <c r="EM50"/>
      <c r="EN50"/>
      <c r="ES50"/>
      <c r="ET50"/>
      <c r="EW50"/>
      <c r="EX50"/>
      <c r="FA50"/>
      <c r="FB50"/>
      <c r="FE50"/>
      <c r="FF50"/>
      <c r="FI50"/>
      <c r="FJ50"/>
      <c r="FM50"/>
      <c r="FN50"/>
      <c r="FQ50"/>
      <c r="FR50"/>
      <c r="FU50"/>
      <c r="FV50"/>
      <c r="FY50"/>
      <c r="FZ50"/>
      <c r="GC50"/>
      <c r="GD50"/>
      <c r="GG50"/>
      <c r="GH50"/>
      <c r="GK50"/>
      <c r="GL50"/>
      <c r="GP50"/>
      <c r="GQ50"/>
    </row>
    <row r="51" spans="19:199" x14ac:dyDescent="0.3">
      <c r="S51" s="83" t="s">
        <v>646</v>
      </c>
      <c r="T51">
        <v>0</v>
      </c>
      <c r="U51">
        <v>52</v>
      </c>
      <c r="V51">
        <v>1</v>
      </c>
      <c r="W51">
        <v>53</v>
      </c>
      <c r="CM51"/>
      <c r="CN51"/>
      <c r="CO51"/>
      <c r="CP51"/>
      <c r="CS51"/>
      <c r="CT51"/>
      <c r="CU51"/>
      <c r="CV51"/>
      <c r="CY51"/>
      <c r="CZ51"/>
      <c r="DA51"/>
      <c r="DC51"/>
      <c r="DD51"/>
      <c r="DJ51"/>
      <c r="DK51"/>
      <c r="DN51"/>
      <c r="DO51"/>
      <c r="DU51"/>
      <c r="DV51"/>
      <c r="EA51"/>
      <c r="EB51"/>
      <c r="EG51"/>
      <c r="EH51"/>
      <c r="EM51"/>
      <c r="EN51"/>
      <c r="ES51"/>
      <c r="ET51"/>
      <c r="EW51"/>
      <c r="EX51"/>
      <c r="FA51"/>
      <c r="FB51"/>
      <c r="FE51"/>
      <c r="FF51"/>
      <c r="FI51"/>
      <c r="FJ51"/>
      <c r="FM51"/>
      <c r="FN51"/>
      <c r="FQ51"/>
      <c r="FR51"/>
      <c r="FU51"/>
      <c r="FV51"/>
      <c r="FY51"/>
      <c r="FZ51"/>
      <c r="GC51"/>
      <c r="GD51"/>
      <c r="GG51"/>
      <c r="GH51"/>
      <c r="GK51"/>
      <c r="GL51"/>
      <c r="GP51"/>
      <c r="GQ51"/>
    </row>
    <row r="52" spans="19:199" x14ac:dyDescent="0.3">
      <c r="S52" s="83" t="s">
        <v>626</v>
      </c>
      <c r="T52"/>
      <c r="U52">
        <v>0</v>
      </c>
      <c r="V52">
        <v>1</v>
      </c>
      <c r="W52">
        <v>1</v>
      </c>
      <c r="CM52"/>
      <c r="CN52"/>
      <c r="CO52"/>
      <c r="CP52"/>
      <c r="CS52"/>
      <c r="CT52"/>
      <c r="CU52"/>
      <c r="CV52"/>
      <c r="CY52"/>
      <c r="CZ52"/>
      <c r="DA52"/>
      <c r="DC52"/>
      <c r="DD52"/>
      <c r="DJ52"/>
      <c r="DK52"/>
      <c r="DN52"/>
      <c r="DO52"/>
      <c r="DU52"/>
      <c r="DV52"/>
      <c r="EA52"/>
      <c r="EB52"/>
      <c r="EG52"/>
      <c r="EH52"/>
      <c r="EM52"/>
      <c r="EN52"/>
      <c r="ES52"/>
      <c r="ET52"/>
      <c r="EW52"/>
      <c r="EX52"/>
      <c r="FA52"/>
      <c r="FB52"/>
      <c r="FE52"/>
      <c r="FF52"/>
      <c r="FI52"/>
      <c r="FJ52"/>
      <c r="FM52"/>
      <c r="FN52"/>
      <c r="FQ52"/>
      <c r="FR52"/>
      <c r="FU52"/>
      <c r="FV52"/>
      <c r="FY52"/>
      <c r="FZ52"/>
      <c r="GC52"/>
      <c r="GD52"/>
      <c r="GG52"/>
      <c r="GH52"/>
      <c r="GK52"/>
      <c r="GL52"/>
      <c r="GP52"/>
      <c r="GQ52"/>
    </row>
    <row r="53" spans="19:199" x14ac:dyDescent="0.3">
      <c r="S53" s="13" t="s">
        <v>6</v>
      </c>
      <c r="T53">
        <v>2</v>
      </c>
      <c r="U53">
        <v>24</v>
      </c>
      <c r="V53">
        <v>11</v>
      </c>
      <c r="W53">
        <v>37</v>
      </c>
      <c r="CM53"/>
      <c r="CN53"/>
      <c r="CO53"/>
      <c r="CP53"/>
      <c r="CS53"/>
      <c r="CT53"/>
      <c r="CU53"/>
      <c r="CV53"/>
      <c r="CY53"/>
      <c r="CZ53"/>
      <c r="DA53"/>
      <c r="DC53"/>
      <c r="DD53"/>
      <c r="DJ53"/>
      <c r="DK53"/>
      <c r="DN53"/>
      <c r="DO53"/>
      <c r="DU53"/>
      <c r="DV53"/>
      <c r="EA53"/>
      <c r="EB53"/>
      <c r="EG53"/>
      <c r="EH53"/>
      <c r="EM53"/>
      <c r="EN53"/>
      <c r="ES53"/>
      <c r="ET53"/>
      <c r="EW53"/>
      <c r="EX53"/>
      <c r="FA53"/>
      <c r="FB53"/>
      <c r="FE53"/>
      <c r="FF53"/>
      <c r="FI53"/>
      <c r="FJ53"/>
      <c r="FM53"/>
      <c r="FN53"/>
      <c r="FQ53"/>
      <c r="FR53"/>
      <c r="FU53"/>
      <c r="FV53"/>
      <c r="FY53"/>
      <c r="FZ53"/>
      <c r="GC53"/>
      <c r="GD53"/>
      <c r="GG53"/>
      <c r="GH53"/>
      <c r="GK53"/>
      <c r="GL53"/>
      <c r="GP53"/>
      <c r="GQ53"/>
    </row>
    <row r="54" spans="19:199" x14ac:dyDescent="0.3">
      <c r="S54" s="83" t="s">
        <v>646</v>
      </c>
      <c r="T54">
        <v>2</v>
      </c>
      <c r="U54">
        <v>23</v>
      </c>
      <c r="V54">
        <v>8</v>
      </c>
      <c r="W54">
        <v>33</v>
      </c>
      <c r="CM54"/>
      <c r="CN54"/>
      <c r="CO54"/>
      <c r="CP54"/>
      <c r="CS54"/>
      <c r="CT54"/>
      <c r="CU54"/>
      <c r="CV54"/>
      <c r="CY54"/>
      <c r="CZ54"/>
      <c r="DA54"/>
      <c r="DC54"/>
      <c r="DD54"/>
      <c r="DJ54"/>
      <c r="DK54"/>
      <c r="DN54"/>
      <c r="DO54"/>
      <c r="DU54"/>
      <c r="DV54"/>
      <c r="EA54"/>
      <c r="EB54"/>
      <c r="EG54"/>
      <c r="EH54"/>
      <c r="EM54"/>
      <c r="EN54"/>
      <c r="ES54"/>
      <c r="ET54"/>
      <c r="EW54"/>
      <c r="EX54"/>
      <c r="FA54"/>
      <c r="FB54"/>
      <c r="FE54"/>
      <c r="FF54"/>
      <c r="FI54"/>
      <c r="FJ54"/>
      <c r="FM54"/>
      <c r="FN54"/>
      <c r="FQ54"/>
      <c r="FR54"/>
      <c r="FU54"/>
      <c r="FV54"/>
      <c r="FY54"/>
      <c r="FZ54"/>
      <c r="GC54"/>
      <c r="GD54"/>
      <c r="GG54"/>
      <c r="GH54"/>
      <c r="GK54"/>
      <c r="GL54"/>
      <c r="GP54"/>
      <c r="GQ54"/>
    </row>
    <row r="55" spans="19:199" x14ac:dyDescent="0.3">
      <c r="S55" s="83" t="s">
        <v>626</v>
      </c>
      <c r="T55"/>
      <c r="U55">
        <v>1</v>
      </c>
      <c r="V55">
        <v>3</v>
      </c>
      <c r="W55">
        <v>4</v>
      </c>
      <c r="CM55"/>
      <c r="CN55"/>
      <c r="CO55"/>
      <c r="CP55"/>
      <c r="CS55"/>
      <c r="CT55"/>
      <c r="CU55"/>
      <c r="CV55"/>
      <c r="CY55"/>
      <c r="CZ55"/>
      <c r="DA55"/>
      <c r="DC55"/>
      <c r="DD55"/>
      <c r="DJ55"/>
      <c r="DK55"/>
      <c r="DN55"/>
      <c r="DO55"/>
      <c r="DU55"/>
      <c r="DV55"/>
      <c r="EA55"/>
      <c r="EB55"/>
      <c r="EG55"/>
      <c r="EH55"/>
      <c r="EM55"/>
      <c r="EN55"/>
      <c r="ES55"/>
      <c r="ET55"/>
      <c r="EW55"/>
      <c r="EX55"/>
      <c r="FA55"/>
      <c r="FB55"/>
      <c r="FE55"/>
      <c r="FF55"/>
      <c r="FI55"/>
      <c r="FJ55"/>
      <c r="FM55"/>
      <c r="FN55"/>
      <c r="FQ55"/>
      <c r="FR55"/>
      <c r="FU55"/>
      <c r="FV55"/>
      <c r="FY55"/>
      <c r="FZ55"/>
      <c r="GC55"/>
      <c r="GD55"/>
      <c r="GG55"/>
      <c r="GH55"/>
      <c r="GK55"/>
      <c r="GL55"/>
      <c r="GP55"/>
      <c r="GQ55"/>
    </row>
    <row r="56" spans="19:199" x14ac:dyDescent="0.3">
      <c r="S56" s="12" t="s">
        <v>13</v>
      </c>
      <c r="T56">
        <v>35</v>
      </c>
      <c r="U56">
        <v>2</v>
      </c>
      <c r="V56">
        <v>0</v>
      </c>
      <c r="W56">
        <v>37</v>
      </c>
      <c r="CM56"/>
      <c r="CN56"/>
      <c r="CO56"/>
      <c r="CP56"/>
      <c r="CS56"/>
      <c r="CT56"/>
      <c r="CU56"/>
      <c r="CV56"/>
      <c r="CY56"/>
      <c r="CZ56"/>
      <c r="DA56"/>
      <c r="DC56"/>
      <c r="DD56"/>
      <c r="DJ56"/>
      <c r="DK56"/>
      <c r="DN56"/>
      <c r="DO56"/>
      <c r="DU56"/>
      <c r="DV56"/>
      <c r="EA56"/>
      <c r="EB56"/>
      <c r="EG56"/>
      <c r="EH56"/>
      <c r="EM56"/>
      <c r="EN56"/>
      <c r="ES56"/>
      <c r="ET56"/>
      <c r="EW56"/>
      <c r="EX56"/>
      <c r="FA56"/>
      <c r="FB56"/>
      <c r="FE56"/>
      <c r="FF56"/>
      <c r="FI56"/>
      <c r="FJ56"/>
      <c r="FM56"/>
      <c r="FN56"/>
      <c r="FQ56"/>
      <c r="FR56"/>
      <c r="FU56"/>
      <c r="FV56"/>
      <c r="FY56"/>
      <c r="FZ56"/>
      <c r="GC56"/>
      <c r="GD56"/>
      <c r="GG56"/>
      <c r="GH56"/>
      <c r="GK56"/>
      <c r="GL56"/>
      <c r="GP56"/>
      <c r="GQ56"/>
    </row>
    <row r="57" spans="19:199" x14ac:dyDescent="0.3">
      <c r="S57" s="13" t="s">
        <v>7</v>
      </c>
      <c r="T57">
        <v>12</v>
      </c>
      <c r="U57">
        <v>0</v>
      </c>
      <c r="V57"/>
      <c r="W57">
        <v>12</v>
      </c>
      <c r="CM57"/>
      <c r="CN57"/>
      <c r="CO57"/>
      <c r="CP57"/>
      <c r="CS57"/>
      <c r="CT57"/>
      <c r="CU57"/>
      <c r="CV57"/>
      <c r="CY57"/>
      <c r="CZ57"/>
      <c r="DA57"/>
      <c r="DC57"/>
      <c r="DD57"/>
      <c r="DJ57"/>
      <c r="DK57"/>
      <c r="DN57"/>
      <c r="DO57"/>
      <c r="DU57"/>
      <c r="DV57"/>
      <c r="EA57"/>
      <c r="EB57"/>
      <c r="EG57"/>
      <c r="EH57"/>
      <c r="EM57"/>
      <c r="EN57"/>
      <c r="ES57"/>
      <c r="ET57"/>
      <c r="EW57"/>
      <c r="EX57"/>
      <c r="FA57"/>
      <c r="FB57"/>
      <c r="FE57"/>
      <c r="FF57"/>
      <c r="FI57"/>
      <c r="FJ57"/>
      <c r="FM57"/>
      <c r="FN57"/>
      <c r="FQ57"/>
      <c r="FR57"/>
      <c r="FU57"/>
      <c r="FV57"/>
      <c r="FY57"/>
      <c r="FZ57"/>
      <c r="GC57"/>
      <c r="GD57"/>
      <c r="GG57"/>
      <c r="GH57"/>
      <c r="GK57"/>
      <c r="GL57"/>
      <c r="GP57"/>
      <c r="GQ57"/>
    </row>
    <row r="58" spans="19:199" x14ac:dyDescent="0.3">
      <c r="S58" s="83" t="s">
        <v>646</v>
      </c>
      <c r="T58">
        <v>11</v>
      </c>
      <c r="U58">
        <v>0</v>
      </c>
      <c r="V58"/>
      <c r="W58">
        <v>11</v>
      </c>
      <c r="CM58"/>
      <c r="CN58"/>
      <c r="CO58"/>
      <c r="CP58"/>
      <c r="CS58"/>
      <c r="CT58"/>
      <c r="CU58"/>
      <c r="CV58"/>
      <c r="CY58"/>
      <c r="CZ58"/>
      <c r="DA58"/>
      <c r="DC58"/>
      <c r="DD58"/>
      <c r="DJ58"/>
      <c r="DK58"/>
      <c r="DN58"/>
      <c r="DO58"/>
      <c r="DU58"/>
      <c r="DV58"/>
      <c r="EA58"/>
      <c r="EB58"/>
      <c r="EG58"/>
      <c r="EH58"/>
      <c r="EM58"/>
      <c r="EN58"/>
      <c r="ES58"/>
      <c r="ET58"/>
      <c r="EW58"/>
      <c r="EX58"/>
      <c r="FA58"/>
      <c r="FB58"/>
      <c r="FE58"/>
      <c r="FF58"/>
      <c r="FI58"/>
      <c r="FJ58"/>
      <c r="FM58"/>
      <c r="FN58"/>
      <c r="FQ58"/>
      <c r="FR58"/>
      <c r="FU58"/>
      <c r="FV58"/>
      <c r="FY58"/>
      <c r="FZ58"/>
      <c r="GC58"/>
      <c r="GD58"/>
      <c r="GG58"/>
      <c r="GH58"/>
      <c r="GK58"/>
      <c r="GL58"/>
      <c r="GP58"/>
      <c r="GQ58"/>
    </row>
    <row r="59" spans="19:199" x14ac:dyDescent="0.3">
      <c r="S59" s="83" t="s">
        <v>626</v>
      </c>
      <c r="T59">
        <v>1</v>
      </c>
      <c r="U59">
        <v>0</v>
      </c>
      <c r="V59"/>
      <c r="W59">
        <v>1</v>
      </c>
    </row>
    <row r="60" spans="19:199" x14ac:dyDescent="0.3">
      <c r="S60" s="13" t="s">
        <v>6</v>
      </c>
      <c r="T60">
        <v>23</v>
      </c>
      <c r="U60">
        <v>2</v>
      </c>
      <c r="V60">
        <v>0</v>
      </c>
      <c r="W60">
        <v>25</v>
      </c>
    </row>
    <row r="61" spans="19:199" x14ac:dyDescent="0.3">
      <c r="S61" s="83" t="s">
        <v>646</v>
      </c>
      <c r="T61">
        <v>23</v>
      </c>
      <c r="U61">
        <v>2</v>
      </c>
      <c r="V61">
        <v>0</v>
      </c>
      <c r="W61">
        <v>25</v>
      </c>
    </row>
    <row r="62" spans="19:199" x14ac:dyDescent="0.3">
      <c r="S62" s="12" t="s">
        <v>14</v>
      </c>
      <c r="T62">
        <v>1</v>
      </c>
      <c r="U62">
        <v>2</v>
      </c>
      <c r="V62">
        <v>3</v>
      </c>
      <c r="W62">
        <v>6</v>
      </c>
    </row>
    <row r="63" spans="19:199" x14ac:dyDescent="0.3">
      <c r="S63" s="13" t="s">
        <v>7</v>
      </c>
      <c r="T63"/>
      <c r="U63">
        <v>2</v>
      </c>
      <c r="V63">
        <v>2</v>
      </c>
      <c r="W63">
        <v>4</v>
      </c>
    </row>
    <row r="64" spans="19:199" x14ac:dyDescent="0.3">
      <c r="S64" s="83" t="s">
        <v>646</v>
      </c>
      <c r="T64"/>
      <c r="U64">
        <v>1</v>
      </c>
      <c r="V64">
        <v>2</v>
      </c>
      <c r="W64">
        <v>3</v>
      </c>
    </row>
    <row r="65" spans="19:23" x14ac:dyDescent="0.3">
      <c r="S65" s="83" t="s">
        <v>626</v>
      </c>
      <c r="T65"/>
      <c r="U65">
        <v>1</v>
      </c>
      <c r="V65">
        <v>0</v>
      </c>
      <c r="W65">
        <v>1</v>
      </c>
    </row>
    <row r="66" spans="19:23" x14ac:dyDescent="0.3">
      <c r="S66" s="13" t="s">
        <v>6</v>
      </c>
      <c r="T66">
        <v>1</v>
      </c>
      <c r="U66"/>
      <c r="V66">
        <v>1</v>
      </c>
      <c r="W66">
        <v>2</v>
      </c>
    </row>
    <row r="67" spans="19:23" x14ac:dyDescent="0.3">
      <c r="S67" s="83" t="s">
        <v>646</v>
      </c>
      <c r="T67">
        <v>1</v>
      </c>
      <c r="U67"/>
      <c r="V67">
        <v>1</v>
      </c>
      <c r="W67">
        <v>2</v>
      </c>
    </row>
    <row r="68" spans="19:23" x14ac:dyDescent="0.3">
      <c r="S68" s="12" t="s">
        <v>632</v>
      </c>
      <c r="T68"/>
      <c r="U68">
        <v>2</v>
      </c>
      <c r="V68">
        <v>1</v>
      </c>
      <c r="W68">
        <v>3</v>
      </c>
    </row>
    <row r="69" spans="19:23" x14ac:dyDescent="0.3">
      <c r="S69" s="13" t="s">
        <v>7</v>
      </c>
      <c r="T69"/>
      <c r="U69">
        <v>1</v>
      </c>
      <c r="V69">
        <v>0</v>
      </c>
      <c r="W69">
        <v>1</v>
      </c>
    </row>
    <row r="70" spans="19:23" x14ac:dyDescent="0.3">
      <c r="S70" s="83" t="s">
        <v>646</v>
      </c>
      <c r="T70"/>
      <c r="U70">
        <v>1</v>
      </c>
      <c r="V70"/>
      <c r="W70">
        <v>1</v>
      </c>
    </row>
    <row r="71" spans="19:23" x14ac:dyDescent="0.3">
      <c r="S71" s="83" t="s">
        <v>626</v>
      </c>
      <c r="T71"/>
      <c r="U71"/>
      <c r="V71">
        <v>0</v>
      </c>
      <c r="W71">
        <v>0</v>
      </c>
    </row>
    <row r="72" spans="19:23" x14ac:dyDescent="0.3">
      <c r="S72" s="13" t="s">
        <v>6</v>
      </c>
      <c r="T72"/>
      <c r="U72">
        <v>1</v>
      </c>
      <c r="V72">
        <v>1</v>
      </c>
      <c r="W72">
        <v>2</v>
      </c>
    </row>
    <row r="73" spans="19:23" x14ac:dyDescent="0.3">
      <c r="S73" s="83" t="s">
        <v>646</v>
      </c>
      <c r="T73"/>
      <c r="U73">
        <v>1</v>
      </c>
      <c r="V73">
        <v>1</v>
      </c>
      <c r="W73">
        <v>2</v>
      </c>
    </row>
    <row r="74" spans="19:23" x14ac:dyDescent="0.3">
      <c r="S74" s="5" t="s">
        <v>638</v>
      </c>
      <c r="T74"/>
      <c r="U74"/>
      <c r="V74"/>
      <c r="W74"/>
    </row>
    <row r="75" spans="19:23" x14ac:dyDescent="0.3">
      <c r="S75" s="12" t="s">
        <v>15</v>
      </c>
      <c r="T75"/>
      <c r="U75">
        <v>0</v>
      </c>
      <c r="V75">
        <v>0</v>
      </c>
      <c r="W75">
        <v>0</v>
      </c>
    </row>
    <row r="76" spans="19:23" x14ac:dyDescent="0.3">
      <c r="S76" s="13" t="s">
        <v>7</v>
      </c>
      <c r="T76"/>
      <c r="U76">
        <v>0</v>
      </c>
      <c r="V76"/>
      <c r="W76">
        <v>0</v>
      </c>
    </row>
    <row r="77" spans="19:23" x14ac:dyDescent="0.3">
      <c r="S77" s="83" t="s">
        <v>646</v>
      </c>
      <c r="T77"/>
      <c r="U77">
        <v>0</v>
      </c>
      <c r="V77"/>
      <c r="W77">
        <v>0</v>
      </c>
    </row>
    <row r="78" spans="19:23" x14ac:dyDescent="0.3">
      <c r="S78" s="13" t="s">
        <v>6</v>
      </c>
      <c r="T78"/>
      <c r="U78"/>
      <c r="V78">
        <v>0</v>
      </c>
      <c r="W78">
        <v>0</v>
      </c>
    </row>
    <row r="79" spans="19:23" x14ac:dyDescent="0.3">
      <c r="S79" s="83" t="s">
        <v>646</v>
      </c>
      <c r="T79"/>
      <c r="U79"/>
      <c r="V79">
        <v>0</v>
      </c>
      <c r="W79">
        <v>0</v>
      </c>
    </row>
    <row r="80" spans="19:23" x14ac:dyDescent="0.3">
      <c r="S80" s="12" t="s">
        <v>12</v>
      </c>
      <c r="T80">
        <v>3</v>
      </c>
      <c r="U80">
        <v>55</v>
      </c>
      <c r="V80">
        <v>2</v>
      </c>
      <c r="W80">
        <v>60</v>
      </c>
    </row>
    <row r="81" spans="19:23" x14ac:dyDescent="0.3">
      <c r="S81" s="13" t="s">
        <v>7</v>
      </c>
      <c r="T81">
        <v>2</v>
      </c>
      <c r="U81">
        <v>32</v>
      </c>
      <c r="V81">
        <v>0</v>
      </c>
      <c r="W81">
        <v>34</v>
      </c>
    </row>
    <row r="82" spans="19:23" x14ac:dyDescent="0.3">
      <c r="S82" s="83" t="s">
        <v>646</v>
      </c>
      <c r="T82">
        <v>2</v>
      </c>
      <c r="U82">
        <v>32</v>
      </c>
      <c r="V82">
        <v>0</v>
      </c>
      <c r="W82">
        <v>34</v>
      </c>
    </row>
    <row r="83" spans="19:23" x14ac:dyDescent="0.3">
      <c r="S83" s="83" t="s">
        <v>626</v>
      </c>
      <c r="T83"/>
      <c r="U83">
        <v>0</v>
      </c>
      <c r="V83">
        <v>0</v>
      </c>
      <c r="W83">
        <v>0</v>
      </c>
    </row>
    <row r="84" spans="19:23" x14ac:dyDescent="0.3">
      <c r="S84" s="13" t="s">
        <v>6</v>
      </c>
      <c r="T84">
        <v>1</v>
      </c>
      <c r="U84">
        <v>23</v>
      </c>
      <c r="V84">
        <v>2</v>
      </c>
      <c r="W84">
        <v>26</v>
      </c>
    </row>
    <row r="85" spans="19:23" x14ac:dyDescent="0.3">
      <c r="S85" s="83" t="s">
        <v>646</v>
      </c>
      <c r="T85">
        <v>1</v>
      </c>
      <c r="U85">
        <v>22</v>
      </c>
      <c r="V85">
        <v>1</v>
      </c>
      <c r="W85">
        <v>24</v>
      </c>
    </row>
    <row r="86" spans="19:23" x14ac:dyDescent="0.3">
      <c r="S86" s="83" t="s">
        <v>626</v>
      </c>
      <c r="T86"/>
      <c r="U86">
        <v>1</v>
      </c>
      <c r="V86">
        <v>1</v>
      </c>
      <c r="W86">
        <v>2</v>
      </c>
    </row>
    <row r="87" spans="19:23" x14ac:dyDescent="0.3">
      <c r="S87" s="12" t="s">
        <v>13</v>
      </c>
      <c r="T87">
        <v>49</v>
      </c>
      <c r="U87">
        <v>2</v>
      </c>
      <c r="V87">
        <v>0</v>
      </c>
      <c r="W87">
        <v>51</v>
      </c>
    </row>
    <row r="88" spans="19:23" x14ac:dyDescent="0.3">
      <c r="S88" s="13" t="s">
        <v>7</v>
      </c>
      <c r="T88">
        <v>23</v>
      </c>
      <c r="U88">
        <v>2</v>
      </c>
      <c r="V88"/>
      <c r="W88">
        <v>25</v>
      </c>
    </row>
    <row r="89" spans="19:23" x14ac:dyDescent="0.3">
      <c r="S89" s="83" t="s">
        <v>646</v>
      </c>
      <c r="T89">
        <v>21</v>
      </c>
      <c r="U89">
        <v>1</v>
      </c>
      <c r="V89"/>
      <c r="W89">
        <v>22</v>
      </c>
    </row>
    <row r="90" spans="19:23" x14ac:dyDescent="0.3">
      <c r="S90" s="83" t="s">
        <v>626</v>
      </c>
      <c r="T90">
        <v>2</v>
      </c>
      <c r="U90">
        <v>1</v>
      </c>
      <c r="V90"/>
      <c r="W90">
        <v>3</v>
      </c>
    </row>
    <row r="91" spans="19:23" x14ac:dyDescent="0.3">
      <c r="S91" s="13" t="s">
        <v>6</v>
      </c>
      <c r="T91">
        <v>26</v>
      </c>
      <c r="U91">
        <v>0</v>
      </c>
      <c r="V91">
        <v>0</v>
      </c>
      <c r="W91">
        <v>26</v>
      </c>
    </row>
    <row r="92" spans="19:23" x14ac:dyDescent="0.3">
      <c r="S92" s="83" t="s">
        <v>646</v>
      </c>
      <c r="T92">
        <v>26</v>
      </c>
      <c r="U92">
        <v>0</v>
      </c>
      <c r="V92">
        <v>0</v>
      </c>
      <c r="W92">
        <v>26</v>
      </c>
    </row>
    <row r="93" spans="19:23" x14ac:dyDescent="0.3">
      <c r="S93" s="12" t="s">
        <v>14</v>
      </c>
      <c r="T93">
        <v>0</v>
      </c>
      <c r="U93">
        <v>2</v>
      </c>
      <c r="V93">
        <v>0</v>
      </c>
      <c r="W93">
        <v>2</v>
      </c>
    </row>
    <row r="94" spans="19:23" x14ac:dyDescent="0.3">
      <c r="S94" s="13" t="s">
        <v>7</v>
      </c>
      <c r="T94"/>
      <c r="U94">
        <v>2</v>
      </c>
      <c r="V94">
        <v>0</v>
      </c>
      <c r="W94">
        <v>2</v>
      </c>
    </row>
    <row r="95" spans="19:23" x14ac:dyDescent="0.3">
      <c r="S95" s="83" t="s">
        <v>646</v>
      </c>
      <c r="T95"/>
      <c r="U95">
        <v>2</v>
      </c>
      <c r="V95">
        <v>0</v>
      </c>
      <c r="W95">
        <v>2</v>
      </c>
    </row>
    <row r="96" spans="19:23" x14ac:dyDescent="0.3">
      <c r="S96" s="83" t="s">
        <v>626</v>
      </c>
      <c r="T96"/>
      <c r="U96">
        <v>0</v>
      </c>
      <c r="V96">
        <v>0</v>
      </c>
      <c r="W96">
        <v>0</v>
      </c>
    </row>
    <row r="97" spans="19:23" x14ac:dyDescent="0.3">
      <c r="S97" s="13" t="s">
        <v>6</v>
      </c>
      <c r="T97">
        <v>0</v>
      </c>
      <c r="U97"/>
      <c r="V97">
        <v>0</v>
      </c>
      <c r="W97">
        <v>0</v>
      </c>
    </row>
    <row r="98" spans="19:23" x14ac:dyDescent="0.3">
      <c r="S98" s="83" t="s">
        <v>646</v>
      </c>
      <c r="T98">
        <v>0</v>
      </c>
      <c r="U98"/>
      <c r="V98">
        <v>0</v>
      </c>
      <c r="W98">
        <v>0</v>
      </c>
    </row>
    <row r="99" spans="19:23" x14ac:dyDescent="0.3">
      <c r="S99" s="12" t="s">
        <v>632</v>
      </c>
      <c r="T99"/>
      <c r="U99">
        <v>0</v>
      </c>
      <c r="V99">
        <v>0</v>
      </c>
      <c r="W99">
        <v>0</v>
      </c>
    </row>
    <row r="100" spans="19:23" x14ac:dyDescent="0.3">
      <c r="S100" s="13" t="s">
        <v>7</v>
      </c>
      <c r="T100"/>
      <c r="U100">
        <v>0</v>
      </c>
      <c r="V100">
        <v>0</v>
      </c>
      <c r="W100">
        <v>0</v>
      </c>
    </row>
    <row r="101" spans="19:23" x14ac:dyDescent="0.3">
      <c r="S101" s="83" t="s">
        <v>646</v>
      </c>
      <c r="T101"/>
      <c r="U101">
        <v>0</v>
      </c>
      <c r="V101"/>
      <c r="W101">
        <v>0</v>
      </c>
    </row>
    <row r="102" spans="19:23" x14ac:dyDescent="0.3">
      <c r="S102" s="83" t="s">
        <v>626</v>
      </c>
      <c r="T102"/>
      <c r="U102"/>
      <c r="V102">
        <v>0</v>
      </c>
      <c r="W102">
        <v>0</v>
      </c>
    </row>
    <row r="103" spans="19:23" x14ac:dyDescent="0.3">
      <c r="S103" s="13" t="s">
        <v>6</v>
      </c>
      <c r="T103"/>
      <c r="U103">
        <v>0</v>
      </c>
      <c r="V103">
        <v>0</v>
      </c>
      <c r="W103">
        <v>0</v>
      </c>
    </row>
    <row r="104" spans="19:23" x14ac:dyDescent="0.3">
      <c r="S104" s="83" t="s">
        <v>646</v>
      </c>
      <c r="T104"/>
      <c r="U104">
        <v>0</v>
      </c>
      <c r="V104">
        <v>0</v>
      </c>
      <c r="W104">
        <v>0</v>
      </c>
    </row>
    <row r="105" spans="19:23" x14ac:dyDescent="0.3">
      <c r="S105" s="5" t="s">
        <v>640</v>
      </c>
      <c r="T105"/>
      <c r="U105"/>
      <c r="V105"/>
      <c r="W105"/>
    </row>
    <row r="106" spans="19:23" x14ac:dyDescent="0.3">
      <c r="S106" s="12" t="s">
        <v>15</v>
      </c>
      <c r="T106"/>
      <c r="U106">
        <v>2</v>
      </c>
      <c r="V106">
        <v>0</v>
      </c>
      <c r="W106">
        <v>2</v>
      </c>
    </row>
    <row r="107" spans="19:23" x14ac:dyDescent="0.3">
      <c r="S107" s="13" t="s">
        <v>7</v>
      </c>
      <c r="T107"/>
      <c r="U107">
        <v>2</v>
      </c>
      <c r="V107"/>
      <c r="W107">
        <v>2</v>
      </c>
    </row>
    <row r="108" spans="19:23" x14ac:dyDescent="0.3">
      <c r="S108" s="83" t="s">
        <v>646</v>
      </c>
      <c r="T108"/>
      <c r="U108">
        <v>2</v>
      </c>
      <c r="V108"/>
      <c r="W108">
        <v>2</v>
      </c>
    </row>
    <row r="109" spans="19:23" x14ac:dyDescent="0.3">
      <c r="S109" s="13" t="s">
        <v>6</v>
      </c>
      <c r="T109"/>
      <c r="U109"/>
      <c r="V109">
        <v>0</v>
      </c>
      <c r="W109">
        <v>0</v>
      </c>
    </row>
    <row r="110" spans="19:23" x14ac:dyDescent="0.3">
      <c r="S110" s="83" t="s">
        <v>646</v>
      </c>
      <c r="T110"/>
      <c r="U110"/>
      <c r="V110">
        <v>0</v>
      </c>
      <c r="W110">
        <v>0</v>
      </c>
    </row>
    <row r="111" spans="19:23" x14ac:dyDescent="0.3">
      <c r="S111" s="12" t="s">
        <v>12</v>
      </c>
      <c r="T111">
        <v>2</v>
      </c>
      <c r="U111">
        <v>69</v>
      </c>
      <c r="V111">
        <v>4</v>
      </c>
      <c r="W111">
        <v>75</v>
      </c>
    </row>
    <row r="112" spans="19:23" x14ac:dyDescent="0.3">
      <c r="S112" s="13" t="s">
        <v>7</v>
      </c>
      <c r="T112">
        <v>0</v>
      </c>
      <c r="U112">
        <v>56</v>
      </c>
      <c r="V112">
        <v>2</v>
      </c>
      <c r="W112">
        <v>58</v>
      </c>
    </row>
    <row r="113" spans="19:23" x14ac:dyDescent="0.3">
      <c r="S113" s="83" t="s">
        <v>646</v>
      </c>
      <c r="T113">
        <v>0</v>
      </c>
      <c r="U113">
        <v>54</v>
      </c>
      <c r="V113">
        <v>1</v>
      </c>
      <c r="W113">
        <v>55</v>
      </c>
    </row>
    <row r="114" spans="19:23" x14ac:dyDescent="0.3">
      <c r="S114" s="83" t="s">
        <v>626</v>
      </c>
      <c r="T114"/>
      <c r="U114">
        <v>2</v>
      </c>
      <c r="V114">
        <v>1</v>
      </c>
      <c r="W114">
        <v>3</v>
      </c>
    </row>
    <row r="115" spans="19:23" x14ac:dyDescent="0.3">
      <c r="S115" s="13" t="s">
        <v>6</v>
      </c>
      <c r="T115">
        <v>2</v>
      </c>
      <c r="U115">
        <v>13</v>
      </c>
      <c r="V115">
        <v>2</v>
      </c>
      <c r="W115">
        <v>17</v>
      </c>
    </row>
    <row r="116" spans="19:23" x14ac:dyDescent="0.3">
      <c r="S116" s="83" t="s">
        <v>646</v>
      </c>
      <c r="T116">
        <v>2</v>
      </c>
      <c r="U116">
        <v>13</v>
      </c>
      <c r="V116">
        <v>1</v>
      </c>
      <c r="W116">
        <v>16</v>
      </c>
    </row>
    <row r="117" spans="19:23" x14ac:dyDescent="0.3">
      <c r="S117" s="83" t="s">
        <v>626</v>
      </c>
      <c r="T117"/>
      <c r="U117">
        <v>0</v>
      </c>
      <c r="V117">
        <v>1</v>
      </c>
      <c r="W117">
        <v>1</v>
      </c>
    </row>
    <row r="118" spans="19:23" x14ac:dyDescent="0.3">
      <c r="S118" s="12" t="s">
        <v>13</v>
      </c>
      <c r="T118">
        <v>44</v>
      </c>
      <c r="U118">
        <v>3</v>
      </c>
      <c r="V118">
        <v>0</v>
      </c>
      <c r="W118">
        <v>47</v>
      </c>
    </row>
    <row r="119" spans="19:23" x14ac:dyDescent="0.3">
      <c r="S119" s="13" t="s">
        <v>7</v>
      </c>
      <c r="T119">
        <v>20</v>
      </c>
      <c r="U119">
        <v>3</v>
      </c>
      <c r="V119"/>
      <c r="W119">
        <v>23</v>
      </c>
    </row>
    <row r="120" spans="19:23" x14ac:dyDescent="0.3">
      <c r="S120" s="83" t="s">
        <v>646</v>
      </c>
      <c r="T120">
        <v>18</v>
      </c>
      <c r="U120">
        <v>2</v>
      </c>
      <c r="V120"/>
      <c r="W120">
        <v>20</v>
      </c>
    </row>
    <row r="121" spans="19:23" x14ac:dyDescent="0.3">
      <c r="S121" s="83" t="s">
        <v>626</v>
      </c>
      <c r="T121">
        <v>2</v>
      </c>
      <c r="U121">
        <v>1</v>
      </c>
      <c r="V121"/>
      <c r="W121">
        <v>3</v>
      </c>
    </row>
    <row r="122" spans="19:23" x14ac:dyDescent="0.3">
      <c r="S122" s="13" t="s">
        <v>6</v>
      </c>
      <c r="T122">
        <v>24</v>
      </c>
      <c r="U122">
        <v>0</v>
      </c>
      <c r="V122">
        <v>0</v>
      </c>
      <c r="W122">
        <v>24</v>
      </c>
    </row>
    <row r="123" spans="19:23" x14ac:dyDescent="0.3">
      <c r="S123" s="83" t="s">
        <v>646</v>
      </c>
      <c r="T123">
        <v>24</v>
      </c>
      <c r="U123">
        <v>0</v>
      </c>
      <c r="V123">
        <v>0</v>
      </c>
      <c r="W123">
        <v>24</v>
      </c>
    </row>
    <row r="124" spans="19:23" x14ac:dyDescent="0.3">
      <c r="S124" s="12" t="s">
        <v>14</v>
      </c>
      <c r="T124">
        <v>0</v>
      </c>
      <c r="U124">
        <v>1</v>
      </c>
      <c r="V124">
        <v>4</v>
      </c>
      <c r="W124">
        <v>5</v>
      </c>
    </row>
    <row r="125" spans="19:23" x14ac:dyDescent="0.3">
      <c r="S125" s="13" t="s">
        <v>7</v>
      </c>
      <c r="T125"/>
      <c r="U125">
        <v>1</v>
      </c>
      <c r="V125">
        <v>4</v>
      </c>
      <c r="W125">
        <v>5</v>
      </c>
    </row>
    <row r="126" spans="19:23" x14ac:dyDescent="0.3">
      <c r="S126" s="83" t="s">
        <v>646</v>
      </c>
      <c r="T126"/>
      <c r="U126">
        <v>1</v>
      </c>
      <c r="V126">
        <v>4</v>
      </c>
      <c r="W126">
        <v>5</v>
      </c>
    </row>
    <row r="127" spans="19:23" x14ac:dyDescent="0.3">
      <c r="S127" s="83" t="s">
        <v>626</v>
      </c>
      <c r="T127"/>
      <c r="U127">
        <v>0</v>
      </c>
      <c r="V127">
        <v>0</v>
      </c>
      <c r="W127">
        <v>0</v>
      </c>
    </row>
    <row r="128" spans="19:23" x14ac:dyDescent="0.3">
      <c r="S128" s="13" t="s">
        <v>6</v>
      </c>
      <c r="T128">
        <v>0</v>
      </c>
      <c r="U128"/>
      <c r="V128">
        <v>0</v>
      </c>
      <c r="W128">
        <v>0</v>
      </c>
    </row>
    <row r="129" spans="19:23" x14ac:dyDescent="0.3">
      <c r="S129" s="83" t="s">
        <v>646</v>
      </c>
      <c r="T129">
        <v>0</v>
      </c>
      <c r="U129"/>
      <c r="V129">
        <v>0</v>
      </c>
      <c r="W129">
        <v>0</v>
      </c>
    </row>
    <row r="130" spans="19:23" x14ac:dyDescent="0.3">
      <c r="S130" s="12" t="s">
        <v>632</v>
      </c>
      <c r="T130"/>
      <c r="U130">
        <v>1</v>
      </c>
      <c r="V130">
        <v>1</v>
      </c>
      <c r="W130">
        <v>2</v>
      </c>
    </row>
    <row r="131" spans="19:23" x14ac:dyDescent="0.3">
      <c r="S131" s="13" t="s">
        <v>7</v>
      </c>
      <c r="T131"/>
      <c r="U131">
        <v>1</v>
      </c>
      <c r="V131">
        <v>1</v>
      </c>
      <c r="W131">
        <v>2</v>
      </c>
    </row>
    <row r="132" spans="19:23" x14ac:dyDescent="0.3">
      <c r="S132" s="83" t="s">
        <v>646</v>
      </c>
      <c r="T132"/>
      <c r="U132">
        <v>1</v>
      </c>
      <c r="V132"/>
      <c r="W132">
        <v>1</v>
      </c>
    </row>
    <row r="133" spans="19:23" x14ac:dyDescent="0.3">
      <c r="S133" s="83" t="s">
        <v>626</v>
      </c>
      <c r="T133"/>
      <c r="U133"/>
      <c r="V133">
        <v>1</v>
      </c>
      <c r="W133">
        <v>1</v>
      </c>
    </row>
    <row r="134" spans="19:23" x14ac:dyDescent="0.3">
      <c r="S134" s="13" t="s">
        <v>6</v>
      </c>
      <c r="T134"/>
      <c r="U134">
        <v>0</v>
      </c>
      <c r="V134">
        <v>0</v>
      </c>
      <c r="W134">
        <v>0</v>
      </c>
    </row>
    <row r="135" spans="19:23" x14ac:dyDescent="0.3">
      <c r="S135" s="83" t="s">
        <v>646</v>
      </c>
      <c r="T135"/>
      <c r="U135">
        <v>0</v>
      </c>
      <c r="V135">
        <v>0</v>
      </c>
      <c r="W135">
        <v>0</v>
      </c>
    </row>
    <row r="136" spans="19:23" x14ac:dyDescent="0.3">
      <c r="S136" s="5" t="s">
        <v>642</v>
      </c>
      <c r="T136">
        <v>29</v>
      </c>
      <c r="U136">
        <v>64</v>
      </c>
      <c r="V136">
        <v>22</v>
      </c>
      <c r="W136">
        <v>115</v>
      </c>
    </row>
    <row r="137" spans="19:23" x14ac:dyDescent="0.3">
      <c r="S137" s="5" t="s">
        <v>643</v>
      </c>
      <c r="T137">
        <v>38</v>
      </c>
      <c r="U137">
        <v>83</v>
      </c>
      <c r="V137">
        <v>17</v>
      </c>
      <c r="W137">
        <v>138</v>
      </c>
    </row>
    <row r="138" spans="19:23" x14ac:dyDescent="0.3">
      <c r="S138" s="5" t="s">
        <v>644</v>
      </c>
      <c r="T138">
        <v>52</v>
      </c>
      <c r="U138">
        <v>59</v>
      </c>
      <c r="V138">
        <v>2</v>
      </c>
      <c r="W138">
        <v>113</v>
      </c>
    </row>
    <row r="139" spans="19:23" x14ac:dyDescent="0.3">
      <c r="S139" s="5" t="s">
        <v>645</v>
      </c>
      <c r="T139">
        <v>46</v>
      </c>
      <c r="U139">
        <v>76</v>
      </c>
      <c r="V139">
        <v>9</v>
      </c>
      <c r="W139">
        <v>131</v>
      </c>
    </row>
  </sheetData>
  <pageMargins left="0.7" right="0.7" top="0.75" bottom="0.75" header="0.3" footer="0.3"/>
  <pageSetup orientation="portrait" r:id="rId4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EA5D-32C5-49FA-BCFA-5D3250A0CC1A}">
  <dimension ref="B3:D17"/>
  <sheetViews>
    <sheetView workbookViewId="0">
      <selection activeCell="G17" sqref="G17"/>
    </sheetView>
  </sheetViews>
  <sheetFormatPr defaultRowHeight="14.4" x14ac:dyDescent="0.3"/>
  <cols>
    <col min="2" max="2" width="16.109375" bestFit="1" customWidth="1"/>
    <col min="3" max="3" width="11" customWidth="1"/>
    <col min="4" max="4" width="33" bestFit="1" customWidth="1"/>
  </cols>
  <sheetData>
    <row r="3" spans="2:4" x14ac:dyDescent="0.3">
      <c r="B3" t="s">
        <v>771</v>
      </c>
      <c r="C3" t="s">
        <v>772</v>
      </c>
      <c r="D3" t="s">
        <v>773</v>
      </c>
    </row>
    <row r="4" spans="2:4" x14ac:dyDescent="0.3">
      <c r="B4" t="s">
        <v>767</v>
      </c>
      <c r="C4">
        <v>421</v>
      </c>
    </row>
    <row r="5" spans="2:4" x14ac:dyDescent="0.3">
      <c r="B5" t="s">
        <v>764</v>
      </c>
      <c r="C5">
        <v>417</v>
      </c>
      <c r="D5" t="s">
        <v>768</v>
      </c>
    </row>
    <row r="6" spans="2:4" x14ac:dyDescent="0.3">
      <c r="B6" t="s">
        <v>7</v>
      </c>
      <c r="C6">
        <v>200</v>
      </c>
    </row>
    <row r="7" spans="2:4" x14ac:dyDescent="0.3">
      <c r="B7" t="s">
        <v>6</v>
      </c>
      <c r="C7">
        <v>217</v>
      </c>
    </row>
    <row r="9" spans="2:4" x14ac:dyDescent="0.3">
      <c r="B9" t="s">
        <v>15</v>
      </c>
      <c r="C9">
        <v>3</v>
      </c>
    </row>
    <row r="10" spans="2:4" x14ac:dyDescent="0.3">
      <c r="B10" t="s">
        <v>12</v>
      </c>
      <c r="C10">
        <v>242</v>
      </c>
    </row>
    <row r="11" spans="2:4" x14ac:dyDescent="0.3">
      <c r="B11" t="s">
        <v>13</v>
      </c>
      <c r="C11">
        <v>154</v>
      </c>
    </row>
    <row r="12" spans="2:4" x14ac:dyDescent="0.3">
      <c r="B12" t="s">
        <v>14</v>
      </c>
      <c r="C12">
        <v>12</v>
      </c>
    </row>
    <row r="14" spans="2:4" x14ac:dyDescent="0.3">
      <c r="B14" t="s">
        <v>769</v>
      </c>
      <c r="C14">
        <v>115</v>
      </c>
      <c r="D14" s="32" t="s">
        <v>770</v>
      </c>
    </row>
    <row r="15" spans="2:4" x14ac:dyDescent="0.3">
      <c r="B15" t="s">
        <v>16</v>
      </c>
      <c r="C15">
        <v>138</v>
      </c>
      <c r="D15" s="32"/>
    </row>
    <row r="16" spans="2:4" x14ac:dyDescent="0.3">
      <c r="B16" t="s">
        <v>38</v>
      </c>
      <c r="C16">
        <v>113</v>
      </c>
      <c r="D16" s="32" t="s">
        <v>891</v>
      </c>
    </row>
    <row r="17" spans="2:4" x14ac:dyDescent="0.3">
      <c r="B17" t="s">
        <v>18</v>
      </c>
      <c r="C17">
        <v>131</v>
      </c>
      <c r="D17" s="3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CAD4-CD45-47A0-A069-B3BD3B27C0E3}">
  <dimension ref="A1:O422"/>
  <sheetViews>
    <sheetView workbookViewId="0">
      <selection activeCell="I115" sqref="I115"/>
    </sheetView>
  </sheetViews>
  <sheetFormatPr defaultRowHeight="14.4" x14ac:dyDescent="0.3"/>
  <cols>
    <col min="1" max="1" width="11.88671875" style="1" bestFit="1" customWidth="1"/>
    <col min="2" max="2" width="9.33203125" style="1" bestFit="1" customWidth="1"/>
    <col min="3" max="4" width="18" style="1" customWidth="1"/>
    <col min="5" max="5" width="18.6640625" style="1" customWidth="1"/>
    <col min="6" max="6" width="16.88671875" style="1" customWidth="1"/>
    <col min="7" max="7" width="17.6640625" style="1" customWidth="1"/>
    <col min="8" max="8" width="20.33203125" style="1" customWidth="1"/>
    <col min="9" max="9" width="10" customWidth="1"/>
    <col min="10" max="10" width="9.33203125" customWidth="1"/>
    <col min="11" max="11" width="12.6640625" bestFit="1" customWidth="1"/>
    <col min="13" max="13" width="13.6640625" style="8" customWidth="1"/>
    <col min="14" max="14" width="16.6640625" customWidth="1"/>
    <col min="15" max="15" width="18.88671875" bestFit="1" customWidth="1"/>
    <col min="16" max="16" width="21.6640625" bestFit="1" customWidth="1"/>
    <col min="17" max="17" width="12.88671875" bestFit="1" customWidth="1"/>
  </cols>
  <sheetData>
    <row r="1" spans="1:15" ht="100.8" x14ac:dyDescent="0.3">
      <c r="A1" s="2" t="s">
        <v>1</v>
      </c>
      <c r="B1" s="2" t="s">
        <v>2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  <c r="H1" s="2" t="s">
        <v>289</v>
      </c>
      <c r="I1" s="3" t="s">
        <v>11</v>
      </c>
      <c r="J1" s="3" t="s">
        <v>10</v>
      </c>
      <c r="K1" s="3" t="s">
        <v>8</v>
      </c>
      <c r="L1" s="3" t="s">
        <v>9</v>
      </c>
      <c r="M1" s="6" t="s">
        <v>626</v>
      </c>
      <c r="N1" s="2" t="s">
        <v>627</v>
      </c>
      <c r="O1" s="2" t="s">
        <v>356</v>
      </c>
    </row>
    <row r="2" spans="1:15" x14ac:dyDescent="0.3">
      <c r="A2" s="1" t="s">
        <v>3</v>
      </c>
      <c r="B2" s="1" t="s">
        <v>6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cm="1">
        <f t="array" ref="I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" s="1" cm="1">
        <f t="array" ref="J2">IF(OR(Table2[[#This Row],[Do you have difficulty in seeing, even if wearing glasses?]:[Using your usual language, do you have difficulty in communicating, for example understanding or being understood?]]="Some difficulty"),1,0)</f>
        <v>0</v>
      </c>
      <c r="K2" s="1" cm="1">
        <f t="array" ref="K2">IF(AND(Table2[[#This Row],[Do you have difficulty in seeing, even if wearing glasses?]:[Using your usual language, do you have difficulty in communicating, for example understanding or being understood?]]="No difficulty"),1,0)</f>
        <v>1</v>
      </c>
      <c r="L2" s="1" cm="1">
        <f t="array" ref="L2">IF(OR(Table2[[#This Row],[Do you have difficulty in seeing, even if wearing glasses?]:[Using your usual language, do you have difficulty in communicating, for example understanding or being understood?]]="Cannot do at all"),1,0)</f>
        <v>0</v>
      </c>
      <c r="M2" s="1" cm="1">
        <f t="array" ref="M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" s="1">
        <f>IF(NOT(Table2[[#This Row],[Disable]]),1,0)</f>
        <v>1</v>
      </c>
      <c r="O2" s="1" t="str">
        <f>IF(Table2[[#This Row],[Disable]]=1,"Disable","Non-disabled")</f>
        <v>Non-disabled</v>
      </c>
    </row>
    <row r="3" spans="1:15" x14ac:dyDescent="0.3">
      <c r="A3" s="1" t="s">
        <v>3</v>
      </c>
      <c r="B3" s="1" t="s">
        <v>6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cm="1">
        <f t="array" ref="I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" s="1" cm="1">
        <f t="array" ref="J3">IF(OR(Table2[[#This Row],[Do you have difficulty in seeing, even if wearing glasses?]:[Using your usual language, do you have difficulty in communicating, for example understanding or being understood?]]="Some difficulty"),1,0)</f>
        <v>0</v>
      </c>
      <c r="K3" s="1" cm="1">
        <f t="array" ref="K3">IF(AND(Table2[[#This Row],[Do you have difficulty in seeing, even if wearing glasses?]:[Using your usual language, do you have difficulty in communicating, for example understanding or being understood?]]="No difficulty"),1,0)</f>
        <v>1</v>
      </c>
      <c r="L3" s="1" cm="1">
        <f t="array" ref="L3">IF(OR(Table2[[#This Row],[Do you have difficulty in seeing, even if wearing glasses?]:[Using your usual language, do you have difficulty in communicating, for example understanding or being understood?]]="Cannot do at all"),1,0)</f>
        <v>0</v>
      </c>
      <c r="M3" s="1" cm="1">
        <f t="array" ref="M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" s="1">
        <f>IF(NOT(Table2[[#This Row],[Disable]]),1,0)</f>
        <v>1</v>
      </c>
      <c r="O3" s="1" t="str">
        <f>IF(Table2[[#This Row],[Disable]]=1,"Disable","Non-disabled")</f>
        <v>Non-disabled</v>
      </c>
    </row>
    <row r="4" spans="1:15" x14ac:dyDescent="0.3">
      <c r="B4" s="1" t="s">
        <v>6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cm="1">
        <f t="array" ref="I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" s="1" cm="1">
        <f t="array" ref="J4">IF(OR(Table2[[#This Row],[Do you have difficulty in seeing, even if wearing glasses?]:[Using your usual language, do you have difficulty in communicating, for example understanding or being understood?]]="Some difficulty"),1,0)</f>
        <v>0</v>
      </c>
      <c r="K4" s="1" cm="1">
        <f t="array" ref="K4">IF(AND(Table2[[#This Row],[Do you have difficulty in seeing, even if wearing glasses?]:[Using your usual language, do you have difficulty in communicating, for example understanding or being understood?]]="No difficulty"),1,0)</f>
        <v>1</v>
      </c>
      <c r="L4" s="1" cm="1">
        <f t="array" ref="L4">IF(OR(Table2[[#This Row],[Do you have difficulty in seeing, even if wearing glasses?]:[Using your usual language, do you have difficulty in communicating, for example understanding or being understood?]]="Cannot do at all"),1,0)</f>
        <v>0</v>
      </c>
      <c r="M4" s="1" cm="1">
        <f t="array" ref="M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" s="1">
        <f>IF(NOT(Table2[[#This Row],[Disable]]),1,0)</f>
        <v>1</v>
      </c>
      <c r="O4" s="1" t="str">
        <f>IF(Table2[[#This Row],[Disable]]=1,"Disable","Non-disabled")</f>
        <v>Non-disabled</v>
      </c>
    </row>
    <row r="5" spans="1:15" x14ac:dyDescent="0.3">
      <c r="A5" s="1" t="s">
        <v>4</v>
      </c>
      <c r="B5" s="1" t="s">
        <v>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cm="1">
        <f t="array" ref="I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5" s="1" cm="1">
        <f t="array" ref="J5">IF(OR(Table2[[#This Row],[Do you have difficulty in seeing, even if wearing glasses?]:[Using your usual language, do you have difficulty in communicating, for example understanding or being understood?]]="Some difficulty"),1,0)</f>
        <v>0</v>
      </c>
      <c r="K5" s="1" cm="1">
        <f t="array" ref="K5">IF(AND(Table2[[#This Row],[Do you have difficulty in seeing, even if wearing glasses?]:[Using your usual language, do you have difficulty in communicating, for example understanding or being understood?]]="No difficulty"),1,0)</f>
        <v>1</v>
      </c>
      <c r="L5" s="1" cm="1">
        <f t="array" ref="L5">IF(OR(Table2[[#This Row],[Do you have difficulty in seeing, even if wearing glasses?]:[Using your usual language, do you have difficulty in communicating, for example understanding or being understood?]]="Cannot do at all"),1,0)</f>
        <v>0</v>
      </c>
      <c r="M5" s="1" cm="1">
        <f t="array" ref="M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5" s="1">
        <f>IF(NOT(Table2[[#This Row],[Disable]]),1,0)</f>
        <v>1</v>
      </c>
      <c r="O5" s="1" t="str">
        <f>IF(Table2[[#This Row],[Disable]]=1,"Disable","Non-disabled")</f>
        <v>Non-disabled</v>
      </c>
    </row>
    <row r="6" spans="1:15" x14ac:dyDescent="0.3">
      <c r="A6" s="1" t="s">
        <v>3</v>
      </c>
      <c r="B6" s="1" t="s">
        <v>6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cm="1">
        <f t="array" ref="I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6" s="1" cm="1">
        <f t="array" ref="J6">IF(OR(Table2[[#This Row],[Do you have difficulty in seeing, even if wearing glasses?]:[Using your usual language, do you have difficulty in communicating, for example understanding or being understood?]]="Some difficulty"),1,0)</f>
        <v>0</v>
      </c>
      <c r="K6" s="1" cm="1">
        <f t="array" ref="K6">IF(AND(Table2[[#This Row],[Do you have difficulty in seeing, even if wearing glasses?]:[Using your usual language, do you have difficulty in communicating, for example understanding or being understood?]]="No difficulty"),1,0)</f>
        <v>1</v>
      </c>
      <c r="L6" s="1" cm="1">
        <f t="array" ref="L6">IF(OR(Table2[[#This Row],[Do you have difficulty in seeing, even if wearing glasses?]:[Using your usual language, do you have difficulty in communicating, for example understanding or being understood?]]="Cannot do at all"),1,0)</f>
        <v>0</v>
      </c>
      <c r="M6" s="1" cm="1">
        <f t="array" ref="M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6" s="1">
        <f>IF(NOT(Table2[[#This Row],[Disable]]),1,0)</f>
        <v>1</v>
      </c>
      <c r="O6" s="1" t="str">
        <f>IF(Table2[[#This Row],[Disable]]=1,"Disable","Non-disabled")</f>
        <v>Non-disabled</v>
      </c>
    </row>
    <row r="7" spans="1:15" x14ac:dyDescent="0.3">
      <c r="A7" s="1" t="s">
        <v>4</v>
      </c>
      <c r="B7" s="1" t="s">
        <v>6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cm="1">
        <f t="array" ref="I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7" s="1" cm="1">
        <f t="array" ref="J7">IF(OR(Table2[[#This Row],[Do you have difficulty in seeing, even if wearing glasses?]:[Using your usual language, do you have difficulty in communicating, for example understanding or being understood?]]="Some difficulty"),1,0)</f>
        <v>0</v>
      </c>
      <c r="K7" s="1" cm="1">
        <f t="array" ref="K7">IF(AND(Table2[[#This Row],[Do you have difficulty in seeing, even if wearing glasses?]:[Using your usual language, do you have difficulty in communicating, for example understanding or being understood?]]="No difficulty"),1,0)</f>
        <v>1</v>
      </c>
      <c r="L7" s="1" cm="1">
        <f t="array" ref="L7">IF(OR(Table2[[#This Row],[Do you have difficulty in seeing, even if wearing glasses?]:[Using your usual language, do you have difficulty in communicating, for example understanding or being understood?]]="Cannot do at all"),1,0)</f>
        <v>0</v>
      </c>
      <c r="M7" s="1" cm="1">
        <f t="array" ref="M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7" s="1">
        <f>IF(NOT(Table2[[#This Row],[Disable]]),1,0)</f>
        <v>1</v>
      </c>
      <c r="O7" s="1" t="str">
        <f>IF(Table2[[#This Row],[Disable]]=1,"Disable","Non-disabled")</f>
        <v>Non-disabled</v>
      </c>
    </row>
    <row r="8" spans="1:15" x14ac:dyDescent="0.3">
      <c r="A8" s="1" t="s">
        <v>4</v>
      </c>
      <c r="B8" s="1" t="s">
        <v>6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cm="1">
        <f t="array" ref="I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8" s="1" cm="1">
        <f t="array" ref="J8">IF(OR(Table2[[#This Row],[Do you have difficulty in seeing, even if wearing glasses?]:[Using your usual language, do you have difficulty in communicating, for example understanding or being understood?]]="Some difficulty"),1,0)</f>
        <v>0</v>
      </c>
      <c r="K8" s="1" cm="1">
        <f t="array" ref="K8">IF(AND(Table2[[#This Row],[Do you have difficulty in seeing, even if wearing glasses?]:[Using your usual language, do you have difficulty in communicating, for example understanding or being understood?]]="No difficulty"),1,0)</f>
        <v>1</v>
      </c>
      <c r="L8" s="1" cm="1">
        <f t="array" ref="L8">IF(OR(Table2[[#This Row],[Do you have difficulty in seeing, even if wearing glasses?]:[Using your usual language, do you have difficulty in communicating, for example understanding or being understood?]]="Cannot do at all"),1,0)</f>
        <v>0</v>
      </c>
      <c r="M8" s="1" cm="1">
        <f t="array" ref="M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8" s="1">
        <f>IF(NOT(Table2[[#This Row],[Disable]]),1,0)</f>
        <v>1</v>
      </c>
      <c r="O8" s="1" t="str">
        <f>IF(Table2[[#This Row],[Disable]]=1,"Disable","Non-disabled")</f>
        <v>Non-disabled</v>
      </c>
    </row>
    <row r="9" spans="1:15" x14ac:dyDescent="0.3">
      <c r="A9" s="1" t="s">
        <v>3</v>
      </c>
      <c r="B9" s="1" t="s">
        <v>6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cm="1">
        <f t="array" ref="I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9" s="1" cm="1">
        <f t="array" ref="J9">IF(OR(Table2[[#This Row],[Do you have difficulty in seeing, even if wearing glasses?]:[Using your usual language, do you have difficulty in communicating, for example understanding or being understood?]]="Some difficulty"),1,0)</f>
        <v>0</v>
      </c>
      <c r="K9" s="1" cm="1">
        <f t="array" ref="K9">IF(AND(Table2[[#This Row],[Do you have difficulty in seeing, even if wearing glasses?]:[Using your usual language, do you have difficulty in communicating, for example understanding or being understood?]]="No difficulty"),1,0)</f>
        <v>1</v>
      </c>
      <c r="L9" s="1" cm="1">
        <f t="array" ref="L9">IF(OR(Table2[[#This Row],[Do you have difficulty in seeing, even if wearing glasses?]:[Using your usual language, do you have difficulty in communicating, for example understanding or being understood?]]="Cannot do at all"),1,0)</f>
        <v>0</v>
      </c>
      <c r="M9" s="1" cm="1">
        <f t="array" ref="M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9" s="1">
        <f>IF(NOT(Table2[[#This Row],[Disable]]),1,0)</f>
        <v>1</v>
      </c>
      <c r="O9" s="1" t="str">
        <f>IF(Table2[[#This Row],[Disable]]=1,"Disable","Non-disabled")</f>
        <v>Non-disabled</v>
      </c>
    </row>
    <row r="10" spans="1:15" x14ac:dyDescent="0.3">
      <c r="A10" s="1" t="s">
        <v>3</v>
      </c>
      <c r="B10" s="1" t="s">
        <v>6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cm="1">
        <f t="array" ref="I1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0" s="1" cm="1">
        <f t="array" ref="J10">IF(OR(Table2[[#This Row],[Do you have difficulty in seeing, even if wearing glasses?]:[Using your usual language, do you have difficulty in communicating, for example understanding or being understood?]]="Some difficulty"),1,0)</f>
        <v>0</v>
      </c>
      <c r="K10" s="1" cm="1">
        <f t="array" ref="K10">IF(AND(Table2[[#This Row],[Do you have difficulty in seeing, even if wearing glasses?]:[Using your usual language, do you have difficulty in communicating, for example understanding or being understood?]]="No difficulty"),1,0)</f>
        <v>1</v>
      </c>
      <c r="L10" s="1" cm="1">
        <f t="array" ref="L10">IF(OR(Table2[[#This Row],[Do you have difficulty in seeing, even if wearing glasses?]:[Using your usual language, do you have difficulty in communicating, for example understanding or being understood?]]="Cannot do at all"),1,0)</f>
        <v>0</v>
      </c>
      <c r="M10" s="1" cm="1">
        <f t="array" ref="M1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0" s="1">
        <f>IF(NOT(Table2[[#This Row],[Disable]]),1,0)</f>
        <v>1</v>
      </c>
      <c r="O10" s="1" t="str">
        <f>IF(Table2[[#This Row],[Disable]]=1,"Disable","Non-disabled")</f>
        <v>Non-disabled</v>
      </c>
    </row>
    <row r="11" spans="1:15" x14ac:dyDescent="0.3">
      <c r="A11" s="1" t="s">
        <v>3</v>
      </c>
      <c r="B11" s="1" t="s">
        <v>6</v>
      </c>
      <c r="C11" s="1" t="s">
        <v>8</v>
      </c>
      <c r="D11" s="1" t="s">
        <v>10</v>
      </c>
      <c r="E11" s="1" t="s">
        <v>8</v>
      </c>
      <c r="F11" s="1" t="s">
        <v>10</v>
      </c>
      <c r="G11" s="1" t="s">
        <v>11</v>
      </c>
      <c r="H11" s="1" t="s">
        <v>8</v>
      </c>
      <c r="I11" s="1" cm="1">
        <f t="array" ref="I11">IF(OR(Table2[[#This Row],[Do you have difficulty in seeing, even if wearing glasses?]:[Using your usual language, do you have difficulty in communicating, for example understanding or being understood?]]="A lot of difficulty"),1,0)</f>
        <v>1</v>
      </c>
      <c r="J11" s="1" cm="1">
        <f t="array" ref="J11">IF(OR(Table2[[#This Row],[Do you have difficulty in seeing, even if wearing glasses?]:[Using your usual language, do you have difficulty in communicating, for example understanding or being understood?]]="Some difficulty"),1,0)</f>
        <v>1</v>
      </c>
      <c r="K11" s="1" cm="1">
        <f t="array" ref="K11">IF(AND(Table2[[#This Row],[Do you have difficulty in seeing, even if wearing glasses?]:[Using your usual language, do you have difficulty in communicating, for example understanding or being understood?]]="No difficulty"),1,0)</f>
        <v>0</v>
      </c>
      <c r="L11" s="1" cm="1">
        <f t="array" ref="L11">IF(OR(Table2[[#This Row],[Do you have difficulty in seeing, even if wearing glasses?]:[Using your usual language, do you have difficulty in communicating, for example understanding or being understood?]]="Cannot do at all"),1,0)</f>
        <v>0</v>
      </c>
      <c r="M11" s="7" cm="1">
        <f t="array" ref="M1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11" s="1">
        <f>IF(NOT(Table2[[#This Row],[Disable]]),1,0)</f>
        <v>0</v>
      </c>
      <c r="O11" s="1" t="str">
        <f>IF(Table2[[#This Row],[Disable]]=1,"Disable","Non-disabled")</f>
        <v>Disable</v>
      </c>
    </row>
    <row r="12" spans="1:15" x14ac:dyDescent="0.3">
      <c r="A12" s="1" t="s">
        <v>4</v>
      </c>
      <c r="B12" s="1" t="s">
        <v>6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cm="1">
        <f t="array" ref="I1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2" s="1" cm="1">
        <f t="array" ref="J12">IF(OR(Table2[[#This Row],[Do you have difficulty in seeing, even if wearing glasses?]:[Using your usual language, do you have difficulty in communicating, for example understanding or being understood?]]="Some difficulty"),1,0)</f>
        <v>0</v>
      </c>
      <c r="K12" s="1" cm="1">
        <f t="array" ref="K12">IF(AND(Table2[[#This Row],[Do you have difficulty in seeing, even if wearing glasses?]:[Using your usual language, do you have difficulty in communicating, for example understanding or being understood?]]="No difficulty"),1,0)</f>
        <v>1</v>
      </c>
      <c r="L12" s="1" cm="1">
        <f t="array" ref="L12">IF(OR(Table2[[#This Row],[Do you have difficulty in seeing, even if wearing glasses?]:[Using your usual language, do you have difficulty in communicating, for example understanding or being understood?]]="Cannot do at all"),1,0)</f>
        <v>0</v>
      </c>
      <c r="M12" s="1" cm="1">
        <f t="array" ref="M1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2" s="1">
        <f>IF(NOT(Table2[[#This Row],[Disable]]),1,0)</f>
        <v>1</v>
      </c>
      <c r="O12" s="1" t="str">
        <f>IF(Table2[[#This Row],[Disable]]=1,"Disable","Non-disabled")</f>
        <v>Non-disabled</v>
      </c>
    </row>
    <row r="13" spans="1:15" x14ac:dyDescent="0.3">
      <c r="A13" s="1" t="s">
        <v>4</v>
      </c>
      <c r="B13" s="1" t="s">
        <v>6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cm="1">
        <f t="array" ref="I1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3" s="1" cm="1">
        <f t="array" ref="J13">IF(OR(Table2[[#This Row],[Do you have difficulty in seeing, even if wearing glasses?]:[Using your usual language, do you have difficulty in communicating, for example understanding or being understood?]]="Some difficulty"),1,0)</f>
        <v>0</v>
      </c>
      <c r="K13" s="1" cm="1">
        <f t="array" ref="K13">IF(AND(Table2[[#This Row],[Do you have difficulty in seeing, even if wearing glasses?]:[Using your usual language, do you have difficulty in communicating, for example understanding or being understood?]]="No difficulty"),1,0)</f>
        <v>1</v>
      </c>
      <c r="L13" s="1" cm="1">
        <f t="array" ref="L13">IF(OR(Table2[[#This Row],[Do you have difficulty in seeing, even if wearing glasses?]:[Using your usual language, do you have difficulty in communicating, for example understanding or being understood?]]="Cannot do at all"),1,0)</f>
        <v>0</v>
      </c>
      <c r="M13" s="1" cm="1">
        <f t="array" ref="M1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3" s="1">
        <f>IF(NOT(Table2[[#This Row],[Disable]]),1,0)</f>
        <v>1</v>
      </c>
      <c r="O13" s="1" t="str">
        <f>IF(Table2[[#This Row],[Disable]]=1,"Disable","Non-disabled")</f>
        <v>Non-disabled</v>
      </c>
    </row>
    <row r="14" spans="1:15" x14ac:dyDescent="0.3">
      <c r="A14" s="1" t="s">
        <v>4</v>
      </c>
      <c r="B14" s="1" t="s">
        <v>6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cm="1">
        <f t="array" ref="I1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4" s="1" cm="1">
        <f t="array" ref="J14">IF(OR(Table2[[#This Row],[Do you have difficulty in seeing, even if wearing glasses?]:[Using your usual language, do you have difficulty in communicating, for example understanding or being understood?]]="Some difficulty"),1,0)</f>
        <v>0</v>
      </c>
      <c r="K14" s="1" cm="1">
        <f t="array" ref="K14">IF(AND(Table2[[#This Row],[Do you have difficulty in seeing, even if wearing glasses?]:[Using your usual language, do you have difficulty in communicating, for example understanding or being understood?]]="No difficulty"),1,0)</f>
        <v>1</v>
      </c>
      <c r="L14" s="1" cm="1">
        <f t="array" ref="L14">IF(OR(Table2[[#This Row],[Do you have difficulty in seeing, even if wearing glasses?]:[Using your usual language, do you have difficulty in communicating, for example understanding or being understood?]]="Cannot do at all"),1,0)</f>
        <v>0</v>
      </c>
      <c r="M14" s="1" cm="1">
        <f t="array" ref="M1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4" s="1">
        <f>IF(NOT(Table2[[#This Row],[Disable]]),1,0)</f>
        <v>1</v>
      </c>
      <c r="O14" s="1" t="str">
        <f>IF(Table2[[#This Row],[Disable]]=1,"Disable","Non-disabled")</f>
        <v>Non-disabled</v>
      </c>
    </row>
    <row r="15" spans="1:15" x14ac:dyDescent="0.3">
      <c r="A15" s="1" t="s">
        <v>3</v>
      </c>
      <c r="B15" s="1" t="s">
        <v>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cm="1">
        <f t="array" ref="I1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5" s="1" cm="1">
        <f t="array" ref="J15">IF(OR(Table2[[#This Row],[Do you have difficulty in seeing, even if wearing glasses?]:[Using your usual language, do you have difficulty in communicating, for example understanding or being understood?]]="Some difficulty"),1,0)</f>
        <v>0</v>
      </c>
      <c r="K15" s="1" cm="1">
        <f t="array" ref="K15">IF(AND(Table2[[#This Row],[Do you have difficulty in seeing, even if wearing glasses?]:[Using your usual language, do you have difficulty in communicating, for example understanding or being understood?]]="No difficulty"),1,0)</f>
        <v>1</v>
      </c>
      <c r="L15" s="1" cm="1">
        <f t="array" ref="L15">IF(OR(Table2[[#This Row],[Do you have difficulty in seeing, even if wearing glasses?]:[Using your usual language, do you have difficulty in communicating, for example understanding or being understood?]]="Cannot do at all"),1,0)</f>
        <v>0</v>
      </c>
      <c r="M15" s="1" cm="1">
        <f t="array" ref="M1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5" s="1">
        <f>IF(NOT(Table2[[#This Row],[Disable]]),1,0)</f>
        <v>1</v>
      </c>
      <c r="O15" s="1" t="str">
        <f>IF(Table2[[#This Row],[Disable]]=1,"Disable","Non-disabled")</f>
        <v>Non-disabled</v>
      </c>
    </row>
    <row r="16" spans="1:15" x14ac:dyDescent="0.3">
      <c r="A16" s="1" t="s">
        <v>3</v>
      </c>
      <c r="B16" s="1" t="s">
        <v>6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cm="1">
        <f t="array" ref="I1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6" s="1" cm="1">
        <f t="array" ref="J16">IF(OR(Table2[[#This Row],[Do you have difficulty in seeing, even if wearing glasses?]:[Using your usual language, do you have difficulty in communicating, for example understanding or being understood?]]="Some difficulty"),1,0)</f>
        <v>0</v>
      </c>
      <c r="K16" s="1" cm="1">
        <f t="array" ref="K16">IF(AND(Table2[[#This Row],[Do you have difficulty in seeing, even if wearing glasses?]:[Using your usual language, do you have difficulty in communicating, for example understanding or being understood?]]="No difficulty"),1,0)</f>
        <v>1</v>
      </c>
      <c r="L16" s="1" cm="1">
        <f t="array" ref="L16">IF(OR(Table2[[#This Row],[Do you have difficulty in seeing, even if wearing glasses?]:[Using your usual language, do you have difficulty in communicating, for example understanding or being understood?]]="Cannot do at all"),1,0)</f>
        <v>0</v>
      </c>
      <c r="M16" s="1" cm="1">
        <f t="array" ref="M1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6" s="1">
        <f>IF(NOT(Table2[[#This Row],[Disable]]),1,0)</f>
        <v>1</v>
      </c>
      <c r="O16" s="1" t="str">
        <f>IF(Table2[[#This Row],[Disable]]=1,"Disable","Non-disabled")</f>
        <v>Non-disabled</v>
      </c>
    </row>
    <row r="17" spans="1:15" x14ac:dyDescent="0.3">
      <c r="A17" s="1" t="s">
        <v>3</v>
      </c>
      <c r="B17" s="1" t="s">
        <v>6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cm="1">
        <f t="array" ref="I1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7" s="1" cm="1">
        <f t="array" ref="J17">IF(OR(Table2[[#This Row],[Do you have difficulty in seeing, even if wearing glasses?]:[Using your usual language, do you have difficulty in communicating, for example understanding or being understood?]]="Some difficulty"),1,0)</f>
        <v>0</v>
      </c>
      <c r="K17" s="1" cm="1">
        <f t="array" ref="K17">IF(AND(Table2[[#This Row],[Do you have difficulty in seeing, even if wearing glasses?]:[Using your usual language, do you have difficulty in communicating, for example understanding or being understood?]]="No difficulty"),1,0)</f>
        <v>1</v>
      </c>
      <c r="L17" s="1" cm="1">
        <f t="array" ref="L17">IF(OR(Table2[[#This Row],[Do you have difficulty in seeing, even if wearing glasses?]:[Using your usual language, do you have difficulty in communicating, for example understanding or being understood?]]="Cannot do at all"),1,0)</f>
        <v>0</v>
      </c>
      <c r="M17" s="1" cm="1">
        <f t="array" ref="M1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7" s="1">
        <f>IF(NOT(Table2[[#This Row],[Disable]]),1,0)</f>
        <v>1</v>
      </c>
      <c r="O17" s="1" t="str">
        <f>IF(Table2[[#This Row],[Disable]]=1,"Disable","Non-disabled")</f>
        <v>Non-disabled</v>
      </c>
    </row>
    <row r="18" spans="1:15" x14ac:dyDescent="0.3">
      <c r="A18" s="1" t="s">
        <v>4</v>
      </c>
      <c r="B18" s="1" t="s">
        <v>6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cm="1">
        <f t="array" ref="I1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8" s="1" cm="1">
        <f t="array" ref="J18">IF(OR(Table2[[#This Row],[Do you have difficulty in seeing, even if wearing glasses?]:[Using your usual language, do you have difficulty in communicating, for example understanding or being understood?]]="Some difficulty"),1,0)</f>
        <v>0</v>
      </c>
      <c r="K18" s="1" cm="1">
        <f t="array" ref="K18">IF(AND(Table2[[#This Row],[Do you have difficulty in seeing, even if wearing glasses?]:[Using your usual language, do you have difficulty in communicating, for example understanding or being understood?]]="No difficulty"),1,0)</f>
        <v>1</v>
      </c>
      <c r="L18" s="1" cm="1">
        <f t="array" ref="L18">IF(OR(Table2[[#This Row],[Do you have difficulty in seeing, even if wearing glasses?]:[Using your usual language, do you have difficulty in communicating, for example understanding or being understood?]]="Cannot do at all"),1,0)</f>
        <v>0</v>
      </c>
      <c r="M18" s="1" cm="1">
        <f t="array" ref="M1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8" s="1">
        <f>IF(NOT(Table2[[#This Row],[Disable]]),1,0)</f>
        <v>1</v>
      </c>
      <c r="O18" s="1" t="str">
        <f>IF(Table2[[#This Row],[Disable]]=1,"Disable","Non-disabled")</f>
        <v>Non-disabled</v>
      </c>
    </row>
    <row r="19" spans="1:15" x14ac:dyDescent="0.3">
      <c r="A19" s="1" t="s">
        <v>3</v>
      </c>
      <c r="B19" s="1" t="s">
        <v>6</v>
      </c>
      <c r="C19" s="1" t="s">
        <v>8</v>
      </c>
      <c r="D19" s="1" t="s">
        <v>8</v>
      </c>
      <c r="E19" s="1" t="s">
        <v>8</v>
      </c>
      <c r="F19" s="1" t="s">
        <v>10</v>
      </c>
      <c r="G19" s="1" t="s">
        <v>8</v>
      </c>
      <c r="H19" s="1" t="s">
        <v>8</v>
      </c>
      <c r="I19" s="1" cm="1">
        <f t="array" ref="I1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9" s="1" cm="1">
        <f t="array" ref="J19">IF(OR(Table2[[#This Row],[Do you have difficulty in seeing, even if wearing glasses?]:[Using your usual language, do you have difficulty in communicating, for example understanding or being understood?]]="Some difficulty"),1,0)</f>
        <v>1</v>
      </c>
      <c r="K19" s="1" cm="1">
        <f t="array" ref="K19">IF(AND(Table2[[#This Row],[Do you have difficulty in seeing, even if wearing glasses?]:[Using your usual language, do you have difficulty in communicating, for example understanding or being understood?]]="No difficulty"),1,0)</f>
        <v>0</v>
      </c>
      <c r="L19" s="1" cm="1">
        <f t="array" ref="L19">IF(OR(Table2[[#This Row],[Do you have difficulty in seeing, even if wearing glasses?]:[Using your usual language, do you have difficulty in communicating, for example understanding or being understood?]]="Cannot do at all"),1,0)</f>
        <v>0</v>
      </c>
      <c r="M19" s="1" cm="1">
        <f t="array" ref="M1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9" s="1">
        <f>IF(NOT(Table2[[#This Row],[Disable]]),1,0)</f>
        <v>1</v>
      </c>
      <c r="O19" s="1" t="str">
        <f>IF(Table2[[#This Row],[Disable]]=1,"Disable","Non-disabled")</f>
        <v>Non-disabled</v>
      </c>
    </row>
    <row r="20" spans="1:15" x14ac:dyDescent="0.3">
      <c r="A20" s="1" t="s">
        <v>4</v>
      </c>
      <c r="B20" s="1" t="s">
        <v>6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1" cm="1">
        <f t="array" ref="I2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0" s="1" cm="1">
        <f t="array" ref="J20">IF(OR(Table2[[#This Row],[Do you have difficulty in seeing, even if wearing glasses?]:[Using your usual language, do you have difficulty in communicating, for example understanding or being understood?]]="Some difficulty"),1,0)</f>
        <v>0</v>
      </c>
      <c r="K20" s="1" cm="1">
        <f t="array" ref="K20">IF(AND(Table2[[#This Row],[Do you have difficulty in seeing, even if wearing glasses?]:[Using your usual language, do you have difficulty in communicating, for example understanding or being understood?]]="No difficulty"),1,0)</f>
        <v>1</v>
      </c>
      <c r="L20" s="1" cm="1">
        <f t="array" ref="L20">IF(OR(Table2[[#This Row],[Do you have difficulty in seeing, even if wearing glasses?]:[Using your usual language, do you have difficulty in communicating, for example understanding or being understood?]]="Cannot do at all"),1,0)</f>
        <v>0</v>
      </c>
      <c r="M20" s="1" cm="1">
        <f t="array" ref="M2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0" s="1">
        <f>IF(NOT(Table2[[#This Row],[Disable]]),1,0)</f>
        <v>1</v>
      </c>
      <c r="O20" s="1" t="str">
        <f>IF(Table2[[#This Row],[Disable]]=1,"Disable","Non-disabled")</f>
        <v>Non-disabled</v>
      </c>
    </row>
    <row r="21" spans="1:15" x14ac:dyDescent="0.3">
      <c r="A21" s="1" t="s">
        <v>3</v>
      </c>
      <c r="B21" s="1" t="s">
        <v>6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cm="1">
        <f t="array" ref="I2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1" s="1" cm="1">
        <f t="array" ref="J21">IF(OR(Table2[[#This Row],[Do you have difficulty in seeing, even if wearing glasses?]:[Using your usual language, do you have difficulty in communicating, for example understanding or being understood?]]="Some difficulty"),1,0)</f>
        <v>0</v>
      </c>
      <c r="K21" s="1" cm="1">
        <f t="array" ref="K21">IF(AND(Table2[[#This Row],[Do you have difficulty in seeing, even if wearing glasses?]:[Using your usual language, do you have difficulty in communicating, for example understanding or being understood?]]="No difficulty"),1,0)</f>
        <v>1</v>
      </c>
      <c r="L21" s="1" cm="1">
        <f t="array" ref="L21">IF(OR(Table2[[#This Row],[Do you have difficulty in seeing, even if wearing glasses?]:[Using your usual language, do you have difficulty in communicating, for example understanding or being understood?]]="Cannot do at all"),1,0)</f>
        <v>0</v>
      </c>
      <c r="M21" s="1" cm="1">
        <f t="array" ref="M2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1" s="1">
        <f>IF(NOT(Table2[[#This Row],[Disable]]),1,0)</f>
        <v>1</v>
      </c>
      <c r="O21" s="1" t="str">
        <f>IF(Table2[[#This Row],[Disable]]=1,"Disable","Non-disabled")</f>
        <v>Non-disabled</v>
      </c>
    </row>
    <row r="22" spans="1:15" x14ac:dyDescent="0.3">
      <c r="A22" s="1" t="s">
        <v>4</v>
      </c>
      <c r="B22" s="1" t="s">
        <v>6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8</v>
      </c>
      <c r="I22" s="1" cm="1">
        <f t="array" ref="I2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2" s="1" cm="1">
        <f t="array" ref="J22">IF(OR(Table2[[#This Row],[Do you have difficulty in seeing, even if wearing glasses?]:[Using your usual language, do you have difficulty in communicating, for example understanding or being understood?]]="Some difficulty"),1,0)</f>
        <v>0</v>
      </c>
      <c r="K22" s="1" cm="1">
        <f t="array" ref="K22">IF(AND(Table2[[#This Row],[Do you have difficulty in seeing, even if wearing glasses?]:[Using your usual language, do you have difficulty in communicating, for example understanding or being understood?]]="No difficulty"),1,0)</f>
        <v>1</v>
      </c>
      <c r="L22" s="1" cm="1">
        <f t="array" ref="L22">IF(OR(Table2[[#This Row],[Do you have difficulty in seeing, even if wearing glasses?]:[Using your usual language, do you have difficulty in communicating, for example understanding or being understood?]]="Cannot do at all"),1,0)</f>
        <v>0</v>
      </c>
      <c r="M22" s="1" cm="1">
        <f t="array" ref="M2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2" s="1">
        <f>IF(NOT(Table2[[#This Row],[Disable]]),1,0)</f>
        <v>1</v>
      </c>
      <c r="O22" s="1" t="str">
        <f>IF(Table2[[#This Row],[Disable]]=1,"Disable","Non-disabled")</f>
        <v>Non-disabled</v>
      </c>
    </row>
    <row r="23" spans="1:15" x14ac:dyDescent="0.3">
      <c r="A23" s="1" t="s">
        <v>3</v>
      </c>
      <c r="B23" s="1" t="s">
        <v>6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8</v>
      </c>
      <c r="I23" s="1" cm="1">
        <f t="array" ref="I2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3" s="1" cm="1">
        <f t="array" ref="J23">IF(OR(Table2[[#This Row],[Do you have difficulty in seeing, even if wearing glasses?]:[Using your usual language, do you have difficulty in communicating, for example understanding or being understood?]]="Some difficulty"),1,0)</f>
        <v>0</v>
      </c>
      <c r="K23" s="1" cm="1">
        <f t="array" ref="K23">IF(AND(Table2[[#This Row],[Do you have difficulty in seeing, even if wearing glasses?]:[Using your usual language, do you have difficulty in communicating, for example understanding or being understood?]]="No difficulty"),1,0)</f>
        <v>1</v>
      </c>
      <c r="L23" s="1" cm="1">
        <f t="array" ref="L23">IF(OR(Table2[[#This Row],[Do you have difficulty in seeing, even if wearing glasses?]:[Using your usual language, do you have difficulty in communicating, for example understanding or being understood?]]="Cannot do at all"),1,0)</f>
        <v>0</v>
      </c>
      <c r="M23" s="1" cm="1">
        <f t="array" ref="M2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3" s="1">
        <f>IF(NOT(Table2[[#This Row],[Disable]]),1,0)</f>
        <v>1</v>
      </c>
      <c r="O23" s="1" t="str">
        <f>IF(Table2[[#This Row],[Disable]]=1,"Disable","Non-disabled")</f>
        <v>Non-disabled</v>
      </c>
    </row>
    <row r="24" spans="1:15" x14ac:dyDescent="0.3">
      <c r="A24" s="1" t="s">
        <v>3</v>
      </c>
      <c r="B24" s="1" t="s">
        <v>6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cm="1">
        <f t="array" ref="I2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4" s="1" cm="1">
        <f t="array" ref="J24">IF(OR(Table2[[#This Row],[Do you have difficulty in seeing, even if wearing glasses?]:[Using your usual language, do you have difficulty in communicating, for example understanding or being understood?]]="Some difficulty"),1,0)</f>
        <v>0</v>
      </c>
      <c r="K24" s="1" cm="1">
        <f t="array" ref="K24">IF(AND(Table2[[#This Row],[Do you have difficulty in seeing, even if wearing glasses?]:[Using your usual language, do you have difficulty in communicating, for example understanding or being understood?]]="No difficulty"),1,0)</f>
        <v>1</v>
      </c>
      <c r="L24" s="1" cm="1">
        <f t="array" ref="L24">IF(OR(Table2[[#This Row],[Do you have difficulty in seeing, even if wearing glasses?]:[Using your usual language, do you have difficulty in communicating, for example understanding or being understood?]]="Cannot do at all"),1,0)</f>
        <v>0</v>
      </c>
      <c r="M24" s="1" cm="1">
        <f t="array" ref="M2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4" s="1">
        <f>IF(NOT(Table2[[#This Row],[Disable]]),1,0)</f>
        <v>1</v>
      </c>
      <c r="O24" s="1" t="str">
        <f>IF(Table2[[#This Row],[Disable]]=1,"Disable","Non-disabled")</f>
        <v>Non-disabled</v>
      </c>
    </row>
    <row r="25" spans="1:15" x14ac:dyDescent="0.3">
      <c r="A25" s="1" t="s">
        <v>3</v>
      </c>
      <c r="B25" s="1" t="s">
        <v>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8</v>
      </c>
      <c r="I25" s="1" cm="1">
        <f t="array" ref="I2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5" s="1" cm="1">
        <f t="array" ref="J25">IF(OR(Table2[[#This Row],[Do you have difficulty in seeing, even if wearing glasses?]:[Using your usual language, do you have difficulty in communicating, for example understanding or being understood?]]="Some difficulty"),1,0)</f>
        <v>0</v>
      </c>
      <c r="K25" s="1" cm="1">
        <f t="array" ref="K25">IF(AND(Table2[[#This Row],[Do you have difficulty in seeing, even if wearing glasses?]:[Using your usual language, do you have difficulty in communicating, for example understanding or being understood?]]="No difficulty"),1,0)</f>
        <v>1</v>
      </c>
      <c r="L25" s="1" cm="1">
        <f t="array" ref="L25">IF(OR(Table2[[#This Row],[Do you have difficulty in seeing, even if wearing glasses?]:[Using your usual language, do you have difficulty in communicating, for example understanding or being understood?]]="Cannot do at all"),1,0)</f>
        <v>0</v>
      </c>
      <c r="M25" s="1" cm="1">
        <f t="array" ref="M2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5" s="1">
        <f>IF(NOT(Table2[[#This Row],[Disable]]),1,0)</f>
        <v>1</v>
      </c>
      <c r="O25" s="1" t="str">
        <f>IF(Table2[[#This Row],[Disable]]=1,"Disable","Non-disabled")</f>
        <v>Non-disabled</v>
      </c>
    </row>
    <row r="26" spans="1:15" x14ac:dyDescent="0.3">
      <c r="A26" s="1" t="s">
        <v>3</v>
      </c>
      <c r="B26" s="1" t="s">
        <v>6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  <c r="I26" s="1" cm="1">
        <f t="array" ref="I2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6" s="1" cm="1">
        <f t="array" ref="J26">IF(OR(Table2[[#This Row],[Do you have difficulty in seeing, even if wearing glasses?]:[Using your usual language, do you have difficulty in communicating, for example understanding or being understood?]]="Some difficulty"),1,0)</f>
        <v>0</v>
      </c>
      <c r="K26" s="1" cm="1">
        <f t="array" ref="K26">IF(AND(Table2[[#This Row],[Do you have difficulty in seeing, even if wearing glasses?]:[Using your usual language, do you have difficulty in communicating, for example understanding or being understood?]]="No difficulty"),1,0)</f>
        <v>1</v>
      </c>
      <c r="L26" s="1" cm="1">
        <f t="array" ref="L26">IF(OR(Table2[[#This Row],[Do you have difficulty in seeing, even if wearing glasses?]:[Using your usual language, do you have difficulty in communicating, for example understanding or being understood?]]="Cannot do at all"),1,0)</f>
        <v>0</v>
      </c>
      <c r="M26" s="1" cm="1">
        <f t="array" ref="M2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6" s="1">
        <f>IF(NOT(Table2[[#This Row],[Disable]]),1,0)</f>
        <v>1</v>
      </c>
      <c r="O26" s="1" t="str">
        <f>IF(Table2[[#This Row],[Disable]]=1,"Disable","Non-disabled")</f>
        <v>Non-disabled</v>
      </c>
    </row>
    <row r="27" spans="1:15" x14ac:dyDescent="0.3">
      <c r="A27" s="1" t="s">
        <v>4</v>
      </c>
      <c r="B27" s="1" t="s">
        <v>6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cm="1">
        <f t="array" ref="I2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7" s="1" cm="1">
        <f t="array" ref="J27">IF(OR(Table2[[#This Row],[Do you have difficulty in seeing, even if wearing glasses?]:[Using your usual language, do you have difficulty in communicating, for example understanding or being understood?]]="Some difficulty"),1,0)</f>
        <v>0</v>
      </c>
      <c r="K27" s="1" cm="1">
        <f t="array" ref="K27">IF(AND(Table2[[#This Row],[Do you have difficulty in seeing, even if wearing glasses?]:[Using your usual language, do you have difficulty in communicating, for example understanding or being understood?]]="No difficulty"),1,0)</f>
        <v>1</v>
      </c>
      <c r="L27" s="1" cm="1">
        <f t="array" ref="L27">IF(OR(Table2[[#This Row],[Do you have difficulty in seeing, even if wearing glasses?]:[Using your usual language, do you have difficulty in communicating, for example understanding or being understood?]]="Cannot do at all"),1,0)</f>
        <v>0</v>
      </c>
      <c r="M27" s="1" cm="1">
        <f t="array" ref="M2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7" s="1">
        <f>IF(NOT(Table2[[#This Row],[Disable]]),1,0)</f>
        <v>1</v>
      </c>
      <c r="O27" s="1" t="str">
        <f>IF(Table2[[#This Row],[Disable]]=1,"Disable","Non-disabled")</f>
        <v>Non-disabled</v>
      </c>
    </row>
    <row r="28" spans="1:15" x14ac:dyDescent="0.3">
      <c r="A28" s="1" t="s">
        <v>4</v>
      </c>
      <c r="B28" s="1" t="s">
        <v>6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cm="1">
        <f t="array" ref="I2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8" s="1" cm="1">
        <f t="array" ref="J28">IF(OR(Table2[[#This Row],[Do you have difficulty in seeing, even if wearing glasses?]:[Using your usual language, do you have difficulty in communicating, for example understanding or being understood?]]="Some difficulty"),1,0)</f>
        <v>0</v>
      </c>
      <c r="K28" s="1" cm="1">
        <f t="array" ref="K28">IF(AND(Table2[[#This Row],[Do you have difficulty in seeing, even if wearing glasses?]:[Using your usual language, do you have difficulty in communicating, for example understanding or being understood?]]="No difficulty"),1,0)</f>
        <v>1</v>
      </c>
      <c r="L28" s="1" cm="1">
        <f t="array" ref="L28">IF(OR(Table2[[#This Row],[Do you have difficulty in seeing, even if wearing glasses?]:[Using your usual language, do you have difficulty in communicating, for example understanding or being understood?]]="Cannot do at all"),1,0)</f>
        <v>0</v>
      </c>
      <c r="M28" s="1" cm="1">
        <f t="array" ref="M2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8" s="1">
        <f>IF(NOT(Table2[[#This Row],[Disable]]),1,0)</f>
        <v>1</v>
      </c>
      <c r="O28" s="1" t="str">
        <f>IF(Table2[[#This Row],[Disable]]=1,"Disable","Non-disabled")</f>
        <v>Non-disabled</v>
      </c>
    </row>
    <row r="29" spans="1:15" x14ac:dyDescent="0.3">
      <c r="A29" s="1" t="s">
        <v>3</v>
      </c>
      <c r="B29" s="1" t="s">
        <v>6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 s="1" cm="1">
        <f t="array" ref="I2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9" s="1" cm="1">
        <f t="array" ref="J29">IF(OR(Table2[[#This Row],[Do you have difficulty in seeing, even if wearing glasses?]:[Using your usual language, do you have difficulty in communicating, for example understanding or being understood?]]="Some difficulty"),1,0)</f>
        <v>0</v>
      </c>
      <c r="K29" s="1" cm="1">
        <f t="array" ref="K29">IF(AND(Table2[[#This Row],[Do you have difficulty in seeing, even if wearing glasses?]:[Using your usual language, do you have difficulty in communicating, for example understanding or being understood?]]="No difficulty"),1,0)</f>
        <v>1</v>
      </c>
      <c r="L29" s="1" cm="1">
        <f t="array" ref="L29">IF(OR(Table2[[#This Row],[Do you have difficulty in seeing, even if wearing glasses?]:[Using your usual language, do you have difficulty in communicating, for example understanding or being understood?]]="Cannot do at all"),1,0)</f>
        <v>0</v>
      </c>
      <c r="M29" s="1" cm="1">
        <f t="array" ref="M2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9" s="1">
        <f>IF(NOT(Table2[[#This Row],[Disable]]),1,0)</f>
        <v>1</v>
      </c>
      <c r="O29" s="1" t="str">
        <f>IF(Table2[[#This Row],[Disable]]=1,"Disable","Non-disabled")</f>
        <v>Non-disabled</v>
      </c>
    </row>
    <row r="30" spans="1:15" x14ac:dyDescent="0.3">
      <c r="A30" s="1" t="s">
        <v>3</v>
      </c>
      <c r="B30" s="1" t="s">
        <v>6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1" cm="1">
        <f t="array" ref="I3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0" s="1" cm="1">
        <f t="array" ref="J30">IF(OR(Table2[[#This Row],[Do you have difficulty in seeing, even if wearing glasses?]:[Using your usual language, do you have difficulty in communicating, for example understanding or being understood?]]="Some difficulty"),1,0)</f>
        <v>0</v>
      </c>
      <c r="K30" s="1" cm="1">
        <f t="array" ref="K30">IF(AND(Table2[[#This Row],[Do you have difficulty in seeing, even if wearing glasses?]:[Using your usual language, do you have difficulty in communicating, for example understanding or being understood?]]="No difficulty"),1,0)</f>
        <v>1</v>
      </c>
      <c r="L30" s="1" cm="1">
        <f t="array" ref="L30">IF(OR(Table2[[#This Row],[Do you have difficulty in seeing, even if wearing glasses?]:[Using your usual language, do you have difficulty in communicating, for example understanding or being understood?]]="Cannot do at all"),1,0)</f>
        <v>0</v>
      </c>
      <c r="M30" s="1" cm="1">
        <f t="array" ref="M3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0" s="1">
        <f>IF(NOT(Table2[[#This Row],[Disable]]),1,0)</f>
        <v>1</v>
      </c>
      <c r="O30" s="1" t="str">
        <f>IF(Table2[[#This Row],[Disable]]=1,"Disable","Non-disabled")</f>
        <v>Non-disabled</v>
      </c>
    </row>
    <row r="31" spans="1:15" x14ac:dyDescent="0.3">
      <c r="A31" s="1" t="s">
        <v>3</v>
      </c>
      <c r="B31" s="1" t="s">
        <v>6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  <c r="I31" s="1" cm="1">
        <f t="array" ref="I3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1" s="1" cm="1">
        <f t="array" ref="J31">IF(OR(Table2[[#This Row],[Do you have difficulty in seeing, even if wearing glasses?]:[Using your usual language, do you have difficulty in communicating, for example understanding or being understood?]]="Some difficulty"),1,0)</f>
        <v>0</v>
      </c>
      <c r="K31" s="1" cm="1">
        <f t="array" ref="K31">IF(AND(Table2[[#This Row],[Do you have difficulty in seeing, even if wearing glasses?]:[Using your usual language, do you have difficulty in communicating, for example understanding or being understood?]]="No difficulty"),1,0)</f>
        <v>1</v>
      </c>
      <c r="L31" s="1" cm="1">
        <f t="array" ref="L31">IF(OR(Table2[[#This Row],[Do you have difficulty in seeing, even if wearing glasses?]:[Using your usual language, do you have difficulty in communicating, for example understanding or being understood?]]="Cannot do at all"),1,0)</f>
        <v>0</v>
      </c>
      <c r="M31" s="1" cm="1">
        <f t="array" ref="M3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1" s="1">
        <f>IF(NOT(Table2[[#This Row],[Disable]]),1,0)</f>
        <v>1</v>
      </c>
      <c r="O31" s="1" t="str">
        <f>IF(Table2[[#This Row],[Disable]]=1,"Disable","Non-disabled")</f>
        <v>Non-disabled</v>
      </c>
    </row>
    <row r="32" spans="1:15" x14ac:dyDescent="0.3">
      <c r="A32" s="1" t="s">
        <v>3</v>
      </c>
      <c r="B32" s="1" t="s">
        <v>6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  <c r="H32" s="1" t="s">
        <v>8</v>
      </c>
      <c r="I32" s="1" cm="1">
        <f t="array" ref="I3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2" s="1" cm="1">
        <f t="array" ref="J32">IF(OR(Table2[[#This Row],[Do you have difficulty in seeing, even if wearing glasses?]:[Using your usual language, do you have difficulty in communicating, for example understanding or being understood?]]="Some difficulty"),1,0)</f>
        <v>0</v>
      </c>
      <c r="K32" s="1" cm="1">
        <f t="array" ref="K32">IF(AND(Table2[[#This Row],[Do you have difficulty in seeing, even if wearing glasses?]:[Using your usual language, do you have difficulty in communicating, for example understanding or being understood?]]="No difficulty"),1,0)</f>
        <v>1</v>
      </c>
      <c r="L32" s="1" cm="1">
        <f t="array" ref="L32">IF(OR(Table2[[#This Row],[Do you have difficulty in seeing, even if wearing glasses?]:[Using your usual language, do you have difficulty in communicating, for example understanding or being understood?]]="Cannot do at all"),1,0)</f>
        <v>0</v>
      </c>
      <c r="M32" s="1" cm="1">
        <f t="array" ref="M3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2" s="1">
        <f>IF(NOT(Table2[[#This Row],[Disable]]),1,0)</f>
        <v>1</v>
      </c>
      <c r="O32" s="1" t="str">
        <f>IF(Table2[[#This Row],[Disable]]=1,"Disable","Non-disabled")</f>
        <v>Non-disabled</v>
      </c>
    </row>
    <row r="33" spans="1:15" x14ac:dyDescent="0.3">
      <c r="A33" s="1" t="s">
        <v>3</v>
      </c>
      <c r="B33" s="1" t="s">
        <v>6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8</v>
      </c>
      <c r="I33" s="1" cm="1">
        <f t="array" ref="I3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3" s="1" cm="1">
        <f t="array" ref="J33">IF(OR(Table2[[#This Row],[Do you have difficulty in seeing, even if wearing glasses?]:[Using your usual language, do you have difficulty in communicating, for example understanding or being understood?]]="Some difficulty"),1,0)</f>
        <v>0</v>
      </c>
      <c r="K33" s="1" cm="1">
        <f t="array" ref="K33">IF(AND(Table2[[#This Row],[Do you have difficulty in seeing, even if wearing glasses?]:[Using your usual language, do you have difficulty in communicating, for example understanding or being understood?]]="No difficulty"),1,0)</f>
        <v>1</v>
      </c>
      <c r="L33" s="1" cm="1">
        <f t="array" ref="L33">IF(OR(Table2[[#This Row],[Do you have difficulty in seeing, even if wearing glasses?]:[Using your usual language, do you have difficulty in communicating, for example understanding or being understood?]]="Cannot do at all"),1,0)</f>
        <v>0</v>
      </c>
      <c r="M33" s="1" cm="1">
        <f t="array" ref="M3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3" s="1">
        <f>IF(NOT(Table2[[#This Row],[Disable]]),1,0)</f>
        <v>1</v>
      </c>
      <c r="O33" s="1" t="str">
        <f>IF(Table2[[#This Row],[Disable]]=1,"Disable","Non-disabled")</f>
        <v>Non-disabled</v>
      </c>
    </row>
    <row r="34" spans="1:15" x14ac:dyDescent="0.3">
      <c r="A34" s="1" t="s">
        <v>3</v>
      </c>
      <c r="B34" s="1" t="s">
        <v>6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cm="1">
        <f t="array" ref="I3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4" s="1" cm="1">
        <f t="array" ref="J34">IF(OR(Table2[[#This Row],[Do you have difficulty in seeing, even if wearing glasses?]:[Using your usual language, do you have difficulty in communicating, for example understanding or being understood?]]="Some difficulty"),1,0)</f>
        <v>0</v>
      </c>
      <c r="K34" s="1" cm="1">
        <f t="array" ref="K34">IF(AND(Table2[[#This Row],[Do you have difficulty in seeing, even if wearing glasses?]:[Using your usual language, do you have difficulty in communicating, for example understanding or being understood?]]="No difficulty"),1,0)</f>
        <v>1</v>
      </c>
      <c r="L34" s="1" cm="1">
        <f t="array" ref="L34">IF(OR(Table2[[#This Row],[Do you have difficulty in seeing, even if wearing glasses?]:[Using your usual language, do you have difficulty in communicating, for example understanding or being understood?]]="Cannot do at all"),1,0)</f>
        <v>0</v>
      </c>
      <c r="M34" s="1" cm="1">
        <f t="array" ref="M3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4" s="1">
        <f>IF(NOT(Table2[[#This Row],[Disable]]),1,0)</f>
        <v>1</v>
      </c>
      <c r="O34" s="1" t="str">
        <f>IF(Table2[[#This Row],[Disable]]=1,"Disable","Non-disabled")</f>
        <v>Non-disabled</v>
      </c>
    </row>
    <row r="35" spans="1:15" x14ac:dyDescent="0.3">
      <c r="A35" s="1" t="s">
        <v>4</v>
      </c>
      <c r="B35" s="1" t="s">
        <v>6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  <c r="I35" s="1" cm="1">
        <f t="array" ref="I3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5" s="1" cm="1">
        <f t="array" ref="J35">IF(OR(Table2[[#This Row],[Do you have difficulty in seeing, even if wearing glasses?]:[Using your usual language, do you have difficulty in communicating, for example understanding or being understood?]]="Some difficulty"),1,0)</f>
        <v>0</v>
      </c>
      <c r="K35" s="1" cm="1">
        <f t="array" ref="K35">IF(AND(Table2[[#This Row],[Do you have difficulty in seeing, even if wearing glasses?]:[Using your usual language, do you have difficulty in communicating, for example understanding or being understood?]]="No difficulty"),1,0)</f>
        <v>1</v>
      </c>
      <c r="L35" s="1" cm="1">
        <f t="array" ref="L35">IF(OR(Table2[[#This Row],[Do you have difficulty in seeing, even if wearing glasses?]:[Using your usual language, do you have difficulty in communicating, for example understanding or being understood?]]="Cannot do at all"),1,0)</f>
        <v>0</v>
      </c>
      <c r="M35" s="1" cm="1">
        <f t="array" ref="M3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5" s="1">
        <f>IF(NOT(Table2[[#This Row],[Disable]]),1,0)</f>
        <v>1</v>
      </c>
      <c r="O35" s="1" t="str">
        <f>IF(Table2[[#This Row],[Disable]]=1,"Disable","Non-disabled")</f>
        <v>Non-disabled</v>
      </c>
    </row>
    <row r="36" spans="1:15" x14ac:dyDescent="0.3">
      <c r="A36" s="1" t="s">
        <v>3</v>
      </c>
      <c r="B36" s="1" t="s">
        <v>6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cm="1">
        <f t="array" ref="I3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6" s="1" cm="1">
        <f t="array" ref="J36">IF(OR(Table2[[#This Row],[Do you have difficulty in seeing, even if wearing glasses?]:[Using your usual language, do you have difficulty in communicating, for example understanding or being understood?]]="Some difficulty"),1,0)</f>
        <v>0</v>
      </c>
      <c r="K36" s="1" cm="1">
        <f t="array" ref="K36">IF(AND(Table2[[#This Row],[Do you have difficulty in seeing, even if wearing glasses?]:[Using your usual language, do you have difficulty in communicating, for example understanding or being understood?]]="No difficulty"),1,0)</f>
        <v>1</v>
      </c>
      <c r="L36" s="1" cm="1">
        <f t="array" ref="L36">IF(OR(Table2[[#This Row],[Do you have difficulty in seeing, even if wearing glasses?]:[Using your usual language, do you have difficulty in communicating, for example understanding or being understood?]]="Cannot do at all"),1,0)</f>
        <v>0</v>
      </c>
      <c r="M36" s="1" cm="1">
        <f t="array" ref="M3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6" s="1">
        <f>IF(NOT(Table2[[#This Row],[Disable]]),1,0)</f>
        <v>1</v>
      </c>
      <c r="O36" s="1" t="str">
        <f>IF(Table2[[#This Row],[Disable]]=1,"Disable","Non-disabled")</f>
        <v>Non-disabled</v>
      </c>
    </row>
    <row r="37" spans="1:15" x14ac:dyDescent="0.3">
      <c r="A37" s="1" t="s">
        <v>3</v>
      </c>
      <c r="B37" s="1" t="s">
        <v>6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cm="1">
        <f t="array" ref="I3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7" s="1" cm="1">
        <f t="array" ref="J37">IF(OR(Table2[[#This Row],[Do you have difficulty in seeing, even if wearing glasses?]:[Using your usual language, do you have difficulty in communicating, for example understanding or being understood?]]="Some difficulty"),1,0)</f>
        <v>0</v>
      </c>
      <c r="K37" s="1" cm="1">
        <f t="array" ref="K37">IF(AND(Table2[[#This Row],[Do you have difficulty in seeing, even if wearing glasses?]:[Using your usual language, do you have difficulty in communicating, for example understanding or being understood?]]="No difficulty"),1,0)</f>
        <v>1</v>
      </c>
      <c r="L37" s="1" cm="1">
        <f t="array" ref="L37">IF(OR(Table2[[#This Row],[Do you have difficulty in seeing, even if wearing glasses?]:[Using your usual language, do you have difficulty in communicating, for example understanding or being understood?]]="Cannot do at all"),1,0)</f>
        <v>0</v>
      </c>
      <c r="M37" s="1" cm="1">
        <f t="array" ref="M3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7" s="1">
        <f>IF(NOT(Table2[[#This Row],[Disable]]),1,0)</f>
        <v>1</v>
      </c>
      <c r="O37" s="1" t="str">
        <f>IF(Table2[[#This Row],[Disable]]=1,"Disable","Non-disabled")</f>
        <v>Non-disabled</v>
      </c>
    </row>
    <row r="38" spans="1:15" x14ac:dyDescent="0.3">
      <c r="A38" s="1" t="s">
        <v>5</v>
      </c>
      <c r="B38" s="1" t="s">
        <v>6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8</v>
      </c>
      <c r="I38" s="1" cm="1">
        <f t="array" ref="I3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8" s="1" cm="1">
        <f t="array" ref="J38">IF(OR(Table2[[#This Row],[Do you have difficulty in seeing, even if wearing glasses?]:[Using your usual language, do you have difficulty in communicating, for example understanding or being understood?]]="Some difficulty"),1,0)</f>
        <v>0</v>
      </c>
      <c r="K38" s="1" cm="1">
        <f t="array" ref="K38">IF(AND(Table2[[#This Row],[Do you have difficulty in seeing, even if wearing glasses?]:[Using your usual language, do you have difficulty in communicating, for example understanding or being understood?]]="No difficulty"),1,0)</f>
        <v>1</v>
      </c>
      <c r="L38" s="1" cm="1">
        <f t="array" ref="L38">IF(OR(Table2[[#This Row],[Do you have difficulty in seeing, even if wearing glasses?]:[Using your usual language, do you have difficulty in communicating, for example understanding or being understood?]]="Cannot do at all"),1,0)</f>
        <v>0</v>
      </c>
      <c r="M38" s="1" cm="1">
        <f t="array" ref="M3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8" s="1">
        <f>IF(NOT(Table2[[#This Row],[Disable]]),1,0)</f>
        <v>1</v>
      </c>
      <c r="O38" s="1" t="str">
        <f>IF(Table2[[#This Row],[Disable]]=1,"Disable","Non-disabled")</f>
        <v>Non-disabled</v>
      </c>
    </row>
    <row r="39" spans="1:15" x14ac:dyDescent="0.3">
      <c r="A39" s="1" t="s">
        <v>5</v>
      </c>
      <c r="B39" s="1" t="s">
        <v>6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8</v>
      </c>
      <c r="I39" s="1" cm="1">
        <f t="array" ref="I3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9" s="1" cm="1">
        <f t="array" ref="J39">IF(OR(Table2[[#This Row],[Do you have difficulty in seeing, even if wearing glasses?]:[Using your usual language, do you have difficulty in communicating, for example understanding or being understood?]]="Some difficulty"),1,0)</f>
        <v>0</v>
      </c>
      <c r="K39" s="1" cm="1">
        <f t="array" ref="K39">IF(AND(Table2[[#This Row],[Do you have difficulty in seeing, even if wearing glasses?]:[Using your usual language, do you have difficulty in communicating, for example understanding or being understood?]]="No difficulty"),1,0)</f>
        <v>1</v>
      </c>
      <c r="L39" s="1" cm="1">
        <f t="array" ref="L39">IF(OR(Table2[[#This Row],[Do you have difficulty in seeing, even if wearing glasses?]:[Using your usual language, do you have difficulty in communicating, for example understanding or being understood?]]="Cannot do at all"),1,0)</f>
        <v>0</v>
      </c>
      <c r="M39" s="1" cm="1">
        <f t="array" ref="M3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9" s="1">
        <f>IF(NOT(Table2[[#This Row],[Disable]]),1,0)</f>
        <v>1</v>
      </c>
      <c r="O39" s="1" t="str">
        <f>IF(Table2[[#This Row],[Disable]]=1,"Disable","Non-disabled")</f>
        <v>Non-disabled</v>
      </c>
    </row>
    <row r="40" spans="1:15" x14ac:dyDescent="0.3">
      <c r="A40" s="1" t="s">
        <v>5</v>
      </c>
      <c r="B40" s="1" t="s">
        <v>6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8</v>
      </c>
      <c r="I40" s="1" cm="1">
        <f t="array" ref="I4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0" s="1" cm="1">
        <f t="array" ref="J40">IF(OR(Table2[[#This Row],[Do you have difficulty in seeing, even if wearing glasses?]:[Using your usual language, do you have difficulty in communicating, for example understanding or being understood?]]="Some difficulty"),1,0)</f>
        <v>0</v>
      </c>
      <c r="K40" s="1" cm="1">
        <f t="array" ref="K40">IF(AND(Table2[[#This Row],[Do you have difficulty in seeing, even if wearing glasses?]:[Using your usual language, do you have difficulty in communicating, for example understanding or being understood?]]="No difficulty"),1,0)</f>
        <v>1</v>
      </c>
      <c r="L40" s="1" cm="1">
        <f t="array" ref="L40">IF(OR(Table2[[#This Row],[Do you have difficulty in seeing, even if wearing glasses?]:[Using your usual language, do you have difficulty in communicating, for example understanding or being understood?]]="Cannot do at all"),1,0)</f>
        <v>0</v>
      </c>
      <c r="M40" s="1" cm="1">
        <f t="array" ref="M4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0" s="1">
        <f>IF(NOT(Table2[[#This Row],[Disable]]),1,0)</f>
        <v>1</v>
      </c>
      <c r="O40" s="1" t="str">
        <f>IF(Table2[[#This Row],[Disable]]=1,"Disable","Non-disabled")</f>
        <v>Non-disabled</v>
      </c>
    </row>
    <row r="41" spans="1:15" x14ac:dyDescent="0.3">
      <c r="B41" s="1" t="s">
        <v>6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 s="1" cm="1">
        <f t="array" ref="I4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1" s="1" cm="1">
        <f t="array" ref="J41">IF(OR(Table2[[#This Row],[Do you have difficulty in seeing, even if wearing glasses?]:[Using your usual language, do you have difficulty in communicating, for example understanding or being understood?]]="Some difficulty"),1,0)</f>
        <v>0</v>
      </c>
      <c r="K41" s="1" cm="1">
        <f t="array" ref="K41">IF(AND(Table2[[#This Row],[Do you have difficulty in seeing, even if wearing glasses?]:[Using your usual language, do you have difficulty in communicating, for example understanding or being understood?]]="No difficulty"),1,0)</f>
        <v>1</v>
      </c>
      <c r="L41" s="1" cm="1">
        <f t="array" ref="L41">IF(OR(Table2[[#This Row],[Do you have difficulty in seeing, even if wearing glasses?]:[Using your usual language, do you have difficulty in communicating, for example understanding or being understood?]]="Cannot do at all"),1,0)</f>
        <v>0</v>
      </c>
      <c r="M41" s="1" cm="1">
        <f t="array" ref="M4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1" s="1">
        <f>IF(NOT(Table2[[#This Row],[Disable]]),1,0)</f>
        <v>1</v>
      </c>
      <c r="O41" s="1" t="str">
        <f>IF(Table2[[#This Row],[Disable]]=1,"Disable","Non-disabled")</f>
        <v>Non-disabled</v>
      </c>
    </row>
    <row r="42" spans="1:15" x14ac:dyDescent="0.3">
      <c r="A42" s="1" t="s">
        <v>5</v>
      </c>
      <c r="B42" s="1" t="s">
        <v>6</v>
      </c>
      <c r="C42" s="1" t="s">
        <v>8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cm="1">
        <f t="array" ref="I4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2" s="1" cm="1">
        <f t="array" ref="J42">IF(OR(Table2[[#This Row],[Do you have difficulty in seeing, even if wearing glasses?]:[Using your usual language, do you have difficulty in communicating, for example understanding or being understood?]]="Some difficulty"),1,0)</f>
        <v>0</v>
      </c>
      <c r="K42" s="1" cm="1">
        <f t="array" ref="K42">IF(AND(Table2[[#This Row],[Do you have difficulty in seeing, even if wearing glasses?]:[Using your usual language, do you have difficulty in communicating, for example understanding or being understood?]]="No difficulty"),1,0)</f>
        <v>1</v>
      </c>
      <c r="L42" s="1" cm="1">
        <f t="array" ref="L42">IF(OR(Table2[[#This Row],[Do you have difficulty in seeing, even if wearing glasses?]:[Using your usual language, do you have difficulty in communicating, for example understanding or being understood?]]="Cannot do at all"),1,0)</f>
        <v>0</v>
      </c>
      <c r="M42" s="1" cm="1">
        <f t="array" ref="M4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2" s="1">
        <f>IF(NOT(Table2[[#This Row],[Disable]]),1,0)</f>
        <v>1</v>
      </c>
      <c r="O42" s="1" t="str">
        <f>IF(Table2[[#This Row],[Disable]]=1,"Disable","Non-disabled")</f>
        <v>Non-disabled</v>
      </c>
    </row>
    <row r="43" spans="1:15" x14ac:dyDescent="0.3">
      <c r="A43" s="1" t="s">
        <v>5</v>
      </c>
      <c r="B43" s="1" t="s">
        <v>6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cm="1">
        <f t="array" ref="I4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3" s="1" cm="1">
        <f t="array" ref="J43">IF(OR(Table2[[#This Row],[Do you have difficulty in seeing, even if wearing glasses?]:[Using your usual language, do you have difficulty in communicating, for example understanding or being understood?]]="Some difficulty"),1,0)</f>
        <v>0</v>
      </c>
      <c r="K43" s="1" cm="1">
        <f t="array" ref="K43">IF(AND(Table2[[#This Row],[Do you have difficulty in seeing, even if wearing glasses?]:[Using your usual language, do you have difficulty in communicating, for example understanding or being understood?]]="No difficulty"),1,0)</f>
        <v>1</v>
      </c>
      <c r="L43" s="1" cm="1">
        <f t="array" ref="L43">IF(OR(Table2[[#This Row],[Do you have difficulty in seeing, even if wearing glasses?]:[Using your usual language, do you have difficulty in communicating, for example understanding or being understood?]]="Cannot do at all"),1,0)</f>
        <v>0</v>
      </c>
      <c r="M43" s="1" cm="1">
        <f t="array" ref="M4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3" s="1">
        <f>IF(NOT(Table2[[#This Row],[Disable]]),1,0)</f>
        <v>1</v>
      </c>
      <c r="O43" s="1" t="str">
        <f>IF(Table2[[#This Row],[Disable]]=1,"Disable","Non-disabled")</f>
        <v>Non-disabled</v>
      </c>
    </row>
    <row r="44" spans="1:15" x14ac:dyDescent="0.3">
      <c r="A44" s="1" t="s">
        <v>5</v>
      </c>
      <c r="B44" s="1" t="s">
        <v>6</v>
      </c>
      <c r="C44" s="1" t="s">
        <v>8</v>
      </c>
      <c r="D44" s="1" t="s">
        <v>8</v>
      </c>
      <c r="E44" s="1" t="s">
        <v>8</v>
      </c>
      <c r="F44" s="1" t="s">
        <v>8</v>
      </c>
      <c r="G44" s="1" t="s">
        <v>8</v>
      </c>
      <c r="H44" s="1" t="s">
        <v>8</v>
      </c>
      <c r="I44" s="1" cm="1">
        <f t="array" ref="I4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4" s="1" cm="1">
        <f t="array" ref="J44">IF(OR(Table2[[#This Row],[Do you have difficulty in seeing, even if wearing glasses?]:[Using your usual language, do you have difficulty in communicating, for example understanding or being understood?]]="Some difficulty"),1,0)</f>
        <v>0</v>
      </c>
      <c r="K44" s="1" cm="1">
        <f t="array" ref="K44">IF(AND(Table2[[#This Row],[Do you have difficulty in seeing, even if wearing glasses?]:[Using your usual language, do you have difficulty in communicating, for example understanding or being understood?]]="No difficulty"),1,0)</f>
        <v>1</v>
      </c>
      <c r="L44" s="1" cm="1">
        <f t="array" ref="L44">IF(OR(Table2[[#This Row],[Do you have difficulty in seeing, even if wearing glasses?]:[Using your usual language, do you have difficulty in communicating, for example understanding or being understood?]]="Cannot do at all"),1,0)</f>
        <v>0</v>
      </c>
      <c r="M44" s="1" cm="1">
        <f t="array" ref="M4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4" s="1">
        <f>IF(NOT(Table2[[#This Row],[Disable]]),1,0)</f>
        <v>1</v>
      </c>
      <c r="O44" s="1" t="str">
        <f>IF(Table2[[#This Row],[Disable]]=1,"Disable","Non-disabled")</f>
        <v>Non-disabled</v>
      </c>
    </row>
    <row r="45" spans="1:15" x14ac:dyDescent="0.3">
      <c r="A45" s="1" t="s">
        <v>5</v>
      </c>
      <c r="B45" s="1" t="s">
        <v>6</v>
      </c>
      <c r="C45" s="1" t="s">
        <v>8</v>
      </c>
      <c r="D45" s="1" t="s">
        <v>8</v>
      </c>
      <c r="E45" s="1" t="s">
        <v>8</v>
      </c>
      <c r="F45" s="1" t="s">
        <v>8</v>
      </c>
      <c r="G45" s="1" t="s">
        <v>8</v>
      </c>
      <c r="H45" s="1" t="s">
        <v>8</v>
      </c>
      <c r="I45" s="1" cm="1">
        <f t="array" ref="I4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5" s="1" cm="1">
        <f t="array" ref="J45">IF(OR(Table2[[#This Row],[Do you have difficulty in seeing, even if wearing glasses?]:[Using your usual language, do you have difficulty in communicating, for example understanding or being understood?]]="Some difficulty"),1,0)</f>
        <v>0</v>
      </c>
      <c r="K45" s="1" cm="1">
        <f t="array" ref="K45">IF(AND(Table2[[#This Row],[Do you have difficulty in seeing, even if wearing glasses?]:[Using your usual language, do you have difficulty in communicating, for example understanding or being understood?]]="No difficulty"),1,0)</f>
        <v>1</v>
      </c>
      <c r="L45" s="1" cm="1">
        <f t="array" ref="L45">IF(OR(Table2[[#This Row],[Do you have difficulty in seeing, even if wearing glasses?]:[Using your usual language, do you have difficulty in communicating, for example understanding or being understood?]]="Cannot do at all"),1,0)</f>
        <v>0</v>
      </c>
      <c r="M45" s="1" cm="1">
        <f t="array" ref="M4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5" s="1">
        <f>IF(NOT(Table2[[#This Row],[Disable]]),1,0)</f>
        <v>1</v>
      </c>
      <c r="O45" s="1" t="str">
        <f>IF(Table2[[#This Row],[Disable]]=1,"Disable","Non-disabled")</f>
        <v>Non-disabled</v>
      </c>
    </row>
    <row r="46" spans="1:15" x14ac:dyDescent="0.3">
      <c r="A46" s="1" t="s">
        <v>5</v>
      </c>
      <c r="B46" s="1" t="s">
        <v>6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  <c r="H46" s="1" t="s">
        <v>8</v>
      </c>
      <c r="I46" s="1" cm="1">
        <f t="array" ref="I4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6" s="1" cm="1">
        <f t="array" ref="J46">IF(OR(Table2[[#This Row],[Do you have difficulty in seeing, even if wearing glasses?]:[Using your usual language, do you have difficulty in communicating, for example understanding or being understood?]]="Some difficulty"),1,0)</f>
        <v>0</v>
      </c>
      <c r="K46" s="1" cm="1">
        <f t="array" ref="K46">IF(AND(Table2[[#This Row],[Do you have difficulty in seeing, even if wearing glasses?]:[Using your usual language, do you have difficulty in communicating, for example understanding or being understood?]]="No difficulty"),1,0)</f>
        <v>1</v>
      </c>
      <c r="L46" s="1" cm="1">
        <f t="array" ref="L46">IF(OR(Table2[[#This Row],[Do you have difficulty in seeing, even if wearing glasses?]:[Using your usual language, do you have difficulty in communicating, for example understanding or being understood?]]="Cannot do at all"),1,0)</f>
        <v>0</v>
      </c>
      <c r="M46" s="1" cm="1">
        <f t="array" ref="M4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6" s="1">
        <f>IF(NOT(Table2[[#This Row],[Disable]]),1,0)</f>
        <v>1</v>
      </c>
      <c r="O46" s="1" t="str">
        <f>IF(Table2[[#This Row],[Disable]]=1,"Disable","Non-disabled")</f>
        <v>Non-disabled</v>
      </c>
    </row>
    <row r="47" spans="1:15" x14ac:dyDescent="0.3">
      <c r="A47" s="1" t="s">
        <v>5</v>
      </c>
      <c r="B47" s="1" t="s">
        <v>6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  <c r="H47" s="1" t="s">
        <v>8</v>
      </c>
      <c r="I47" s="1" cm="1">
        <f t="array" ref="I4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7" s="1" cm="1">
        <f t="array" ref="J47">IF(OR(Table2[[#This Row],[Do you have difficulty in seeing, even if wearing glasses?]:[Using your usual language, do you have difficulty in communicating, for example understanding or being understood?]]="Some difficulty"),1,0)</f>
        <v>0</v>
      </c>
      <c r="K47" s="1" cm="1">
        <f t="array" ref="K47">IF(AND(Table2[[#This Row],[Do you have difficulty in seeing, even if wearing glasses?]:[Using your usual language, do you have difficulty in communicating, for example understanding or being understood?]]="No difficulty"),1,0)</f>
        <v>1</v>
      </c>
      <c r="L47" s="1" cm="1">
        <f t="array" ref="L47">IF(OR(Table2[[#This Row],[Do you have difficulty in seeing, even if wearing glasses?]:[Using your usual language, do you have difficulty in communicating, for example understanding or being understood?]]="Cannot do at all"),1,0)</f>
        <v>0</v>
      </c>
      <c r="M47" s="1" cm="1">
        <f t="array" ref="M4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7" s="1">
        <f>IF(NOT(Table2[[#This Row],[Disable]]),1,0)</f>
        <v>1</v>
      </c>
      <c r="O47" s="1" t="str">
        <f>IF(Table2[[#This Row],[Disable]]=1,"Disable","Non-disabled")</f>
        <v>Non-disabled</v>
      </c>
    </row>
    <row r="48" spans="1:15" x14ac:dyDescent="0.3">
      <c r="A48" s="1" t="s">
        <v>5</v>
      </c>
      <c r="B48" s="1" t="s">
        <v>6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cm="1">
        <f t="array" ref="I4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8" s="1" cm="1">
        <f t="array" ref="J48">IF(OR(Table2[[#This Row],[Do you have difficulty in seeing, even if wearing glasses?]:[Using your usual language, do you have difficulty in communicating, for example understanding or being understood?]]="Some difficulty"),1,0)</f>
        <v>0</v>
      </c>
      <c r="K48" s="1" cm="1">
        <f t="array" ref="K48">IF(AND(Table2[[#This Row],[Do you have difficulty in seeing, even if wearing glasses?]:[Using your usual language, do you have difficulty in communicating, for example understanding or being understood?]]="No difficulty"),1,0)</f>
        <v>1</v>
      </c>
      <c r="L48" s="1" cm="1">
        <f t="array" ref="L48">IF(OR(Table2[[#This Row],[Do you have difficulty in seeing, even if wearing glasses?]:[Using your usual language, do you have difficulty in communicating, for example understanding or being understood?]]="Cannot do at all"),1,0)</f>
        <v>0</v>
      </c>
      <c r="M48" s="1" cm="1">
        <f t="array" ref="M4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8" s="1">
        <f>IF(NOT(Table2[[#This Row],[Disable]]),1,0)</f>
        <v>1</v>
      </c>
      <c r="O48" s="1" t="str">
        <f>IF(Table2[[#This Row],[Disable]]=1,"Disable","Non-disabled")</f>
        <v>Non-disabled</v>
      </c>
    </row>
    <row r="49" spans="1:15" x14ac:dyDescent="0.3">
      <c r="A49" s="1" t="s">
        <v>5</v>
      </c>
      <c r="B49" s="1" t="s">
        <v>6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cm="1">
        <f t="array" ref="I4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9" s="1" cm="1">
        <f t="array" ref="J49">IF(OR(Table2[[#This Row],[Do you have difficulty in seeing, even if wearing glasses?]:[Using your usual language, do you have difficulty in communicating, for example understanding or being understood?]]="Some difficulty"),1,0)</f>
        <v>0</v>
      </c>
      <c r="K49" s="1" cm="1">
        <f t="array" ref="K49">IF(AND(Table2[[#This Row],[Do you have difficulty in seeing, even if wearing glasses?]:[Using your usual language, do you have difficulty in communicating, for example understanding or being understood?]]="No difficulty"),1,0)</f>
        <v>1</v>
      </c>
      <c r="L49" s="1" cm="1">
        <f t="array" ref="L49">IF(OR(Table2[[#This Row],[Do you have difficulty in seeing, even if wearing glasses?]:[Using your usual language, do you have difficulty in communicating, for example understanding or being understood?]]="Cannot do at all"),1,0)</f>
        <v>0</v>
      </c>
      <c r="M49" s="1" cm="1">
        <f t="array" ref="M4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9" s="1">
        <f>IF(NOT(Table2[[#This Row],[Disable]]),1,0)</f>
        <v>1</v>
      </c>
      <c r="O49" s="1" t="str">
        <f>IF(Table2[[#This Row],[Disable]]=1,"Disable","Non-disabled")</f>
        <v>Non-disabled</v>
      </c>
    </row>
    <row r="50" spans="1:15" x14ac:dyDescent="0.3">
      <c r="A50" s="1" t="s">
        <v>5</v>
      </c>
      <c r="B50" s="1" t="s">
        <v>6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8</v>
      </c>
      <c r="I50" s="1" cm="1">
        <f t="array" ref="I5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50" s="1" cm="1">
        <f t="array" ref="J50">IF(OR(Table2[[#This Row],[Do you have difficulty in seeing, even if wearing glasses?]:[Using your usual language, do you have difficulty in communicating, for example understanding or being understood?]]="Some difficulty"),1,0)</f>
        <v>0</v>
      </c>
      <c r="K50" s="1" cm="1">
        <f t="array" ref="K50">IF(AND(Table2[[#This Row],[Do you have difficulty in seeing, even if wearing glasses?]:[Using your usual language, do you have difficulty in communicating, for example understanding or being understood?]]="No difficulty"),1,0)</f>
        <v>1</v>
      </c>
      <c r="L50" s="1" cm="1">
        <f t="array" ref="L50">IF(OR(Table2[[#This Row],[Do you have difficulty in seeing, even if wearing glasses?]:[Using your usual language, do you have difficulty in communicating, for example understanding or being understood?]]="Cannot do at all"),1,0)</f>
        <v>0</v>
      </c>
      <c r="M50" s="1" cm="1">
        <f t="array" ref="M5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50" s="1">
        <f>IF(NOT(Table2[[#This Row],[Disable]]),1,0)</f>
        <v>1</v>
      </c>
      <c r="O50" s="1" t="str">
        <f>IF(Table2[[#This Row],[Disable]]=1,"Disable","Non-disabled")</f>
        <v>Non-disabled</v>
      </c>
    </row>
    <row r="51" spans="1:15" x14ac:dyDescent="0.3">
      <c r="A51" s="1" t="s">
        <v>5</v>
      </c>
      <c r="B51" s="1" t="s">
        <v>6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cm="1">
        <f t="array" ref="I5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51" s="1" cm="1">
        <f t="array" ref="J51">IF(OR(Table2[[#This Row],[Do you have difficulty in seeing, even if wearing glasses?]:[Using your usual language, do you have difficulty in communicating, for example understanding or being understood?]]="Some difficulty"),1,0)</f>
        <v>0</v>
      </c>
      <c r="K51" s="1" cm="1">
        <f t="array" ref="K51">IF(AND(Table2[[#This Row],[Do you have difficulty in seeing, even if wearing glasses?]:[Using your usual language, do you have difficulty in communicating, for example understanding or being understood?]]="No difficulty"),1,0)</f>
        <v>1</v>
      </c>
      <c r="L51" s="1" cm="1">
        <f t="array" ref="L51">IF(OR(Table2[[#This Row],[Do you have difficulty in seeing, even if wearing glasses?]:[Using your usual language, do you have difficulty in communicating, for example understanding or being understood?]]="Cannot do at all"),1,0)</f>
        <v>0</v>
      </c>
      <c r="M51" s="1" cm="1">
        <f t="array" ref="M5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51" s="1">
        <f>IF(NOT(Table2[[#This Row],[Disable]]),1,0)</f>
        <v>1</v>
      </c>
      <c r="O51" s="1" t="str">
        <f>IF(Table2[[#This Row],[Disable]]=1,"Disable","Non-disabled")</f>
        <v>Non-disabled</v>
      </c>
    </row>
    <row r="52" spans="1:15" x14ac:dyDescent="0.3">
      <c r="B52" s="1" t="s">
        <v>6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 cm="1">
        <f t="array" ref="I5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52" s="1" cm="1">
        <f t="array" ref="J52">IF(OR(Table2[[#This Row],[Do you have difficulty in seeing, even if wearing glasses?]:[Using your usual language, do you have difficulty in communicating, for example understanding or being understood?]]="Some difficulty"),1,0)</f>
        <v>0</v>
      </c>
      <c r="K52" s="1" cm="1">
        <f t="array" ref="K52">IF(AND(Table2[[#This Row],[Do you have difficulty in seeing, even if wearing glasses?]:[Using your usual language, do you have difficulty in communicating, for example understanding or being understood?]]="No difficulty"),1,0)</f>
        <v>1</v>
      </c>
      <c r="L52" s="1" cm="1">
        <f t="array" ref="L52">IF(OR(Table2[[#This Row],[Do you have difficulty in seeing, even if wearing glasses?]:[Using your usual language, do you have difficulty in communicating, for example understanding or being understood?]]="Cannot do at all"),1,0)</f>
        <v>0</v>
      </c>
      <c r="M52" s="1" cm="1">
        <f t="array" ref="M5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52" s="1">
        <f>IF(NOT(Table2[[#This Row],[Disable]]),1,0)</f>
        <v>1</v>
      </c>
      <c r="O52" s="1" t="str">
        <f>IF(Table2[[#This Row],[Disable]]=1,"Disable","Non-disabled")</f>
        <v>Non-disabled</v>
      </c>
    </row>
    <row r="53" spans="1:15" x14ac:dyDescent="0.3">
      <c r="A53" s="1" t="s">
        <v>5</v>
      </c>
      <c r="B53" s="1" t="s">
        <v>6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  <c r="H53" s="1" t="s">
        <v>8</v>
      </c>
      <c r="I53" s="1" cm="1">
        <f t="array" ref="I5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53" s="1" cm="1">
        <f t="array" ref="J53">IF(OR(Table2[[#This Row],[Do you have difficulty in seeing, even if wearing glasses?]:[Using your usual language, do you have difficulty in communicating, for example understanding or being understood?]]="Some difficulty"),1,0)</f>
        <v>0</v>
      </c>
      <c r="K53" s="1" cm="1">
        <f t="array" ref="K53">IF(AND(Table2[[#This Row],[Do you have difficulty in seeing, even if wearing glasses?]:[Using your usual language, do you have difficulty in communicating, for example understanding or being understood?]]="No difficulty"),1,0)</f>
        <v>1</v>
      </c>
      <c r="L53" s="1" cm="1">
        <f t="array" ref="L53">IF(OR(Table2[[#This Row],[Do you have difficulty in seeing, even if wearing glasses?]:[Using your usual language, do you have difficulty in communicating, for example understanding or being understood?]]="Cannot do at all"),1,0)</f>
        <v>0</v>
      </c>
      <c r="M53" s="1" cm="1">
        <f t="array" ref="M5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53" s="1">
        <f>IF(NOT(Table2[[#This Row],[Disable]]),1,0)</f>
        <v>1</v>
      </c>
      <c r="O53" s="1" t="str">
        <f>IF(Table2[[#This Row],[Disable]]=1,"Disable","Non-disabled")</f>
        <v>Non-disabled</v>
      </c>
    </row>
    <row r="54" spans="1:15" x14ac:dyDescent="0.3">
      <c r="A54" s="1" t="s">
        <v>5</v>
      </c>
      <c r="B54" s="1" t="s">
        <v>6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  <c r="H54" s="1" t="s">
        <v>8</v>
      </c>
      <c r="I54" s="1" cm="1">
        <f t="array" ref="I5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54" s="1" cm="1">
        <f t="array" ref="J54">IF(OR(Table2[[#This Row],[Do you have difficulty in seeing, even if wearing glasses?]:[Using your usual language, do you have difficulty in communicating, for example understanding or being understood?]]="Some difficulty"),1,0)</f>
        <v>0</v>
      </c>
      <c r="K54" s="1" cm="1">
        <f t="array" ref="K54">IF(AND(Table2[[#This Row],[Do you have difficulty in seeing, even if wearing glasses?]:[Using your usual language, do you have difficulty in communicating, for example understanding or being understood?]]="No difficulty"),1,0)</f>
        <v>1</v>
      </c>
      <c r="L54" s="1" cm="1">
        <f t="array" ref="L54">IF(OR(Table2[[#This Row],[Do you have difficulty in seeing, even if wearing glasses?]:[Using your usual language, do you have difficulty in communicating, for example understanding or being understood?]]="Cannot do at all"),1,0)</f>
        <v>0</v>
      </c>
      <c r="M54" s="1" cm="1">
        <f t="array" ref="M5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54" s="1">
        <f>IF(NOT(Table2[[#This Row],[Disable]]),1,0)</f>
        <v>1</v>
      </c>
      <c r="O54" s="1" t="str">
        <f>IF(Table2[[#This Row],[Disable]]=1,"Disable","Non-disabled")</f>
        <v>Non-disabled</v>
      </c>
    </row>
    <row r="55" spans="1:15" x14ac:dyDescent="0.3">
      <c r="A55" s="1" t="s">
        <v>3</v>
      </c>
      <c r="B55" s="1" t="s">
        <v>6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 s="1" cm="1">
        <f t="array" ref="I5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55" s="1" cm="1">
        <f t="array" ref="J55">IF(OR(Table2[[#This Row],[Do you have difficulty in seeing, even if wearing glasses?]:[Using your usual language, do you have difficulty in communicating, for example understanding or being understood?]]="Some difficulty"),1,0)</f>
        <v>0</v>
      </c>
      <c r="K55" s="1" cm="1">
        <f t="array" ref="K55">IF(AND(Table2[[#This Row],[Do you have difficulty in seeing, even if wearing glasses?]:[Using your usual language, do you have difficulty in communicating, for example understanding or being understood?]]="No difficulty"),1,0)</f>
        <v>1</v>
      </c>
      <c r="L55" s="1" cm="1">
        <f t="array" ref="L55">IF(OR(Table2[[#This Row],[Do you have difficulty in seeing, even if wearing glasses?]:[Using your usual language, do you have difficulty in communicating, for example understanding or being understood?]]="Cannot do at all"),1,0)</f>
        <v>0</v>
      </c>
      <c r="M55" s="1" cm="1">
        <f t="array" ref="M5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55" s="1">
        <f>IF(NOT(Table2[[#This Row],[Disable]]),1,0)</f>
        <v>1</v>
      </c>
      <c r="O55" s="1" t="str">
        <f>IF(Table2[[#This Row],[Disable]]=1,"Disable","Non-disabled")</f>
        <v>Non-disabled</v>
      </c>
    </row>
    <row r="56" spans="1:15" x14ac:dyDescent="0.3">
      <c r="A56" s="1" t="s">
        <v>5</v>
      </c>
      <c r="B56" s="1" t="s">
        <v>6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8</v>
      </c>
      <c r="I56" s="1" cm="1">
        <f t="array" ref="I5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56" s="1" cm="1">
        <f t="array" ref="J56">IF(OR(Table2[[#This Row],[Do you have difficulty in seeing, even if wearing glasses?]:[Using your usual language, do you have difficulty in communicating, for example understanding or being understood?]]="Some difficulty"),1,0)</f>
        <v>0</v>
      </c>
      <c r="K56" s="1" cm="1">
        <f t="array" ref="K56">IF(AND(Table2[[#This Row],[Do you have difficulty in seeing, even if wearing glasses?]:[Using your usual language, do you have difficulty in communicating, for example understanding or being understood?]]="No difficulty"),1,0)</f>
        <v>1</v>
      </c>
      <c r="L56" s="1" cm="1">
        <f t="array" ref="L56">IF(OR(Table2[[#This Row],[Do you have difficulty in seeing, even if wearing glasses?]:[Using your usual language, do you have difficulty in communicating, for example understanding or being understood?]]="Cannot do at all"),1,0)</f>
        <v>0</v>
      </c>
      <c r="M56" s="1" cm="1">
        <f t="array" ref="M5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56" s="1">
        <f>IF(NOT(Table2[[#This Row],[Disable]]),1,0)</f>
        <v>1</v>
      </c>
      <c r="O56" s="1" t="str">
        <f>IF(Table2[[#This Row],[Disable]]=1,"Disable","Non-disabled")</f>
        <v>Non-disabled</v>
      </c>
    </row>
    <row r="57" spans="1:15" x14ac:dyDescent="0.3">
      <c r="A57" s="1" t="s">
        <v>5</v>
      </c>
      <c r="B57" s="1" t="s">
        <v>6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cm="1">
        <f t="array" ref="I5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57" s="1" cm="1">
        <f t="array" ref="J57">IF(OR(Table2[[#This Row],[Do you have difficulty in seeing, even if wearing glasses?]:[Using your usual language, do you have difficulty in communicating, for example understanding or being understood?]]="Some difficulty"),1,0)</f>
        <v>0</v>
      </c>
      <c r="K57" s="1" cm="1">
        <f t="array" ref="K57">IF(AND(Table2[[#This Row],[Do you have difficulty in seeing, even if wearing glasses?]:[Using your usual language, do you have difficulty in communicating, for example understanding or being understood?]]="No difficulty"),1,0)</f>
        <v>1</v>
      </c>
      <c r="L57" s="1" cm="1">
        <f t="array" ref="L57">IF(OR(Table2[[#This Row],[Do you have difficulty in seeing, even if wearing glasses?]:[Using your usual language, do you have difficulty in communicating, for example understanding or being understood?]]="Cannot do at all"),1,0)</f>
        <v>0</v>
      </c>
      <c r="M57" s="1" cm="1">
        <f t="array" ref="M5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57" s="1">
        <f>IF(NOT(Table2[[#This Row],[Disable]]),1,0)</f>
        <v>1</v>
      </c>
      <c r="O57" s="1" t="str">
        <f>IF(Table2[[#This Row],[Disable]]=1,"Disable","Non-disabled")</f>
        <v>Non-disabled</v>
      </c>
    </row>
    <row r="58" spans="1:15" x14ac:dyDescent="0.3">
      <c r="A58" s="1" t="s">
        <v>5</v>
      </c>
      <c r="B58" s="1" t="s">
        <v>6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cm="1">
        <f t="array" ref="I5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58" s="1" cm="1">
        <f t="array" ref="J58">IF(OR(Table2[[#This Row],[Do you have difficulty in seeing, even if wearing glasses?]:[Using your usual language, do you have difficulty in communicating, for example understanding or being understood?]]="Some difficulty"),1,0)</f>
        <v>0</v>
      </c>
      <c r="K58" s="1" cm="1">
        <f t="array" ref="K58">IF(AND(Table2[[#This Row],[Do you have difficulty in seeing, even if wearing glasses?]:[Using your usual language, do you have difficulty in communicating, for example understanding or being understood?]]="No difficulty"),1,0)</f>
        <v>1</v>
      </c>
      <c r="L58" s="1" cm="1">
        <f t="array" ref="L58">IF(OR(Table2[[#This Row],[Do you have difficulty in seeing, even if wearing glasses?]:[Using your usual language, do you have difficulty in communicating, for example understanding or being understood?]]="Cannot do at all"),1,0)</f>
        <v>0</v>
      </c>
      <c r="M58" s="1" cm="1">
        <f t="array" ref="M5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58" s="1">
        <f>IF(NOT(Table2[[#This Row],[Disable]]),1,0)</f>
        <v>1</v>
      </c>
      <c r="O58" s="1" t="str">
        <f>IF(Table2[[#This Row],[Disable]]=1,"Disable","Non-disabled")</f>
        <v>Non-disabled</v>
      </c>
    </row>
    <row r="59" spans="1:15" x14ac:dyDescent="0.3">
      <c r="A59" s="1" t="s">
        <v>5</v>
      </c>
      <c r="B59" s="1" t="s">
        <v>6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  <c r="H59" s="1" t="s">
        <v>8</v>
      </c>
      <c r="I59" s="1" cm="1">
        <f t="array" ref="I5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59" s="1" cm="1">
        <f t="array" ref="J59">IF(OR(Table2[[#This Row],[Do you have difficulty in seeing, even if wearing glasses?]:[Using your usual language, do you have difficulty in communicating, for example understanding or being understood?]]="Some difficulty"),1,0)</f>
        <v>0</v>
      </c>
      <c r="K59" s="1" cm="1">
        <f t="array" ref="K59">IF(AND(Table2[[#This Row],[Do you have difficulty in seeing, even if wearing glasses?]:[Using your usual language, do you have difficulty in communicating, for example understanding or being understood?]]="No difficulty"),1,0)</f>
        <v>1</v>
      </c>
      <c r="L59" s="1" cm="1">
        <f t="array" ref="L59">IF(OR(Table2[[#This Row],[Do you have difficulty in seeing, even if wearing glasses?]:[Using your usual language, do you have difficulty in communicating, for example understanding or being understood?]]="Cannot do at all"),1,0)</f>
        <v>0</v>
      </c>
      <c r="M59" s="1" cm="1">
        <f t="array" ref="M5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59" s="1">
        <f>IF(NOT(Table2[[#This Row],[Disable]]),1,0)</f>
        <v>1</v>
      </c>
      <c r="O59" s="1" t="str">
        <f>IF(Table2[[#This Row],[Disable]]=1,"Disable","Non-disabled")</f>
        <v>Non-disabled</v>
      </c>
    </row>
    <row r="60" spans="1:15" x14ac:dyDescent="0.3">
      <c r="A60" s="1" t="s">
        <v>5</v>
      </c>
      <c r="B60" s="1" t="s">
        <v>6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  <c r="H60" s="1" t="s">
        <v>8</v>
      </c>
      <c r="I60" s="1" cm="1">
        <f t="array" ref="I6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60" s="1" cm="1">
        <f t="array" ref="J60">IF(OR(Table2[[#This Row],[Do you have difficulty in seeing, even if wearing glasses?]:[Using your usual language, do you have difficulty in communicating, for example understanding or being understood?]]="Some difficulty"),1,0)</f>
        <v>0</v>
      </c>
      <c r="K60" s="1" cm="1">
        <f t="array" ref="K60">IF(AND(Table2[[#This Row],[Do you have difficulty in seeing, even if wearing glasses?]:[Using your usual language, do you have difficulty in communicating, for example understanding or being understood?]]="No difficulty"),1,0)</f>
        <v>1</v>
      </c>
      <c r="L60" s="1" cm="1">
        <f t="array" ref="L60">IF(OR(Table2[[#This Row],[Do you have difficulty in seeing, even if wearing glasses?]:[Using your usual language, do you have difficulty in communicating, for example understanding or being understood?]]="Cannot do at all"),1,0)</f>
        <v>0</v>
      </c>
      <c r="M60" s="1" cm="1">
        <f t="array" ref="M6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60" s="1">
        <f>IF(NOT(Table2[[#This Row],[Disable]]),1,0)</f>
        <v>1</v>
      </c>
      <c r="O60" s="1" t="str">
        <f>IF(Table2[[#This Row],[Disable]]=1,"Disable","Non-disabled")</f>
        <v>Non-disabled</v>
      </c>
    </row>
    <row r="61" spans="1:15" x14ac:dyDescent="0.3">
      <c r="A61" s="1" t="s">
        <v>5</v>
      </c>
      <c r="B61" s="1" t="s">
        <v>6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  <c r="H61" s="1" t="s">
        <v>8</v>
      </c>
      <c r="I61" s="1" cm="1">
        <f t="array" ref="I6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61" s="1" cm="1">
        <f t="array" ref="J61">IF(OR(Table2[[#This Row],[Do you have difficulty in seeing, even if wearing glasses?]:[Using your usual language, do you have difficulty in communicating, for example understanding or being understood?]]="Some difficulty"),1,0)</f>
        <v>0</v>
      </c>
      <c r="K61" s="1" cm="1">
        <f t="array" ref="K61">IF(AND(Table2[[#This Row],[Do you have difficulty in seeing, even if wearing glasses?]:[Using your usual language, do you have difficulty in communicating, for example understanding or being understood?]]="No difficulty"),1,0)</f>
        <v>1</v>
      </c>
      <c r="L61" s="1" cm="1">
        <f t="array" ref="L61">IF(OR(Table2[[#This Row],[Do you have difficulty in seeing, even if wearing glasses?]:[Using your usual language, do you have difficulty in communicating, for example understanding or being understood?]]="Cannot do at all"),1,0)</f>
        <v>0</v>
      </c>
      <c r="M61" s="1" cm="1">
        <f t="array" ref="M6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61" s="1">
        <f>IF(NOT(Table2[[#This Row],[Disable]]),1,0)</f>
        <v>1</v>
      </c>
      <c r="O61" s="1" t="str">
        <f>IF(Table2[[#This Row],[Disable]]=1,"Disable","Non-disabled")</f>
        <v>Non-disabled</v>
      </c>
    </row>
    <row r="62" spans="1:15" x14ac:dyDescent="0.3">
      <c r="A62" s="1" t="s">
        <v>5</v>
      </c>
      <c r="B62" s="1" t="s">
        <v>6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  <c r="H62" s="1" t="s">
        <v>8</v>
      </c>
      <c r="I62" s="1" cm="1">
        <f t="array" ref="I6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62" s="1" cm="1">
        <f t="array" ref="J62">IF(OR(Table2[[#This Row],[Do you have difficulty in seeing, even if wearing glasses?]:[Using your usual language, do you have difficulty in communicating, for example understanding or being understood?]]="Some difficulty"),1,0)</f>
        <v>0</v>
      </c>
      <c r="K62" s="1" cm="1">
        <f t="array" ref="K62">IF(AND(Table2[[#This Row],[Do you have difficulty in seeing, even if wearing glasses?]:[Using your usual language, do you have difficulty in communicating, for example understanding or being understood?]]="No difficulty"),1,0)</f>
        <v>1</v>
      </c>
      <c r="L62" s="1" cm="1">
        <f t="array" ref="L62">IF(OR(Table2[[#This Row],[Do you have difficulty in seeing, even if wearing glasses?]:[Using your usual language, do you have difficulty in communicating, for example understanding or being understood?]]="Cannot do at all"),1,0)</f>
        <v>0</v>
      </c>
      <c r="M62" s="1" cm="1">
        <f t="array" ref="M6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62" s="1">
        <f>IF(NOT(Table2[[#This Row],[Disable]]),1,0)</f>
        <v>1</v>
      </c>
      <c r="O62" s="1" t="str">
        <f>IF(Table2[[#This Row],[Disable]]=1,"Disable","Non-disabled")</f>
        <v>Non-disabled</v>
      </c>
    </row>
    <row r="63" spans="1:15" x14ac:dyDescent="0.3">
      <c r="A63" s="1" t="s">
        <v>5</v>
      </c>
      <c r="B63" s="1" t="s">
        <v>6</v>
      </c>
      <c r="C63" s="1" t="s">
        <v>8</v>
      </c>
      <c r="D63" s="1" t="s">
        <v>8</v>
      </c>
      <c r="E63" s="1" t="s">
        <v>8</v>
      </c>
      <c r="F63" s="1" t="s">
        <v>8</v>
      </c>
      <c r="G63" s="1" t="s">
        <v>8</v>
      </c>
      <c r="H63" s="1" t="s">
        <v>8</v>
      </c>
      <c r="I63" s="1" cm="1">
        <f t="array" ref="I6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63" s="1" cm="1">
        <f t="array" ref="J63">IF(OR(Table2[[#This Row],[Do you have difficulty in seeing, even if wearing glasses?]:[Using your usual language, do you have difficulty in communicating, for example understanding or being understood?]]="Some difficulty"),1,0)</f>
        <v>0</v>
      </c>
      <c r="K63" s="1" cm="1">
        <f t="array" ref="K63">IF(AND(Table2[[#This Row],[Do you have difficulty in seeing, even if wearing glasses?]:[Using your usual language, do you have difficulty in communicating, for example understanding or being understood?]]="No difficulty"),1,0)</f>
        <v>1</v>
      </c>
      <c r="L63" s="1" cm="1">
        <f t="array" ref="L63">IF(OR(Table2[[#This Row],[Do you have difficulty in seeing, even if wearing glasses?]:[Using your usual language, do you have difficulty in communicating, for example understanding or being understood?]]="Cannot do at all"),1,0)</f>
        <v>0</v>
      </c>
      <c r="M63" s="1" cm="1">
        <f t="array" ref="M6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63" s="1">
        <f>IF(NOT(Table2[[#This Row],[Disable]]),1,0)</f>
        <v>1</v>
      </c>
      <c r="O63" s="1" t="str">
        <f>IF(Table2[[#This Row],[Disable]]=1,"Disable","Non-disabled")</f>
        <v>Non-disabled</v>
      </c>
    </row>
    <row r="64" spans="1:15" x14ac:dyDescent="0.3">
      <c r="A64" s="1" t="s">
        <v>5</v>
      </c>
      <c r="B64" s="1" t="s">
        <v>6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cm="1">
        <f t="array" ref="I6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64" s="1" cm="1">
        <f t="array" ref="J64">IF(OR(Table2[[#This Row],[Do you have difficulty in seeing, even if wearing glasses?]:[Using your usual language, do you have difficulty in communicating, for example understanding or being understood?]]="Some difficulty"),1,0)</f>
        <v>0</v>
      </c>
      <c r="K64" s="1" cm="1">
        <f t="array" ref="K64">IF(AND(Table2[[#This Row],[Do you have difficulty in seeing, even if wearing glasses?]:[Using your usual language, do you have difficulty in communicating, for example understanding or being understood?]]="No difficulty"),1,0)</f>
        <v>1</v>
      </c>
      <c r="L64" s="1" cm="1">
        <f t="array" ref="L64">IF(OR(Table2[[#This Row],[Do you have difficulty in seeing, even if wearing glasses?]:[Using your usual language, do you have difficulty in communicating, for example understanding or being understood?]]="Cannot do at all"),1,0)</f>
        <v>0</v>
      </c>
      <c r="M64" s="1" cm="1">
        <f t="array" ref="M6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64" s="1">
        <f>IF(NOT(Table2[[#This Row],[Disable]]),1,0)</f>
        <v>1</v>
      </c>
      <c r="O64" s="1" t="str">
        <f>IF(Table2[[#This Row],[Disable]]=1,"Disable","Non-disabled")</f>
        <v>Non-disabled</v>
      </c>
    </row>
    <row r="65" spans="1:15" x14ac:dyDescent="0.3">
      <c r="A65" s="1" t="s">
        <v>5</v>
      </c>
      <c r="B65" s="1" t="s">
        <v>6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  <c r="H65" s="1" t="s">
        <v>8</v>
      </c>
      <c r="I65" s="1" cm="1">
        <f t="array" ref="I6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65" s="1" cm="1">
        <f t="array" ref="J65">IF(OR(Table2[[#This Row],[Do you have difficulty in seeing, even if wearing glasses?]:[Using your usual language, do you have difficulty in communicating, for example understanding or being understood?]]="Some difficulty"),1,0)</f>
        <v>0</v>
      </c>
      <c r="K65" s="1" cm="1">
        <f t="array" ref="K65">IF(AND(Table2[[#This Row],[Do you have difficulty in seeing, even if wearing glasses?]:[Using your usual language, do you have difficulty in communicating, for example understanding or being understood?]]="No difficulty"),1,0)</f>
        <v>1</v>
      </c>
      <c r="L65" s="1" cm="1">
        <f t="array" ref="L65">IF(OR(Table2[[#This Row],[Do you have difficulty in seeing, even if wearing glasses?]:[Using your usual language, do you have difficulty in communicating, for example understanding or being understood?]]="Cannot do at all"),1,0)</f>
        <v>0</v>
      </c>
      <c r="M65" s="1" cm="1">
        <f t="array" ref="M6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65" s="1">
        <f>IF(NOT(Table2[[#This Row],[Disable]]),1,0)</f>
        <v>1</v>
      </c>
      <c r="O65" s="1" t="str">
        <f>IF(Table2[[#This Row],[Disable]]=1,"Disable","Non-disabled")</f>
        <v>Non-disabled</v>
      </c>
    </row>
    <row r="66" spans="1:15" x14ac:dyDescent="0.3">
      <c r="A66" s="1" t="s">
        <v>5</v>
      </c>
      <c r="B66" s="1" t="s">
        <v>6</v>
      </c>
      <c r="C66" s="1" t="s">
        <v>8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cm="1">
        <f t="array" ref="I6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66" s="1" cm="1">
        <f t="array" ref="J66">IF(OR(Table2[[#This Row],[Do you have difficulty in seeing, even if wearing glasses?]:[Using your usual language, do you have difficulty in communicating, for example understanding or being understood?]]="Some difficulty"),1,0)</f>
        <v>0</v>
      </c>
      <c r="K66" s="1" cm="1">
        <f t="array" ref="K66">IF(AND(Table2[[#This Row],[Do you have difficulty in seeing, even if wearing glasses?]:[Using your usual language, do you have difficulty in communicating, for example understanding or being understood?]]="No difficulty"),1,0)</f>
        <v>1</v>
      </c>
      <c r="L66" s="1" cm="1">
        <f t="array" ref="L66">IF(OR(Table2[[#This Row],[Do you have difficulty in seeing, even if wearing glasses?]:[Using your usual language, do you have difficulty in communicating, for example understanding or being understood?]]="Cannot do at all"),1,0)</f>
        <v>0</v>
      </c>
      <c r="M66" s="1" cm="1">
        <f t="array" ref="M6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66" s="1">
        <f>IF(NOT(Table2[[#This Row],[Disable]]),1,0)</f>
        <v>1</v>
      </c>
      <c r="O66" s="1" t="str">
        <f>IF(Table2[[#This Row],[Disable]]=1,"Disable","Non-disabled")</f>
        <v>Non-disabled</v>
      </c>
    </row>
    <row r="67" spans="1:15" x14ac:dyDescent="0.3">
      <c r="A67" s="1" t="s">
        <v>5</v>
      </c>
      <c r="B67" s="1" t="s">
        <v>6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  <c r="H67" s="1" t="s">
        <v>8</v>
      </c>
      <c r="I67" s="1" cm="1">
        <f t="array" ref="I6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67" s="1" cm="1">
        <f t="array" ref="J67">IF(OR(Table2[[#This Row],[Do you have difficulty in seeing, even if wearing glasses?]:[Using your usual language, do you have difficulty in communicating, for example understanding or being understood?]]="Some difficulty"),1,0)</f>
        <v>0</v>
      </c>
      <c r="K67" s="1" cm="1">
        <f t="array" ref="K67">IF(AND(Table2[[#This Row],[Do you have difficulty in seeing, even if wearing glasses?]:[Using your usual language, do you have difficulty in communicating, for example understanding or being understood?]]="No difficulty"),1,0)</f>
        <v>1</v>
      </c>
      <c r="L67" s="1" cm="1">
        <f t="array" ref="L67">IF(OR(Table2[[#This Row],[Do you have difficulty in seeing, even if wearing glasses?]:[Using your usual language, do you have difficulty in communicating, for example understanding or being understood?]]="Cannot do at all"),1,0)</f>
        <v>0</v>
      </c>
      <c r="M67" s="1" cm="1">
        <f t="array" ref="M6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67" s="1">
        <f>IF(NOT(Table2[[#This Row],[Disable]]),1,0)</f>
        <v>1</v>
      </c>
      <c r="O67" s="1" t="str">
        <f>IF(Table2[[#This Row],[Disable]]=1,"Disable","Non-disabled")</f>
        <v>Non-disabled</v>
      </c>
    </row>
    <row r="68" spans="1:15" x14ac:dyDescent="0.3">
      <c r="A68" s="1" t="s">
        <v>5</v>
      </c>
      <c r="B68" s="1" t="s">
        <v>6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  <c r="H68" s="1" t="s">
        <v>8</v>
      </c>
      <c r="I68" s="1" cm="1">
        <f t="array" ref="I6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68" s="1" cm="1">
        <f t="array" ref="J68">IF(OR(Table2[[#This Row],[Do you have difficulty in seeing, even if wearing glasses?]:[Using your usual language, do you have difficulty in communicating, for example understanding or being understood?]]="Some difficulty"),1,0)</f>
        <v>0</v>
      </c>
      <c r="K68" s="1" cm="1">
        <f t="array" ref="K68">IF(AND(Table2[[#This Row],[Do you have difficulty in seeing, even if wearing glasses?]:[Using your usual language, do you have difficulty in communicating, for example understanding or being understood?]]="No difficulty"),1,0)</f>
        <v>1</v>
      </c>
      <c r="L68" s="1" cm="1">
        <f t="array" ref="L68">IF(OR(Table2[[#This Row],[Do you have difficulty in seeing, even if wearing glasses?]:[Using your usual language, do you have difficulty in communicating, for example understanding or being understood?]]="Cannot do at all"),1,0)</f>
        <v>0</v>
      </c>
      <c r="M68" s="1" cm="1">
        <f t="array" ref="M6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68" s="1">
        <f>IF(NOT(Table2[[#This Row],[Disable]]),1,0)</f>
        <v>1</v>
      </c>
      <c r="O68" s="1" t="str">
        <f>IF(Table2[[#This Row],[Disable]]=1,"Disable","Non-disabled")</f>
        <v>Non-disabled</v>
      </c>
    </row>
    <row r="69" spans="1:15" x14ac:dyDescent="0.3">
      <c r="A69" s="1" t="s">
        <v>5</v>
      </c>
      <c r="B69" s="1" t="s">
        <v>6</v>
      </c>
      <c r="C69" s="1" t="s">
        <v>8</v>
      </c>
      <c r="D69" s="1" t="s">
        <v>8</v>
      </c>
      <c r="E69" s="1" t="s">
        <v>8</v>
      </c>
      <c r="F69" s="1" t="s">
        <v>8</v>
      </c>
      <c r="G69" s="1" t="s">
        <v>8</v>
      </c>
      <c r="H69" s="1" t="s">
        <v>8</v>
      </c>
      <c r="I69" s="1" cm="1">
        <f t="array" ref="I6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69" s="1" cm="1">
        <f t="array" ref="J69">IF(OR(Table2[[#This Row],[Do you have difficulty in seeing, even if wearing glasses?]:[Using your usual language, do you have difficulty in communicating, for example understanding or being understood?]]="Some difficulty"),1,0)</f>
        <v>0</v>
      </c>
      <c r="K69" s="1" cm="1">
        <f t="array" ref="K69">IF(AND(Table2[[#This Row],[Do you have difficulty in seeing, even if wearing glasses?]:[Using your usual language, do you have difficulty in communicating, for example understanding or being understood?]]="No difficulty"),1,0)</f>
        <v>1</v>
      </c>
      <c r="L69" s="1" cm="1">
        <f t="array" ref="L69">IF(OR(Table2[[#This Row],[Do you have difficulty in seeing, even if wearing glasses?]:[Using your usual language, do you have difficulty in communicating, for example understanding or being understood?]]="Cannot do at all"),1,0)</f>
        <v>0</v>
      </c>
      <c r="M69" s="1" cm="1">
        <f t="array" ref="M6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69" s="1">
        <f>IF(NOT(Table2[[#This Row],[Disable]]),1,0)</f>
        <v>1</v>
      </c>
      <c r="O69" s="1" t="str">
        <f>IF(Table2[[#This Row],[Disable]]=1,"Disable","Non-disabled")</f>
        <v>Non-disabled</v>
      </c>
    </row>
    <row r="70" spans="1:15" x14ac:dyDescent="0.3">
      <c r="A70" s="1" t="s">
        <v>5</v>
      </c>
      <c r="B70" s="1" t="s">
        <v>6</v>
      </c>
      <c r="C70" s="1" t="s">
        <v>8</v>
      </c>
      <c r="D70" s="1" t="s">
        <v>8</v>
      </c>
      <c r="E70" s="1" t="s">
        <v>8</v>
      </c>
      <c r="F70" s="1" t="s">
        <v>8</v>
      </c>
      <c r="G70" s="1" t="s">
        <v>8</v>
      </c>
      <c r="H70" s="1" t="s">
        <v>8</v>
      </c>
      <c r="I70" s="1" cm="1">
        <f t="array" ref="I7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70" s="1" cm="1">
        <f t="array" ref="J70">IF(OR(Table2[[#This Row],[Do you have difficulty in seeing, even if wearing glasses?]:[Using your usual language, do you have difficulty in communicating, for example understanding or being understood?]]="Some difficulty"),1,0)</f>
        <v>0</v>
      </c>
      <c r="K70" s="1" cm="1">
        <f t="array" ref="K70">IF(AND(Table2[[#This Row],[Do you have difficulty in seeing, even if wearing glasses?]:[Using your usual language, do you have difficulty in communicating, for example understanding or being understood?]]="No difficulty"),1,0)</f>
        <v>1</v>
      </c>
      <c r="L70" s="1" cm="1">
        <f t="array" ref="L70">IF(OR(Table2[[#This Row],[Do you have difficulty in seeing, even if wearing glasses?]:[Using your usual language, do you have difficulty in communicating, for example understanding or being understood?]]="Cannot do at all"),1,0)</f>
        <v>0</v>
      </c>
      <c r="M70" s="1" cm="1">
        <f t="array" ref="M7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70" s="1">
        <f>IF(NOT(Table2[[#This Row],[Disable]]),1,0)</f>
        <v>1</v>
      </c>
      <c r="O70" s="1" t="str">
        <f>IF(Table2[[#This Row],[Disable]]=1,"Disable","Non-disabled")</f>
        <v>Non-disabled</v>
      </c>
    </row>
    <row r="71" spans="1:15" x14ac:dyDescent="0.3">
      <c r="A71" s="1" t="s">
        <v>5</v>
      </c>
      <c r="B71" s="1" t="s">
        <v>6</v>
      </c>
      <c r="C71" s="1" t="s">
        <v>8</v>
      </c>
      <c r="D71" s="1" t="s">
        <v>8</v>
      </c>
      <c r="E71" s="1" t="s">
        <v>8</v>
      </c>
      <c r="F71" s="1" t="s">
        <v>8</v>
      </c>
      <c r="G71" s="1" t="s">
        <v>8</v>
      </c>
      <c r="H71" s="1" t="s">
        <v>8</v>
      </c>
      <c r="I71" s="1" cm="1">
        <f t="array" ref="I7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71" s="1" cm="1">
        <f t="array" ref="J71">IF(OR(Table2[[#This Row],[Do you have difficulty in seeing, even if wearing glasses?]:[Using your usual language, do you have difficulty in communicating, for example understanding or being understood?]]="Some difficulty"),1,0)</f>
        <v>0</v>
      </c>
      <c r="K71" s="1" cm="1">
        <f t="array" ref="K71">IF(AND(Table2[[#This Row],[Do you have difficulty in seeing, even if wearing glasses?]:[Using your usual language, do you have difficulty in communicating, for example understanding or being understood?]]="No difficulty"),1,0)</f>
        <v>1</v>
      </c>
      <c r="L71" s="1" cm="1">
        <f t="array" ref="L71">IF(OR(Table2[[#This Row],[Do you have difficulty in seeing, even if wearing glasses?]:[Using your usual language, do you have difficulty in communicating, for example understanding or being understood?]]="Cannot do at all"),1,0)</f>
        <v>0</v>
      </c>
      <c r="M71" s="1" cm="1">
        <f t="array" ref="M7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71" s="1">
        <f>IF(NOT(Table2[[#This Row],[Disable]]),1,0)</f>
        <v>1</v>
      </c>
      <c r="O71" s="1" t="str">
        <f>IF(Table2[[#This Row],[Disable]]=1,"Disable","Non-disabled")</f>
        <v>Non-disabled</v>
      </c>
    </row>
    <row r="72" spans="1:15" x14ac:dyDescent="0.3">
      <c r="A72" s="1" t="s">
        <v>5</v>
      </c>
      <c r="B72" s="1" t="s">
        <v>6</v>
      </c>
      <c r="C72" s="1" t="s">
        <v>8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cm="1">
        <f t="array" ref="I7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72" s="1" cm="1">
        <f t="array" ref="J72">IF(OR(Table2[[#This Row],[Do you have difficulty in seeing, even if wearing glasses?]:[Using your usual language, do you have difficulty in communicating, for example understanding or being understood?]]="Some difficulty"),1,0)</f>
        <v>0</v>
      </c>
      <c r="K72" s="1" cm="1">
        <f t="array" ref="K72">IF(AND(Table2[[#This Row],[Do you have difficulty in seeing, even if wearing glasses?]:[Using your usual language, do you have difficulty in communicating, for example understanding or being understood?]]="No difficulty"),1,0)</f>
        <v>1</v>
      </c>
      <c r="L72" s="1" cm="1">
        <f t="array" ref="L72">IF(OR(Table2[[#This Row],[Do you have difficulty in seeing, even if wearing glasses?]:[Using your usual language, do you have difficulty in communicating, for example understanding or being understood?]]="Cannot do at all"),1,0)</f>
        <v>0</v>
      </c>
      <c r="M72" s="1" cm="1">
        <f t="array" ref="M7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72" s="1">
        <f>IF(NOT(Table2[[#This Row],[Disable]]),1,0)</f>
        <v>1</v>
      </c>
      <c r="O72" s="1" t="str">
        <f>IF(Table2[[#This Row],[Disable]]=1,"Disable","Non-disabled")</f>
        <v>Non-disabled</v>
      </c>
    </row>
    <row r="73" spans="1:15" x14ac:dyDescent="0.3">
      <c r="A73" s="1" t="s">
        <v>5</v>
      </c>
      <c r="B73" s="1" t="s">
        <v>6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cm="1">
        <f t="array" ref="I7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73" s="1" cm="1">
        <f t="array" ref="J73">IF(OR(Table2[[#This Row],[Do you have difficulty in seeing, even if wearing glasses?]:[Using your usual language, do you have difficulty in communicating, for example understanding or being understood?]]="Some difficulty"),1,0)</f>
        <v>0</v>
      </c>
      <c r="K73" s="1" cm="1">
        <f t="array" ref="K73">IF(AND(Table2[[#This Row],[Do you have difficulty in seeing, even if wearing glasses?]:[Using your usual language, do you have difficulty in communicating, for example understanding or being understood?]]="No difficulty"),1,0)</f>
        <v>1</v>
      </c>
      <c r="L73" s="1" cm="1">
        <f t="array" ref="L73">IF(OR(Table2[[#This Row],[Do you have difficulty in seeing, even if wearing glasses?]:[Using your usual language, do you have difficulty in communicating, for example understanding or being understood?]]="Cannot do at all"),1,0)</f>
        <v>0</v>
      </c>
      <c r="M73" s="1" cm="1">
        <f t="array" ref="M7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73" s="1">
        <f>IF(NOT(Table2[[#This Row],[Disable]]),1,0)</f>
        <v>1</v>
      </c>
      <c r="O73" s="1" t="str">
        <f>IF(Table2[[#This Row],[Disable]]=1,"Disable","Non-disabled")</f>
        <v>Non-disabled</v>
      </c>
    </row>
    <row r="74" spans="1:15" x14ac:dyDescent="0.3">
      <c r="A74" s="1" t="s">
        <v>5</v>
      </c>
      <c r="B74" s="1" t="s">
        <v>6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  <c r="H74" s="1" t="s">
        <v>8</v>
      </c>
      <c r="I74" s="1" cm="1">
        <f t="array" ref="I7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74" s="1" cm="1">
        <f t="array" ref="J74">IF(OR(Table2[[#This Row],[Do you have difficulty in seeing, even if wearing glasses?]:[Using your usual language, do you have difficulty in communicating, for example understanding or being understood?]]="Some difficulty"),1,0)</f>
        <v>0</v>
      </c>
      <c r="K74" s="1" cm="1">
        <f t="array" ref="K74">IF(AND(Table2[[#This Row],[Do you have difficulty in seeing, even if wearing glasses?]:[Using your usual language, do you have difficulty in communicating, for example understanding or being understood?]]="No difficulty"),1,0)</f>
        <v>1</v>
      </c>
      <c r="L74" s="1" cm="1">
        <f t="array" ref="L74">IF(OR(Table2[[#This Row],[Do you have difficulty in seeing, even if wearing glasses?]:[Using your usual language, do you have difficulty in communicating, for example understanding or being understood?]]="Cannot do at all"),1,0)</f>
        <v>0</v>
      </c>
      <c r="M74" s="1" cm="1">
        <f t="array" ref="M7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74" s="1">
        <f>IF(NOT(Table2[[#This Row],[Disable]]),1,0)</f>
        <v>1</v>
      </c>
      <c r="O74" s="1" t="str">
        <f>IF(Table2[[#This Row],[Disable]]=1,"Disable","Non-disabled")</f>
        <v>Non-disabled</v>
      </c>
    </row>
    <row r="75" spans="1:15" x14ac:dyDescent="0.3">
      <c r="A75" s="1" t="s">
        <v>4</v>
      </c>
      <c r="B75" s="1" t="s">
        <v>7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  <c r="H75" s="1" t="s">
        <v>8</v>
      </c>
      <c r="I75" s="1" cm="1">
        <f t="array" ref="I7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75" s="1" cm="1">
        <f t="array" ref="J75">IF(OR(Table2[[#This Row],[Do you have difficulty in seeing, even if wearing glasses?]:[Using your usual language, do you have difficulty in communicating, for example understanding or being understood?]]="Some difficulty"),1,0)</f>
        <v>0</v>
      </c>
      <c r="K75" s="1" cm="1">
        <f t="array" ref="K75">IF(AND(Table2[[#This Row],[Do you have difficulty in seeing, even if wearing glasses?]:[Using your usual language, do you have difficulty in communicating, for example understanding or being understood?]]="No difficulty"),1,0)</f>
        <v>1</v>
      </c>
      <c r="L75" s="1" cm="1">
        <f t="array" ref="L75">IF(OR(Table2[[#This Row],[Do you have difficulty in seeing, even if wearing glasses?]:[Using your usual language, do you have difficulty in communicating, for example understanding or being understood?]]="Cannot do at all"),1,0)</f>
        <v>0</v>
      </c>
      <c r="M75" s="1" cm="1">
        <f t="array" ref="M7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75" s="1">
        <f>IF(NOT(Table2[[#This Row],[Disable]]),1,0)</f>
        <v>1</v>
      </c>
      <c r="O75" s="1" t="str">
        <f>IF(Table2[[#This Row],[Disable]]=1,"Disable","Non-disabled")</f>
        <v>Non-disabled</v>
      </c>
    </row>
    <row r="76" spans="1:15" x14ac:dyDescent="0.3">
      <c r="A76" s="1" t="s">
        <v>4</v>
      </c>
      <c r="B76" s="1" t="s">
        <v>7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  <c r="H76" s="1" t="s">
        <v>8</v>
      </c>
      <c r="I76" s="1" cm="1">
        <f t="array" ref="I7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76" s="1" cm="1">
        <f t="array" ref="J76">IF(OR(Table2[[#This Row],[Do you have difficulty in seeing, even if wearing glasses?]:[Using your usual language, do you have difficulty in communicating, for example understanding or being understood?]]="Some difficulty"),1,0)</f>
        <v>0</v>
      </c>
      <c r="K76" s="1" cm="1">
        <f t="array" ref="K76">IF(AND(Table2[[#This Row],[Do you have difficulty in seeing, even if wearing glasses?]:[Using your usual language, do you have difficulty in communicating, for example understanding or being understood?]]="No difficulty"),1,0)</f>
        <v>1</v>
      </c>
      <c r="L76" s="1" cm="1">
        <f t="array" ref="L76">IF(OR(Table2[[#This Row],[Do you have difficulty in seeing, even if wearing glasses?]:[Using your usual language, do you have difficulty in communicating, for example understanding or being understood?]]="Cannot do at all"),1,0)</f>
        <v>0</v>
      </c>
      <c r="M76" s="1" cm="1">
        <f t="array" ref="M7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76" s="1">
        <f>IF(NOT(Table2[[#This Row],[Disable]]),1,0)</f>
        <v>1</v>
      </c>
      <c r="O76" s="1" t="str">
        <f>IF(Table2[[#This Row],[Disable]]=1,"Disable","Non-disabled")</f>
        <v>Non-disabled</v>
      </c>
    </row>
    <row r="77" spans="1:15" x14ac:dyDescent="0.3">
      <c r="A77" s="1" t="s">
        <v>5</v>
      </c>
      <c r="B77" s="1" t="s">
        <v>7</v>
      </c>
      <c r="C77" s="1" t="s">
        <v>9</v>
      </c>
      <c r="D77" s="1" t="s">
        <v>8</v>
      </c>
      <c r="E77" s="1" t="s">
        <v>8</v>
      </c>
      <c r="F77" s="1" t="s">
        <v>11</v>
      </c>
      <c r="G77" s="1" t="s">
        <v>9</v>
      </c>
      <c r="H77" s="1" t="s">
        <v>8</v>
      </c>
      <c r="I77" s="1" cm="1">
        <f t="array" ref="I77">IF(OR(Table2[[#This Row],[Do you have difficulty in seeing, even if wearing glasses?]:[Using your usual language, do you have difficulty in communicating, for example understanding or being understood?]]="A lot of difficulty"),1,0)</f>
        <v>1</v>
      </c>
      <c r="J77" s="1" cm="1">
        <f t="array" ref="J77">IF(OR(Table2[[#This Row],[Do you have difficulty in seeing, even if wearing glasses?]:[Using your usual language, do you have difficulty in communicating, for example understanding or being understood?]]="Some difficulty"),1,0)</f>
        <v>0</v>
      </c>
      <c r="K77" s="1" cm="1">
        <f t="array" ref="K77">IF(AND(Table2[[#This Row],[Do you have difficulty in seeing, even if wearing glasses?]:[Using your usual language, do you have difficulty in communicating, for example understanding or being understood?]]="No difficulty"),1,0)</f>
        <v>0</v>
      </c>
      <c r="L77" s="1" cm="1">
        <f t="array" ref="L77">IF(OR(Table2[[#This Row],[Do you have difficulty in seeing, even if wearing glasses?]:[Using your usual language, do you have difficulty in communicating, for example understanding or being understood?]]="Cannot do at all"),1,0)</f>
        <v>1</v>
      </c>
      <c r="M77" s="7" cm="1">
        <f t="array" ref="M7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77" s="1">
        <f>IF(NOT(Table2[[#This Row],[Disable]]),1,0)</f>
        <v>0</v>
      </c>
      <c r="O77" s="1" t="str">
        <f>IF(Table2[[#This Row],[Disable]]=1,"Disable","Non-disabled")</f>
        <v>Disable</v>
      </c>
    </row>
    <row r="78" spans="1:15" x14ac:dyDescent="0.3">
      <c r="A78" s="1" t="s">
        <v>4</v>
      </c>
      <c r="B78" s="1" t="s">
        <v>7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  <c r="H78" s="1" t="s">
        <v>8</v>
      </c>
      <c r="I78" s="1" cm="1">
        <f t="array" ref="I7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78" s="1" cm="1">
        <f t="array" ref="J78">IF(OR(Table2[[#This Row],[Do you have difficulty in seeing, even if wearing glasses?]:[Using your usual language, do you have difficulty in communicating, for example understanding or being understood?]]="Some difficulty"),1,0)</f>
        <v>0</v>
      </c>
      <c r="K78" s="1" cm="1">
        <f t="array" ref="K78">IF(AND(Table2[[#This Row],[Do you have difficulty in seeing, even if wearing glasses?]:[Using your usual language, do you have difficulty in communicating, for example understanding or being understood?]]="No difficulty"),1,0)</f>
        <v>1</v>
      </c>
      <c r="L78" s="1" cm="1">
        <f t="array" ref="L78">IF(OR(Table2[[#This Row],[Do you have difficulty in seeing, even if wearing glasses?]:[Using your usual language, do you have difficulty in communicating, for example understanding or being understood?]]="Cannot do at all"),1,0)</f>
        <v>0</v>
      </c>
      <c r="M78" s="1" cm="1">
        <f t="array" ref="M7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78" s="1">
        <f>IF(NOT(Table2[[#This Row],[Disable]]),1,0)</f>
        <v>1</v>
      </c>
      <c r="O78" s="1" t="str">
        <f>IF(Table2[[#This Row],[Disable]]=1,"Disable","Non-disabled")</f>
        <v>Non-disabled</v>
      </c>
    </row>
    <row r="79" spans="1:15" x14ac:dyDescent="0.3">
      <c r="A79" s="1" t="s">
        <v>3</v>
      </c>
      <c r="B79" s="1" t="s">
        <v>7</v>
      </c>
      <c r="C79" s="1" t="s">
        <v>8</v>
      </c>
      <c r="D79" s="1" t="s">
        <v>8</v>
      </c>
      <c r="E79" s="1" t="s">
        <v>8</v>
      </c>
      <c r="F79" s="1" t="s">
        <v>10</v>
      </c>
      <c r="G79" s="1" t="s">
        <v>8</v>
      </c>
      <c r="H79" s="1" t="s">
        <v>8</v>
      </c>
      <c r="I79" s="1" cm="1">
        <f t="array" ref="I7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79" s="1" cm="1">
        <f t="array" ref="J79">IF(OR(Table2[[#This Row],[Do you have difficulty in seeing, even if wearing glasses?]:[Using your usual language, do you have difficulty in communicating, for example understanding or being understood?]]="Some difficulty"),1,0)</f>
        <v>1</v>
      </c>
      <c r="K79" s="1" cm="1">
        <f t="array" ref="K79">IF(AND(Table2[[#This Row],[Do you have difficulty in seeing, even if wearing glasses?]:[Using your usual language, do you have difficulty in communicating, for example understanding or being understood?]]="No difficulty"),1,0)</f>
        <v>0</v>
      </c>
      <c r="L79" s="1" cm="1">
        <f t="array" ref="L79">IF(OR(Table2[[#This Row],[Do you have difficulty in seeing, even if wearing glasses?]:[Using your usual language, do you have difficulty in communicating, for example understanding or being understood?]]="Cannot do at all"),1,0)</f>
        <v>0</v>
      </c>
      <c r="M79" s="1" cm="1">
        <f t="array" ref="M7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79" s="1">
        <f>IF(NOT(Table2[[#This Row],[Disable]]),1,0)</f>
        <v>1</v>
      </c>
      <c r="O79" s="1" t="str">
        <f>IF(Table2[[#This Row],[Disable]]=1,"Disable","Non-disabled")</f>
        <v>Non-disabled</v>
      </c>
    </row>
    <row r="80" spans="1:15" x14ac:dyDescent="0.3">
      <c r="A80" s="1" t="s">
        <v>4</v>
      </c>
      <c r="B80" s="1" t="s">
        <v>7</v>
      </c>
      <c r="C80" s="1" t="s">
        <v>10</v>
      </c>
      <c r="D80" s="1" t="s">
        <v>8</v>
      </c>
      <c r="E80" s="1" t="s">
        <v>11</v>
      </c>
      <c r="F80" s="1" t="s">
        <v>8</v>
      </c>
      <c r="G80" s="1" t="s">
        <v>11</v>
      </c>
      <c r="H80" s="1" t="s">
        <v>8</v>
      </c>
      <c r="I80" s="1" cm="1">
        <f t="array" ref="I80">IF(OR(Table2[[#This Row],[Do you have difficulty in seeing, even if wearing glasses?]:[Using your usual language, do you have difficulty in communicating, for example understanding or being understood?]]="A lot of difficulty"),1,0)</f>
        <v>1</v>
      </c>
      <c r="J80" s="1" cm="1">
        <f t="array" ref="J80">IF(OR(Table2[[#This Row],[Do you have difficulty in seeing, even if wearing glasses?]:[Using your usual language, do you have difficulty in communicating, for example understanding or being understood?]]="Some difficulty"),1,0)</f>
        <v>1</v>
      </c>
      <c r="K80" s="1" cm="1">
        <f t="array" ref="K80">IF(AND(Table2[[#This Row],[Do you have difficulty in seeing, even if wearing glasses?]:[Using your usual language, do you have difficulty in communicating, for example understanding or being understood?]]="No difficulty"),1,0)</f>
        <v>0</v>
      </c>
      <c r="L80" s="1" cm="1">
        <f t="array" ref="L80">IF(OR(Table2[[#This Row],[Do you have difficulty in seeing, even if wearing glasses?]:[Using your usual language, do you have difficulty in communicating, for example understanding or being understood?]]="Cannot do at all"),1,0)</f>
        <v>0</v>
      </c>
      <c r="M80" s="7" cm="1">
        <f t="array" ref="M8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80" s="1">
        <f>IF(NOT(Table2[[#This Row],[Disable]]),1,0)</f>
        <v>0</v>
      </c>
      <c r="O80" s="1" t="str">
        <f>IF(Table2[[#This Row],[Disable]]=1,"Disable","Non-disabled")</f>
        <v>Disable</v>
      </c>
    </row>
    <row r="81" spans="1:15" x14ac:dyDescent="0.3">
      <c r="A81" s="1" t="s">
        <v>5</v>
      </c>
      <c r="B81" s="1" t="s">
        <v>7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  <c r="H81" s="1" t="s">
        <v>8</v>
      </c>
      <c r="I81" s="1" cm="1">
        <f t="array" ref="I8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81" s="1" cm="1">
        <f t="array" ref="J81">IF(OR(Table2[[#This Row],[Do you have difficulty in seeing, even if wearing glasses?]:[Using your usual language, do you have difficulty in communicating, for example understanding or being understood?]]="Some difficulty"),1,0)</f>
        <v>0</v>
      </c>
      <c r="K81" s="1" cm="1">
        <f t="array" ref="K81">IF(AND(Table2[[#This Row],[Do you have difficulty in seeing, even if wearing glasses?]:[Using your usual language, do you have difficulty in communicating, for example understanding or being understood?]]="No difficulty"),1,0)</f>
        <v>1</v>
      </c>
      <c r="L81" s="1" cm="1">
        <f t="array" ref="L81">IF(OR(Table2[[#This Row],[Do you have difficulty in seeing, even if wearing glasses?]:[Using your usual language, do you have difficulty in communicating, for example understanding or being understood?]]="Cannot do at all"),1,0)</f>
        <v>0</v>
      </c>
      <c r="M81" s="1" cm="1">
        <f t="array" ref="M8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81" s="1">
        <f>IF(NOT(Table2[[#This Row],[Disable]]),1,0)</f>
        <v>1</v>
      </c>
      <c r="O81" s="1" t="str">
        <f>IF(Table2[[#This Row],[Disable]]=1,"Disable","Non-disabled")</f>
        <v>Non-disabled</v>
      </c>
    </row>
    <row r="82" spans="1:15" x14ac:dyDescent="0.3">
      <c r="A82" s="1" t="s">
        <v>5</v>
      </c>
      <c r="B82" s="1" t="s">
        <v>7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  <c r="H82" s="1" t="s">
        <v>8</v>
      </c>
      <c r="I82" s="1" cm="1">
        <f t="array" ref="I8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82" s="1" cm="1">
        <f t="array" ref="J82">IF(OR(Table2[[#This Row],[Do you have difficulty in seeing, even if wearing glasses?]:[Using your usual language, do you have difficulty in communicating, for example understanding or being understood?]]="Some difficulty"),1,0)</f>
        <v>0</v>
      </c>
      <c r="K82" s="1" cm="1">
        <f t="array" ref="K82">IF(AND(Table2[[#This Row],[Do you have difficulty in seeing, even if wearing glasses?]:[Using your usual language, do you have difficulty in communicating, for example understanding or being understood?]]="No difficulty"),1,0)</f>
        <v>1</v>
      </c>
      <c r="L82" s="1" cm="1">
        <f t="array" ref="L82">IF(OR(Table2[[#This Row],[Do you have difficulty in seeing, even if wearing glasses?]:[Using your usual language, do you have difficulty in communicating, for example understanding or being understood?]]="Cannot do at all"),1,0)</f>
        <v>0</v>
      </c>
      <c r="M82" s="1" cm="1">
        <f t="array" ref="M8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82" s="1">
        <f>IF(NOT(Table2[[#This Row],[Disable]]),1,0)</f>
        <v>1</v>
      </c>
      <c r="O82" s="1" t="str">
        <f>IF(Table2[[#This Row],[Disable]]=1,"Disable","Non-disabled")</f>
        <v>Non-disabled</v>
      </c>
    </row>
    <row r="83" spans="1:15" x14ac:dyDescent="0.3">
      <c r="A83" s="1" t="s">
        <v>5</v>
      </c>
      <c r="B83" s="1" t="s">
        <v>7</v>
      </c>
      <c r="C83" s="1" t="s">
        <v>8</v>
      </c>
      <c r="D83" s="1" t="s">
        <v>8</v>
      </c>
      <c r="E83" s="1" t="s">
        <v>8</v>
      </c>
      <c r="F83" s="1" t="s">
        <v>10</v>
      </c>
      <c r="G83" s="1" t="s">
        <v>8</v>
      </c>
      <c r="H83" s="1" t="s">
        <v>10</v>
      </c>
      <c r="I83" s="1" cm="1">
        <f t="array" ref="I8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83" s="1" cm="1">
        <f t="array" ref="J83">IF(OR(Table2[[#This Row],[Do you have difficulty in seeing, even if wearing glasses?]:[Using your usual language, do you have difficulty in communicating, for example understanding or being understood?]]="Some difficulty"),1,0)</f>
        <v>1</v>
      </c>
      <c r="K83" s="1" cm="1">
        <f t="array" ref="K83">IF(AND(Table2[[#This Row],[Do you have difficulty in seeing, even if wearing glasses?]:[Using your usual language, do you have difficulty in communicating, for example understanding or being understood?]]="No difficulty"),1,0)</f>
        <v>0</v>
      </c>
      <c r="L83" s="1" cm="1">
        <f t="array" ref="L83">IF(OR(Table2[[#This Row],[Do you have difficulty in seeing, even if wearing glasses?]:[Using your usual language, do you have difficulty in communicating, for example understanding or being understood?]]="Cannot do at all"),1,0)</f>
        <v>0</v>
      </c>
      <c r="M83" s="1" cm="1">
        <f t="array" ref="M8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83" s="1">
        <f>IF(NOT(Table2[[#This Row],[Disable]]),1,0)</f>
        <v>1</v>
      </c>
      <c r="O83" s="1" t="str">
        <f>IF(Table2[[#This Row],[Disable]]=1,"Disable","Non-disabled")</f>
        <v>Non-disabled</v>
      </c>
    </row>
    <row r="84" spans="1:15" x14ac:dyDescent="0.3">
      <c r="A84" s="1" t="s">
        <v>5</v>
      </c>
      <c r="B84" s="1" t="s">
        <v>7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  <c r="H84" s="1" t="s">
        <v>8</v>
      </c>
      <c r="I84" s="1" cm="1">
        <f t="array" ref="I8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84" s="1" cm="1">
        <f t="array" ref="J84">IF(OR(Table2[[#This Row],[Do you have difficulty in seeing, even if wearing glasses?]:[Using your usual language, do you have difficulty in communicating, for example understanding or being understood?]]="Some difficulty"),1,0)</f>
        <v>0</v>
      </c>
      <c r="K84" s="1" cm="1">
        <f t="array" ref="K84">IF(AND(Table2[[#This Row],[Do you have difficulty in seeing, even if wearing glasses?]:[Using your usual language, do you have difficulty in communicating, for example understanding or being understood?]]="No difficulty"),1,0)</f>
        <v>1</v>
      </c>
      <c r="L84" s="1" cm="1">
        <f t="array" ref="L84">IF(OR(Table2[[#This Row],[Do you have difficulty in seeing, even if wearing glasses?]:[Using your usual language, do you have difficulty in communicating, for example understanding or being understood?]]="Cannot do at all"),1,0)</f>
        <v>0</v>
      </c>
      <c r="M84" s="1" cm="1">
        <f t="array" ref="M8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84" s="1">
        <f>IF(NOT(Table2[[#This Row],[Disable]]),1,0)</f>
        <v>1</v>
      </c>
      <c r="O84" s="1" t="str">
        <f>IF(Table2[[#This Row],[Disable]]=1,"Disable","Non-disabled")</f>
        <v>Non-disabled</v>
      </c>
    </row>
    <row r="85" spans="1:15" x14ac:dyDescent="0.3">
      <c r="A85" s="1" t="s">
        <v>5</v>
      </c>
      <c r="B85" s="1" t="s">
        <v>7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  <c r="H85" s="1" t="s">
        <v>8</v>
      </c>
      <c r="I85" s="1" cm="1">
        <f t="array" ref="I8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85" s="1" cm="1">
        <f t="array" ref="J85">IF(OR(Table2[[#This Row],[Do you have difficulty in seeing, even if wearing glasses?]:[Using your usual language, do you have difficulty in communicating, for example understanding or being understood?]]="Some difficulty"),1,0)</f>
        <v>0</v>
      </c>
      <c r="K85" s="1" cm="1">
        <f t="array" ref="K85">IF(AND(Table2[[#This Row],[Do you have difficulty in seeing, even if wearing glasses?]:[Using your usual language, do you have difficulty in communicating, for example understanding or being understood?]]="No difficulty"),1,0)</f>
        <v>1</v>
      </c>
      <c r="L85" s="1" cm="1">
        <f t="array" ref="L85">IF(OR(Table2[[#This Row],[Do you have difficulty in seeing, even if wearing glasses?]:[Using your usual language, do you have difficulty in communicating, for example understanding or being understood?]]="Cannot do at all"),1,0)</f>
        <v>0</v>
      </c>
      <c r="M85" s="1" cm="1">
        <f t="array" ref="M8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85" s="1">
        <f>IF(NOT(Table2[[#This Row],[Disable]]),1,0)</f>
        <v>1</v>
      </c>
      <c r="O85" s="1" t="str">
        <f>IF(Table2[[#This Row],[Disable]]=1,"Disable","Non-disabled")</f>
        <v>Non-disabled</v>
      </c>
    </row>
    <row r="86" spans="1:15" x14ac:dyDescent="0.3">
      <c r="A86" s="1" t="s">
        <v>5</v>
      </c>
      <c r="B86" s="1" t="s">
        <v>7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  <c r="H86" s="1" t="s">
        <v>8</v>
      </c>
      <c r="I86" s="1" cm="1">
        <f t="array" ref="I8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86" s="1" cm="1">
        <f t="array" ref="J86">IF(OR(Table2[[#This Row],[Do you have difficulty in seeing, even if wearing glasses?]:[Using your usual language, do you have difficulty in communicating, for example understanding or being understood?]]="Some difficulty"),1,0)</f>
        <v>0</v>
      </c>
      <c r="K86" s="1" cm="1">
        <f t="array" ref="K86">IF(AND(Table2[[#This Row],[Do you have difficulty in seeing, even if wearing glasses?]:[Using your usual language, do you have difficulty in communicating, for example understanding or being understood?]]="No difficulty"),1,0)</f>
        <v>1</v>
      </c>
      <c r="L86" s="1" cm="1">
        <f t="array" ref="L86">IF(OR(Table2[[#This Row],[Do you have difficulty in seeing, even if wearing glasses?]:[Using your usual language, do you have difficulty in communicating, for example understanding or being understood?]]="Cannot do at all"),1,0)</f>
        <v>0</v>
      </c>
      <c r="M86" s="1" cm="1">
        <f t="array" ref="M8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86" s="1">
        <f>IF(NOT(Table2[[#This Row],[Disable]]),1,0)</f>
        <v>1</v>
      </c>
      <c r="O86" s="1" t="str">
        <f>IF(Table2[[#This Row],[Disable]]=1,"Disable","Non-disabled")</f>
        <v>Non-disabled</v>
      </c>
    </row>
    <row r="87" spans="1:15" x14ac:dyDescent="0.3">
      <c r="A87" s="1" t="s">
        <v>4</v>
      </c>
      <c r="B87" s="1" t="s">
        <v>7</v>
      </c>
      <c r="C87" s="1" t="s">
        <v>8</v>
      </c>
      <c r="D87" s="1" t="s">
        <v>8</v>
      </c>
      <c r="E87" s="1" t="s">
        <v>8</v>
      </c>
      <c r="F87" s="1" t="s">
        <v>8</v>
      </c>
      <c r="G87" s="1" t="s">
        <v>8</v>
      </c>
      <c r="H87" s="1" t="s">
        <v>8</v>
      </c>
      <c r="I87" s="1" cm="1">
        <f t="array" ref="I8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87" s="1" cm="1">
        <f t="array" ref="J87">IF(OR(Table2[[#This Row],[Do you have difficulty in seeing, even if wearing glasses?]:[Using your usual language, do you have difficulty in communicating, for example understanding or being understood?]]="Some difficulty"),1,0)</f>
        <v>0</v>
      </c>
      <c r="K87" s="1" cm="1">
        <f t="array" ref="K87">IF(AND(Table2[[#This Row],[Do you have difficulty in seeing, even if wearing glasses?]:[Using your usual language, do you have difficulty in communicating, for example understanding or being understood?]]="No difficulty"),1,0)</f>
        <v>1</v>
      </c>
      <c r="L87" s="1" cm="1">
        <f t="array" ref="L87">IF(OR(Table2[[#This Row],[Do you have difficulty in seeing, even if wearing glasses?]:[Using your usual language, do you have difficulty in communicating, for example understanding or being understood?]]="Cannot do at all"),1,0)</f>
        <v>0</v>
      </c>
      <c r="M87" s="1" cm="1">
        <f t="array" ref="M8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87" s="1">
        <f>IF(NOT(Table2[[#This Row],[Disable]]),1,0)</f>
        <v>1</v>
      </c>
      <c r="O87" s="1" t="str">
        <f>IF(Table2[[#This Row],[Disable]]=1,"Disable","Non-disabled")</f>
        <v>Non-disabled</v>
      </c>
    </row>
    <row r="88" spans="1:15" x14ac:dyDescent="0.3">
      <c r="A88" s="1" t="s">
        <v>4</v>
      </c>
      <c r="B88" s="1" t="s">
        <v>7</v>
      </c>
      <c r="C88" s="1" t="s">
        <v>10</v>
      </c>
      <c r="D88" s="1" t="s">
        <v>8</v>
      </c>
      <c r="E88" s="1" t="s">
        <v>8</v>
      </c>
      <c r="F88" s="1" t="s">
        <v>8</v>
      </c>
      <c r="G88" s="1" t="s">
        <v>8</v>
      </c>
      <c r="H88" s="1" t="s">
        <v>8</v>
      </c>
      <c r="I88" s="1" cm="1">
        <f t="array" ref="I8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88" s="1" cm="1">
        <f t="array" ref="J88">IF(OR(Table2[[#This Row],[Do you have difficulty in seeing, even if wearing glasses?]:[Using your usual language, do you have difficulty in communicating, for example understanding or being understood?]]="Some difficulty"),1,0)</f>
        <v>1</v>
      </c>
      <c r="K88" s="1" cm="1">
        <f t="array" ref="K88">IF(AND(Table2[[#This Row],[Do you have difficulty in seeing, even if wearing glasses?]:[Using your usual language, do you have difficulty in communicating, for example understanding or being understood?]]="No difficulty"),1,0)</f>
        <v>0</v>
      </c>
      <c r="L88" s="1" cm="1">
        <f t="array" ref="L88">IF(OR(Table2[[#This Row],[Do you have difficulty in seeing, even if wearing glasses?]:[Using your usual language, do you have difficulty in communicating, for example understanding or being understood?]]="Cannot do at all"),1,0)</f>
        <v>0</v>
      </c>
      <c r="M88" s="1" cm="1">
        <f t="array" ref="M8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88" s="1">
        <f>IF(NOT(Table2[[#This Row],[Disable]]),1,0)</f>
        <v>1</v>
      </c>
      <c r="O88" s="1" t="str">
        <f>IF(Table2[[#This Row],[Disable]]=1,"Disable","Non-disabled")</f>
        <v>Non-disabled</v>
      </c>
    </row>
    <row r="89" spans="1:15" x14ac:dyDescent="0.3">
      <c r="A89" s="1" t="s">
        <v>4</v>
      </c>
      <c r="B89" s="1" t="s">
        <v>7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  <c r="H89" s="1" t="s">
        <v>8</v>
      </c>
      <c r="I89" s="1" cm="1">
        <f t="array" ref="I8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89" s="1" cm="1">
        <f t="array" ref="J89">IF(OR(Table2[[#This Row],[Do you have difficulty in seeing, even if wearing glasses?]:[Using your usual language, do you have difficulty in communicating, for example understanding or being understood?]]="Some difficulty"),1,0)</f>
        <v>0</v>
      </c>
      <c r="K89" s="1" cm="1">
        <f t="array" ref="K89">IF(AND(Table2[[#This Row],[Do you have difficulty in seeing, even if wearing glasses?]:[Using your usual language, do you have difficulty in communicating, for example understanding or being understood?]]="No difficulty"),1,0)</f>
        <v>1</v>
      </c>
      <c r="L89" s="1" cm="1">
        <f t="array" ref="L89">IF(OR(Table2[[#This Row],[Do you have difficulty in seeing, even if wearing glasses?]:[Using your usual language, do you have difficulty in communicating, for example understanding or being understood?]]="Cannot do at all"),1,0)</f>
        <v>0</v>
      </c>
      <c r="M89" s="1" cm="1">
        <f t="array" ref="M8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89" s="1">
        <f>IF(NOT(Table2[[#This Row],[Disable]]),1,0)</f>
        <v>1</v>
      </c>
      <c r="O89" s="1" t="str">
        <f>IF(Table2[[#This Row],[Disable]]=1,"Disable","Non-disabled")</f>
        <v>Non-disabled</v>
      </c>
    </row>
    <row r="90" spans="1:15" x14ac:dyDescent="0.3">
      <c r="A90" s="1" t="s">
        <v>4</v>
      </c>
      <c r="B90" s="1" t="s">
        <v>7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  <c r="H90" s="1" t="s">
        <v>8</v>
      </c>
      <c r="I90" s="1" cm="1">
        <f t="array" ref="I9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90" s="1" cm="1">
        <f t="array" ref="J90">IF(OR(Table2[[#This Row],[Do you have difficulty in seeing, even if wearing glasses?]:[Using your usual language, do you have difficulty in communicating, for example understanding or being understood?]]="Some difficulty"),1,0)</f>
        <v>0</v>
      </c>
      <c r="K90" s="1" cm="1">
        <f t="array" ref="K90">IF(AND(Table2[[#This Row],[Do you have difficulty in seeing, even if wearing glasses?]:[Using your usual language, do you have difficulty in communicating, for example understanding or being understood?]]="No difficulty"),1,0)</f>
        <v>1</v>
      </c>
      <c r="L90" s="1" cm="1">
        <f t="array" ref="L90">IF(OR(Table2[[#This Row],[Do you have difficulty in seeing, even if wearing glasses?]:[Using your usual language, do you have difficulty in communicating, for example understanding or being understood?]]="Cannot do at all"),1,0)</f>
        <v>0</v>
      </c>
      <c r="M90" s="1" cm="1">
        <f t="array" ref="M9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90" s="1">
        <f>IF(NOT(Table2[[#This Row],[Disable]]),1,0)</f>
        <v>1</v>
      </c>
      <c r="O90" s="1" t="str">
        <f>IF(Table2[[#This Row],[Disable]]=1,"Disable","Non-disabled")</f>
        <v>Non-disabled</v>
      </c>
    </row>
    <row r="91" spans="1:15" x14ac:dyDescent="0.3">
      <c r="A91" s="1" t="s">
        <v>4</v>
      </c>
      <c r="B91" s="1" t="s">
        <v>7</v>
      </c>
      <c r="C91" s="1" t="s">
        <v>8</v>
      </c>
      <c r="D91" s="1" t="s">
        <v>10</v>
      </c>
      <c r="E91" s="1" t="s">
        <v>8</v>
      </c>
      <c r="F91" s="1" t="s">
        <v>8</v>
      </c>
      <c r="G91" s="1" t="s">
        <v>8</v>
      </c>
      <c r="H91" s="1" t="s">
        <v>8</v>
      </c>
      <c r="I91" s="1" cm="1">
        <f t="array" ref="I9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91" s="1" cm="1">
        <f t="array" ref="J91">IF(OR(Table2[[#This Row],[Do you have difficulty in seeing, even if wearing glasses?]:[Using your usual language, do you have difficulty in communicating, for example understanding or being understood?]]="Some difficulty"),1,0)</f>
        <v>1</v>
      </c>
      <c r="K91" s="1" cm="1">
        <f t="array" ref="K91">IF(AND(Table2[[#This Row],[Do you have difficulty in seeing, even if wearing glasses?]:[Using your usual language, do you have difficulty in communicating, for example understanding or being understood?]]="No difficulty"),1,0)</f>
        <v>0</v>
      </c>
      <c r="L91" s="1" cm="1">
        <f t="array" ref="L91">IF(OR(Table2[[#This Row],[Do you have difficulty in seeing, even if wearing glasses?]:[Using your usual language, do you have difficulty in communicating, for example understanding or being understood?]]="Cannot do at all"),1,0)</f>
        <v>0</v>
      </c>
      <c r="M91" s="1" cm="1">
        <f t="array" ref="M9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91" s="1">
        <f>IF(NOT(Table2[[#This Row],[Disable]]),1,0)</f>
        <v>1</v>
      </c>
      <c r="O91" s="1" t="str">
        <f>IF(Table2[[#This Row],[Disable]]=1,"Disable","Non-disabled")</f>
        <v>Non-disabled</v>
      </c>
    </row>
    <row r="92" spans="1:15" x14ac:dyDescent="0.3">
      <c r="A92" s="1" t="s">
        <v>4</v>
      </c>
      <c r="B92" s="1" t="s">
        <v>7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  <c r="H92" s="1" t="s">
        <v>8</v>
      </c>
      <c r="I92" s="1" cm="1">
        <f t="array" ref="I9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92" s="1" cm="1">
        <f t="array" ref="J92">IF(OR(Table2[[#This Row],[Do you have difficulty in seeing, even if wearing glasses?]:[Using your usual language, do you have difficulty in communicating, for example understanding or being understood?]]="Some difficulty"),1,0)</f>
        <v>0</v>
      </c>
      <c r="K92" s="1" cm="1">
        <f t="array" ref="K92">IF(AND(Table2[[#This Row],[Do you have difficulty in seeing, even if wearing glasses?]:[Using your usual language, do you have difficulty in communicating, for example understanding or being understood?]]="No difficulty"),1,0)</f>
        <v>1</v>
      </c>
      <c r="L92" s="1" cm="1">
        <f t="array" ref="L92">IF(OR(Table2[[#This Row],[Do you have difficulty in seeing, even if wearing glasses?]:[Using your usual language, do you have difficulty in communicating, for example understanding or being understood?]]="Cannot do at all"),1,0)</f>
        <v>0</v>
      </c>
      <c r="M92" s="1" cm="1">
        <f t="array" ref="M9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92" s="1">
        <f>IF(NOT(Table2[[#This Row],[Disable]]),1,0)</f>
        <v>1</v>
      </c>
      <c r="O92" s="1" t="str">
        <f>IF(Table2[[#This Row],[Disable]]=1,"Disable","Non-disabled")</f>
        <v>Non-disabled</v>
      </c>
    </row>
    <row r="93" spans="1:15" x14ac:dyDescent="0.3">
      <c r="A93" s="1" t="s">
        <v>4</v>
      </c>
      <c r="B93" s="1" t="s">
        <v>7</v>
      </c>
      <c r="C93" s="1" t="s">
        <v>8</v>
      </c>
      <c r="D93" s="1" t="s">
        <v>8</v>
      </c>
      <c r="E93" s="1" t="s">
        <v>10</v>
      </c>
      <c r="F93" s="1" t="s">
        <v>8</v>
      </c>
      <c r="G93" s="1" t="s">
        <v>8</v>
      </c>
      <c r="H93" s="1" t="s">
        <v>8</v>
      </c>
      <c r="I93" s="1" cm="1">
        <f t="array" ref="I9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93" s="1" cm="1">
        <f t="array" ref="J93">IF(OR(Table2[[#This Row],[Do you have difficulty in seeing, even if wearing glasses?]:[Using your usual language, do you have difficulty in communicating, for example understanding or being understood?]]="Some difficulty"),1,0)</f>
        <v>1</v>
      </c>
      <c r="K93" s="1" cm="1">
        <f t="array" ref="K93">IF(AND(Table2[[#This Row],[Do you have difficulty in seeing, even if wearing glasses?]:[Using your usual language, do you have difficulty in communicating, for example understanding or being understood?]]="No difficulty"),1,0)</f>
        <v>0</v>
      </c>
      <c r="L93" s="1" cm="1">
        <f t="array" ref="L93">IF(OR(Table2[[#This Row],[Do you have difficulty in seeing, even if wearing glasses?]:[Using your usual language, do you have difficulty in communicating, for example understanding or being understood?]]="Cannot do at all"),1,0)</f>
        <v>0</v>
      </c>
      <c r="M93" s="1" cm="1">
        <f t="array" ref="M9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93" s="1">
        <f>IF(NOT(Table2[[#This Row],[Disable]]),1,0)</f>
        <v>1</v>
      </c>
      <c r="O93" s="1" t="str">
        <f>IF(Table2[[#This Row],[Disable]]=1,"Disable","Non-disabled")</f>
        <v>Non-disabled</v>
      </c>
    </row>
    <row r="94" spans="1:15" x14ac:dyDescent="0.3">
      <c r="A94" s="1" t="s">
        <v>4</v>
      </c>
      <c r="B94" s="1" t="s">
        <v>7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  <c r="H94" s="1" t="s">
        <v>8</v>
      </c>
      <c r="I94" s="1" cm="1">
        <f t="array" ref="I9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94" s="1" cm="1">
        <f t="array" ref="J94">IF(OR(Table2[[#This Row],[Do you have difficulty in seeing, even if wearing glasses?]:[Using your usual language, do you have difficulty in communicating, for example understanding or being understood?]]="Some difficulty"),1,0)</f>
        <v>0</v>
      </c>
      <c r="K94" s="1" cm="1">
        <f t="array" ref="K94">IF(AND(Table2[[#This Row],[Do you have difficulty in seeing, even if wearing glasses?]:[Using your usual language, do you have difficulty in communicating, for example understanding or being understood?]]="No difficulty"),1,0)</f>
        <v>1</v>
      </c>
      <c r="L94" s="1" cm="1">
        <f t="array" ref="L94">IF(OR(Table2[[#This Row],[Do you have difficulty in seeing, even if wearing glasses?]:[Using your usual language, do you have difficulty in communicating, for example understanding or being understood?]]="Cannot do at all"),1,0)</f>
        <v>0</v>
      </c>
      <c r="M94" s="1" cm="1">
        <f t="array" ref="M9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94" s="1">
        <f>IF(NOT(Table2[[#This Row],[Disable]]),1,0)</f>
        <v>1</v>
      </c>
      <c r="O94" s="1" t="str">
        <f>IF(Table2[[#This Row],[Disable]]=1,"Disable","Non-disabled")</f>
        <v>Non-disabled</v>
      </c>
    </row>
    <row r="95" spans="1:15" x14ac:dyDescent="0.3">
      <c r="A95" s="1" t="s">
        <v>3</v>
      </c>
      <c r="B95" s="1" t="s">
        <v>7</v>
      </c>
      <c r="C95" s="1" t="s">
        <v>10</v>
      </c>
      <c r="D95" s="1" t="s">
        <v>8</v>
      </c>
      <c r="E95" s="1" t="s">
        <v>10</v>
      </c>
      <c r="F95" s="1" t="s">
        <v>8</v>
      </c>
      <c r="G95" s="1" t="s">
        <v>8</v>
      </c>
      <c r="H95" s="1" t="s">
        <v>8</v>
      </c>
      <c r="I95" s="1" cm="1">
        <f t="array" ref="I9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95" s="1" cm="1">
        <f t="array" ref="J95">IF(OR(Table2[[#This Row],[Do you have difficulty in seeing, even if wearing glasses?]:[Using your usual language, do you have difficulty in communicating, for example understanding or being understood?]]="Some difficulty"),1,0)</f>
        <v>1</v>
      </c>
      <c r="K95" s="1" cm="1">
        <f t="array" ref="K95">IF(AND(Table2[[#This Row],[Do you have difficulty in seeing, even if wearing glasses?]:[Using your usual language, do you have difficulty in communicating, for example understanding or being understood?]]="No difficulty"),1,0)</f>
        <v>0</v>
      </c>
      <c r="L95" s="1" cm="1">
        <f t="array" ref="L95">IF(OR(Table2[[#This Row],[Do you have difficulty in seeing, even if wearing glasses?]:[Using your usual language, do you have difficulty in communicating, for example understanding or being understood?]]="Cannot do at all"),1,0)</f>
        <v>0</v>
      </c>
      <c r="M95" s="1" cm="1">
        <f t="array" ref="M9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95" s="1">
        <f>IF(NOT(Table2[[#This Row],[Disable]]),1,0)</f>
        <v>1</v>
      </c>
      <c r="O95" s="1" t="str">
        <f>IF(Table2[[#This Row],[Disable]]=1,"Disable","Non-disabled")</f>
        <v>Non-disabled</v>
      </c>
    </row>
    <row r="96" spans="1:15" x14ac:dyDescent="0.3">
      <c r="A96" s="1" t="s">
        <v>4</v>
      </c>
      <c r="B96" s="1" t="s">
        <v>7</v>
      </c>
      <c r="C96" s="1" t="s">
        <v>8</v>
      </c>
      <c r="D96" s="1" t="s">
        <v>8</v>
      </c>
      <c r="E96" s="1" t="s">
        <v>8</v>
      </c>
      <c r="F96" s="1" t="s">
        <v>8</v>
      </c>
      <c r="G96" s="1" t="s">
        <v>8</v>
      </c>
      <c r="H96" s="1" t="s">
        <v>8</v>
      </c>
      <c r="I96" s="1" cm="1">
        <f t="array" ref="I9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96" s="1" cm="1">
        <f t="array" ref="J96">IF(OR(Table2[[#This Row],[Do you have difficulty in seeing, even if wearing glasses?]:[Using your usual language, do you have difficulty in communicating, for example understanding or being understood?]]="Some difficulty"),1,0)</f>
        <v>0</v>
      </c>
      <c r="K96" s="1" cm="1">
        <f t="array" ref="K96">IF(AND(Table2[[#This Row],[Do you have difficulty in seeing, even if wearing glasses?]:[Using your usual language, do you have difficulty in communicating, for example understanding or being understood?]]="No difficulty"),1,0)</f>
        <v>1</v>
      </c>
      <c r="L96" s="1" cm="1">
        <f t="array" ref="L96">IF(OR(Table2[[#This Row],[Do you have difficulty in seeing, even if wearing glasses?]:[Using your usual language, do you have difficulty in communicating, for example understanding or being understood?]]="Cannot do at all"),1,0)</f>
        <v>0</v>
      </c>
      <c r="M96" s="1" cm="1">
        <f t="array" ref="M9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96" s="1">
        <f>IF(NOT(Table2[[#This Row],[Disable]]),1,0)</f>
        <v>1</v>
      </c>
      <c r="O96" s="1" t="str">
        <f>IF(Table2[[#This Row],[Disable]]=1,"Disable","Non-disabled")</f>
        <v>Non-disabled</v>
      </c>
    </row>
    <row r="97" spans="1:15" x14ac:dyDescent="0.3">
      <c r="A97" s="1" t="s">
        <v>4</v>
      </c>
      <c r="B97" s="1" t="s">
        <v>7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  <c r="H97" s="1" t="s">
        <v>8</v>
      </c>
      <c r="I97" s="1" cm="1">
        <f t="array" ref="I9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97" s="1" cm="1">
        <f t="array" ref="J97">IF(OR(Table2[[#This Row],[Do you have difficulty in seeing, even if wearing glasses?]:[Using your usual language, do you have difficulty in communicating, for example understanding or being understood?]]="Some difficulty"),1,0)</f>
        <v>0</v>
      </c>
      <c r="K97" s="1" cm="1">
        <f t="array" ref="K97">IF(AND(Table2[[#This Row],[Do you have difficulty in seeing, even if wearing glasses?]:[Using your usual language, do you have difficulty in communicating, for example understanding or being understood?]]="No difficulty"),1,0)</f>
        <v>1</v>
      </c>
      <c r="L97" s="1" cm="1">
        <f t="array" ref="L97">IF(OR(Table2[[#This Row],[Do you have difficulty in seeing, even if wearing glasses?]:[Using your usual language, do you have difficulty in communicating, for example understanding or being understood?]]="Cannot do at all"),1,0)</f>
        <v>0</v>
      </c>
      <c r="M97" s="1" cm="1">
        <f t="array" ref="M9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97" s="1">
        <f>IF(NOT(Table2[[#This Row],[Disable]]),1,0)</f>
        <v>1</v>
      </c>
      <c r="O97" s="1" t="str">
        <f>IF(Table2[[#This Row],[Disable]]=1,"Disable","Non-disabled")</f>
        <v>Non-disabled</v>
      </c>
    </row>
    <row r="98" spans="1:15" x14ac:dyDescent="0.3">
      <c r="A98" s="1" t="s">
        <v>3</v>
      </c>
      <c r="B98" s="1" t="s">
        <v>7</v>
      </c>
      <c r="C98" s="1" t="s">
        <v>10</v>
      </c>
      <c r="D98" s="1" t="s">
        <v>8</v>
      </c>
      <c r="E98" s="1" t="s">
        <v>8</v>
      </c>
      <c r="F98" s="1" t="s">
        <v>8</v>
      </c>
      <c r="G98" s="1" t="s">
        <v>8</v>
      </c>
      <c r="H98" s="1" t="s">
        <v>8</v>
      </c>
      <c r="I98" s="1" cm="1">
        <f t="array" ref="I9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98" s="1" cm="1">
        <f t="array" ref="J98">IF(OR(Table2[[#This Row],[Do you have difficulty in seeing, even if wearing glasses?]:[Using your usual language, do you have difficulty in communicating, for example understanding or being understood?]]="Some difficulty"),1,0)</f>
        <v>1</v>
      </c>
      <c r="K98" s="1" cm="1">
        <f t="array" ref="K98">IF(AND(Table2[[#This Row],[Do you have difficulty in seeing, even if wearing glasses?]:[Using your usual language, do you have difficulty in communicating, for example understanding or being understood?]]="No difficulty"),1,0)</f>
        <v>0</v>
      </c>
      <c r="L98" s="1" cm="1">
        <f t="array" ref="L98">IF(OR(Table2[[#This Row],[Do you have difficulty in seeing, even if wearing glasses?]:[Using your usual language, do you have difficulty in communicating, for example understanding or being understood?]]="Cannot do at all"),1,0)</f>
        <v>0</v>
      </c>
      <c r="M98" s="1" cm="1">
        <f t="array" ref="M9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98" s="1">
        <f>IF(NOT(Table2[[#This Row],[Disable]]),1,0)</f>
        <v>1</v>
      </c>
      <c r="O98" s="1" t="str">
        <f>IF(Table2[[#This Row],[Disable]]=1,"Disable","Non-disabled")</f>
        <v>Non-disabled</v>
      </c>
    </row>
    <row r="99" spans="1:15" x14ac:dyDescent="0.3">
      <c r="A99" s="1" t="s">
        <v>4</v>
      </c>
      <c r="B99" s="1" t="s">
        <v>7</v>
      </c>
      <c r="C99" s="1" t="s">
        <v>8</v>
      </c>
      <c r="D99" s="1" t="s">
        <v>8</v>
      </c>
      <c r="E99" s="1" t="s">
        <v>8</v>
      </c>
      <c r="F99" s="1" t="s">
        <v>8</v>
      </c>
      <c r="G99" s="1" t="s">
        <v>8</v>
      </c>
      <c r="H99" s="1" t="s">
        <v>8</v>
      </c>
      <c r="I99" s="1" cm="1">
        <f t="array" ref="I9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99" s="1" cm="1">
        <f t="array" ref="J99">IF(OR(Table2[[#This Row],[Do you have difficulty in seeing, even if wearing glasses?]:[Using your usual language, do you have difficulty in communicating, for example understanding or being understood?]]="Some difficulty"),1,0)</f>
        <v>0</v>
      </c>
      <c r="K99" s="1" cm="1">
        <f t="array" ref="K99">IF(AND(Table2[[#This Row],[Do you have difficulty in seeing, even if wearing glasses?]:[Using your usual language, do you have difficulty in communicating, for example understanding or being understood?]]="No difficulty"),1,0)</f>
        <v>1</v>
      </c>
      <c r="L99" s="1" cm="1">
        <f t="array" ref="L99">IF(OR(Table2[[#This Row],[Do you have difficulty in seeing, even if wearing glasses?]:[Using your usual language, do you have difficulty in communicating, for example understanding or being understood?]]="Cannot do at all"),1,0)</f>
        <v>0</v>
      </c>
      <c r="M99" s="1" cm="1">
        <f t="array" ref="M9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99" s="1">
        <f>IF(NOT(Table2[[#This Row],[Disable]]),1,0)</f>
        <v>1</v>
      </c>
      <c r="O99" s="1" t="str">
        <f>IF(Table2[[#This Row],[Disable]]=1,"Disable","Non-disabled")</f>
        <v>Non-disabled</v>
      </c>
    </row>
    <row r="100" spans="1:15" x14ac:dyDescent="0.3">
      <c r="A100" s="1" t="s">
        <v>4</v>
      </c>
      <c r="B100" s="1" t="s">
        <v>7</v>
      </c>
      <c r="C100" s="1" t="s">
        <v>8</v>
      </c>
      <c r="D100" s="1" t="s">
        <v>8</v>
      </c>
      <c r="E100" s="1" t="s">
        <v>8</v>
      </c>
      <c r="F100" s="1" t="s">
        <v>8</v>
      </c>
      <c r="G100" s="1" t="s">
        <v>8</v>
      </c>
      <c r="H100" s="1" t="s">
        <v>8</v>
      </c>
      <c r="I100" s="1" cm="1">
        <f t="array" ref="I10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00" s="1" cm="1">
        <f t="array" ref="J100">IF(OR(Table2[[#This Row],[Do you have difficulty in seeing, even if wearing glasses?]:[Using your usual language, do you have difficulty in communicating, for example understanding or being understood?]]="Some difficulty"),1,0)</f>
        <v>0</v>
      </c>
      <c r="K100" s="1" cm="1">
        <f t="array" ref="K100">IF(AND(Table2[[#This Row],[Do you have difficulty in seeing, even if wearing glasses?]:[Using your usual language, do you have difficulty in communicating, for example understanding or being understood?]]="No difficulty"),1,0)</f>
        <v>1</v>
      </c>
      <c r="L100" s="1" cm="1">
        <f t="array" ref="L100">IF(OR(Table2[[#This Row],[Do you have difficulty in seeing, even if wearing glasses?]:[Using your usual language, do you have difficulty in communicating, for example understanding or being understood?]]="Cannot do at all"),1,0)</f>
        <v>0</v>
      </c>
      <c r="M100" s="1" cm="1">
        <f t="array" ref="M10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00" s="1">
        <f>IF(NOT(Table2[[#This Row],[Disable]]),1,0)</f>
        <v>1</v>
      </c>
      <c r="O100" s="1" t="str">
        <f>IF(Table2[[#This Row],[Disable]]=1,"Disable","Non-disabled")</f>
        <v>Non-disabled</v>
      </c>
    </row>
    <row r="101" spans="1:15" x14ac:dyDescent="0.3">
      <c r="A101" s="1" t="s">
        <v>4</v>
      </c>
      <c r="B101" s="1" t="s">
        <v>7</v>
      </c>
      <c r="C101" s="1" t="s">
        <v>8</v>
      </c>
      <c r="D101" s="1" t="s">
        <v>8</v>
      </c>
      <c r="E101" s="1" t="s">
        <v>10</v>
      </c>
      <c r="F101" s="1" t="s">
        <v>8</v>
      </c>
      <c r="G101" s="1" t="s">
        <v>8</v>
      </c>
      <c r="H101" s="1" t="s">
        <v>8</v>
      </c>
      <c r="I101" s="1" cm="1">
        <f t="array" ref="I10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01" s="1" cm="1">
        <f t="array" ref="J101">IF(OR(Table2[[#This Row],[Do you have difficulty in seeing, even if wearing glasses?]:[Using your usual language, do you have difficulty in communicating, for example understanding or being understood?]]="Some difficulty"),1,0)</f>
        <v>1</v>
      </c>
      <c r="K101" s="1" cm="1">
        <f t="array" ref="K101">IF(AND(Table2[[#This Row],[Do you have difficulty in seeing, even if wearing glasses?]:[Using your usual language, do you have difficulty in communicating, for example understanding or being understood?]]="No difficulty"),1,0)</f>
        <v>0</v>
      </c>
      <c r="L101" s="1" cm="1">
        <f t="array" ref="L101">IF(OR(Table2[[#This Row],[Do you have difficulty in seeing, even if wearing glasses?]:[Using your usual language, do you have difficulty in communicating, for example understanding or being understood?]]="Cannot do at all"),1,0)</f>
        <v>0</v>
      </c>
      <c r="M101" s="1" cm="1">
        <f t="array" ref="M10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01" s="1">
        <f>IF(NOT(Table2[[#This Row],[Disable]]),1,0)</f>
        <v>1</v>
      </c>
      <c r="O101" s="1" t="str">
        <f>IF(Table2[[#This Row],[Disable]]=1,"Disable","Non-disabled")</f>
        <v>Non-disabled</v>
      </c>
    </row>
    <row r="102" spans="1:15" x14ac:dyDescent="0.3">
      <c r="A102" s="1" t="s">
        <v>4</v>
      </c>
      <c r="B102" s="1" t="s">
        <v>7</v>
      </c>
      <c r="C102" s="1" t="s">
        <v>8</v>
      </c>
      <c r="D102" s="1" t="s">
        <v>8</v>
      </c>
      <c r="E102" s="1" t="s">
        <v>8</v>
      </c>
      <c r="F102" s="1" t="s">
        <v>8</v>
      </c>
      <c r="G102" s="1" t="s">
        <v>8</v>
      </c>
      <c r="H102" s="1" t="s">
        <v>8</v>
      </c>
      <c r="I102" s="1" cm="1">
        <f t="array" ref="I10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02" s="1" cm="1">
        <f t="array" ref="J102">IF(OR(Table2[[#This Row],[Do you have difficulty in seeing, even if wearing glasses?]:[Using your usual language, do you have difficulty in communicating, for example understanding or being understood?]]="Some difficulty"),1,0)</f>
        <v>0</v>
      </c>
      <c r="K102" s="1" cm="1">
        <f t="array" ref="K102">IF(AND(Table2[[#This Row],[Do you have difficulty in seeing, even if wearing glasses?]:[Using your usual language, do you have difficulty in communicating, for example understanding or being understood?]]="No difficulty"),1,0)</f>
        <v>1</v>
      </c>
      <c r="L102" s="1" cm="1">
        <f t="array" ref="L102">IF(OR(Table2[[#This Row],[Do you have difficulty in seeing, even if wearing glasses?]:[Using your usual language, do you have difficulty in communicating, for example understanding or being understood?]]="Cannot do at all"),1,0)</f>
        <v>0</v>
      </c>
      <c r="M102" s="1" cm="1">
        <f t="array" ref="M10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02" s="1">
        <f>IF(NOT(Table2[[#This Row],[Disable]]),1,0)</f>
        <v>1</v>
      </c>
      <c r="O102" s="1" t="str">
        <f>IF(Table2[[#This Row],[Disable]]=1,"Disable","Non-disabled")</f>
        <v>Non-disabled</v>
      </c>
    </row>
    <row r="103" spans="1:15" x14ac:dyDescent="0.3">
      <c r="A103" s="1" t="s">
        <v>3</v>
      </c>
      <c r="B103" s="1" t="s">
        <v>7</v>
      </c>
      <c r="C103" s="1" t="s">
        <v>10</v>
      </c>
      <c r="E103" s="1" t="s">
        <v>10</v>
      </c>
      <c r="F103" s="1" t="s">
        <v>8</v>
      </c>
      <c r="G103" s="1" t="s">
        <v>8</v>
      </c>
      <c r="H103" s="1" t="s">
        <v>8</v>
      </c>
      <c r="I103" s="1" cm="1">
        <f t="array" ref="I10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03" s="1" cm="1">
        <f t="array" ref="J103">IF(OR(Table2[[#This Row],[Do you have difficulty in seeing, even if wearing glasses?]:[Using your usual language, do you have difficulty in communicating, for example understanding or being understood?]]="Some difficulty"),1,0)</f>
        <v>1</v>
      </c>
      <c r="K103" s="1" cm="1">
        <f t="array" ref="K103">IF(AND(Table2[[#This Row],[Do you have difficulty in seeing, even if wearing glasses?]:[Using your usual language, do you have difficulty in communicating, for example understanding or being understood?]]="No difficulty"),1,0)</f>
        <v>0</v>
      </c>
      <c r="L103" s="1" cm="1">
        <f t="array" ref="L103">IF(OR(Table2[[#This Row],[Do you have difficulty in seeing, even if wearing glasses?]:[Using your usual language, do you have difficulty in communicating, for example understanding or being understood?]]="Cannot do at all"),1,0)</f>
        <v>0</v>
      </c>
      <c r="M103" s="1" cm="1">
        <f t="array" ref="M10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03" s="1">
        <f>IF(NOT(Table2[[#This Row],[Disable]]),1,0)</f>
        <v>1</v>
      </c>
      <c r="O103" s="1" t="str">
        <f>IF(Table2[[#This Row],[Disable]]=1,"Disable","Non-disabled")</f>
        <v>Non-disabled</v>
      </c>
    </row>
    <row r="104" spans="1:15" x14ac:dyDescent="0.3">
      <c r="A104" s="1" t="s">
        <v>4</v>
      </c>
      <c r="B104" s="1" t="s">
        <v>7</v>
      </c>
      <c r="C104" s="1" t="s">
        <v>8</v>
      </c>
      <c r="D104" s="1" t="s">
        <v>8</v>
      </c>
      <c r="E104" s="1" t="s">
        <v>8</v>
      </c>
      <c r="F104" s="1" t="s">
        <v>8</v>
      </c>
      <c r="G104" s="1" t="s">
        <v>8</v>
      </c>
      <c r="H104" s="1" t="s">
        <v>8</v>
      </c>
      <c r="I104" s="1" cm="1">
        <f t="array" ref="I10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04" s="1" cm="1">
        <f t="array" ref="J104">IF(OR(Table2[[#This Row],[Do you have difficulty in seeing, even if wearing glasses?]:[Using your usual language, do you have difficulty in communicating, for example understanding or being understood?]]="Some difficulty"),1,0)</f>
        <v>0</v>
      </c>
      <c r="K104" s="1" cm="1">
        <f t="array" ref="K104">IF(AND(Table2[[#This Row],[Do you have difficulty in seeing, even if wearing glasses?]:[Using your usual language, do you have difficulty in communicating, for example understanding or being understood?]]="No difficulty"),1,0)</f>
        <v>1</v>
      </c>
      <c r="L104" s="1" cm="1">
        <f t="array" ref="L104">IF(OR(Table2[[#This Row],[Do you have difficulty in seeing, even if wearing glasses?]:[Using your usual language, do you have difficulty in communicating, for example understanding or being understood?]]="Cannot do at all"),1,0)</f>
        <v>0</v>
      </c>
      <c r="M104" s="1" cm="1">
        <f t="array" ref="M10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04" s="1">
        <f>IF(NOT(Table2[[#This Row],[Disable]]),1,0)</f>
        <v>1</v>
      </c>
      <c r="O104" s="1" t="str">
        <f>IF(Table2[[#This Row],[Disable]]=1,"Disable","Non-disabled")</f>
        <v>Non-disabled</v>
      </c>
    </row>
    <row r="105" spans="1:15" x14ac:dyDescent="0.3">
      <c r="A105" s="1" t="s">
        <v>4</v>
      </c>
      <c r="B105" s="1" t="s">
        <v>7</v>
      </c>
      <c r="C105" s="1" t="s">
        <v>8</v>
      </c>
      <c r="D105" s="1" t="s">
        <v>8</v>
      </c>
      <c r="E105" s="1" t="s">
        <v>8</v>
      </c>
      <c r="F105" s="1" t="s">
        <v>8</v>
      </c>
      <c r="G105" s="1" t="s">
        <v>8</v>
      </c>
      <c r="H105" s="1" t="s">
        <v>8</v>
      </c>
      <c r="I105" s="1" cm="1">
        <f t="array" ref="I10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05" s="1" cm="1">
        <f t="array" ref="J105">IF(OR(Table2[[#This Row],[Do you have difficulty in seeing, even if wearing glasses?]:[Using your usual language, do you have difficulty in communicating, for example understanding or being understood?]]="Some difficulty"),1,0)</f>
        <v>0</v>
      </c>
      <c r="K105" s="1" cm="1">
        <f t="array" ref="K105">IF(AND(Table2[[#This Row],[Do you have difficulty in seeing, even if wearing glasses?]:[Using your usual language, do you have difficulty in communicating, for example understanding or being understood?]]="No difficulty"),1,0)</f>
        <v>1</v>
      </c>
      <c r="L105" s="1" cm="1">
        <f t="array" ref="L105">IF(OR(Table2[[#This Row],[Do you have difficulty in seeing, even if wearing glasses?]:[Using your usual language, do you have difficulty in communicating, for example understanding or being understood?]]="Cannot do at all"),1,0)</f>
        <v>0</v>
      </c>
      <c r="M105" s="1" cm="1">
        <f t="array" ref="M10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05" s="1">
        <f>IF(NOT(Table2[[#This Row],[Disable]]),1,0)</f>
        <v>1</v>
      </c>
      <c r="O105" s="1" t="str">
        <f>IF(Table2[[#This Row],[Disable]]=1,"Disable","Non-disabled")</f>
        <v>Non-disabled</v>
      </c>
    </row>
    <row r="106" spans="1:15" x14ac:dyDescent="0.3">
      <c r="A106" s="1" t="s">
        <v>3</v>
      </c>
      <c r="B106" s="1" t="s">
        <v>7</v>
      </c>
      <c r="C106" s="1" t="s">
        <v>10</v>
      </c>
      <c r="D106" s="1" t="s">
        <v>8</v>
      </c>
      <c r="E106" s="1" t="s">
        <v>8</v>
      </c>
      <c r="F106" s="1" t="s">
        <v>8</v>
      </c>
      <c r="G106" s="1" t="s">
        <v>8</v>
      </c>
      <c r="H106" s="1" t="s">
        <v>8</v>
      </c>
      <c r="I106" s="1" cm="1">
        <f t="array" ref="I10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06" s="1" cm="1">
        <f t="array" ref="J106">IF(OR(Table2[[#This Row],[Do you have difficulty in seeing, even if wearing glasses?]:[Using your usual language, do you have difficulty in communicating, for example understanding or being understood?]]="Some difficulty"),1,0)</f>
        <v>1</v>
      </c>
      <c r="K106" s="1" cm="1">
        <f t="array" ref="K106">IF(AND(Table2[[#This Row],[Do you have difficulty in seeing, even if wearing glasses?]:[Using your usual language, do you have difficulty in communicating, for example understanding or being understood?]]="No difficulty"),1,0)</f>
        <v>0</v>
      </c>
      <c r="L106" s="1" cm="1">
        <f t="array" ref="L106">IF(OR(Table2[[#This Row],[Do you have difficulty in seeing, even if wearing glasses?]:[Using your usual language, do you have difficulty in communicating, for example understanding or being understood?]]="Cannot do at all"),1,0)</f>
        <v>0</v>
      </c>
      <c r="M106" s="1" cm="1">
        <f t="array" ref="M10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06" s="1">
        <f>IF(NOT(Table2[[#This Row],[Disable]]),1,0)</f>
        <v>1</v>
      </c>
      <c r="O106" s="1" t="str">
        <f>IF(Table2[[#This Row],[Disable]]=1,"Disable","Non-disabled")</f>
        <v>Non-disabled</v>
      </c>
    </row>
    <row r="107" spans="1:15" x14ac:dyDescent="0.3">
      <c r="A107" s="1" t="s">
        <v>4</v>
      </c>
      <c r="B107" s="1" t="s">
        <v>7</v>
      </c>
      <c r="C107" s="1" t="s">
        <v>10</v>
      </c>
      <c r="D107" s="1" t="s">
        <v>8</v>
      </c>
      <c r="E107" s="1" t="s">
        <v>11</v>
      </c>
      <c r="F107" s="1" t="s">
        <v>11</v>
      </c>
      <c r="G107" s="1" t="s">
        <v>9</v>
      </c>
      <c r="H107" s="1" t="s">
        <v>8</v>
      </c>
      <c r="I107" s="1" cm="1">
        <f t="array" ref="I107">IF(OR(Table2[[#This Row],[Do you have difficulty in seeing, even if wearing glasses?]:[Using your usual language, do you have difficulty in communicating, for example understanding or being understood?]]="A lot of difficulty"),1,0)</f>
        <v>1</v>
      </c>
      <c r="J107" s="1" cm="1">
        <f t="array" ref="J107">IF(OR(Table2[[#This Row],[Do you have difficulty in seeing, even if wearing glasses?]:[Using your usual language, do you have difficulty in communicating, for example understanding or being understood?]]="Some difficulty"),1,0)</f>
        <v>1</v>
      </c>
      <c r="K107" s="1" cm="1">
        <f t="array" ref="K107">IF(AND(Table2[[#This Row],[Do you have difficulty in seeing, even if wearing glasses?]:[Using your usual language, do you have difficulty in communicating, for example understanding or being understood?]]="No difficulty"),1,0)</f>
        <v>0</v>
      </c>
      <c r="L107" s="1" cm="1">
        <f t="array" ref="L107">IF(OR(Table2[[#This Row],[Do you have difficulty in seeing, even if wearing glasses?]:[Using your usual language, do you have difficulty in communicating, for example understanding or being understood?]]="Cannot do at all"),1,0)</f>
        <v>1</v>
      </c>
      <c r="M107" s="7" cm="1">
        <f t="array" ref="M10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107" s="1">
        <f>IF(NOT(Table2[[#This Row],[Disable]]),1,0)</f>
        <v>0</v>
      </c>
      <c r="O107" s="1" t="str">
        <f>IF(Table2[[#This Row],[Disable]]=1,"Disable","Non-disabled")</f>
        <v>Disable</v>
      </c>
    </row>
    <row r="108" spans="1:15" x14ac:dyDescent="0.3">
      <c r="A108" s="1" t="s">
        <v>5</v>
      </c>
      <c r="B108" s="1" t="s">
        <v>6</v>
      </c>
      <c r="C108" s="1" t="s">
        <v>10</v>
      </c>
      <c r="D108" s="1" t="s">
        <v>8</v>
      </c>
      <c r="E108" s="1" t="s">
        <v>8</v>
      </c>
      <c r="F108" s="1" t="s">
        <v>8</v>
      </c>
      <c r="G108" s="1" t="s">
        <v>8</v>
      </c>
      <c r="H108" s="1" t="s">
        <v>10</v>
      </c>
      <c r="I108" s="1" cm="1">
        <f t="array" ref="I10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08" s="1" cm="1">
        <f t="array" ref="J108">IF(OR(Table2[[#This Row],[Do you have difficulty in seeing, even if wearing glasses?]:[Using your usual language, do you have difficulty in communicating, for example understanding or being understood?]]="Some difficulty"),1,0)</f>
        <v>1</v>
      </c>
      <c r="K108" s="1" cm="1">
        <f t="array" ref="K108">IF(AND(Table2[[#This Row],[Do you have difficulty in seeing, even if wearing glasses?]:[Using your usual language, do you have difficulty in communicating, for example understanding or being understood?]]="No difficulty"),1,0)</f>
        <v>0</v>
      </c>
      <c r="L108" s="1" cm="1">
        <f t="array" ref="L108">IF(OR(Table2[[#This Row],[Do you have difficulty in seeing, even if wearing glasses?]:[Using your usual language, do you have difficulty in communicating, for example understanding or being understood?]]="Cannot do at all"),1,0)</f>
        <v>0</v>
      </c>
      <c r="M108" s="1" cm="1">
        <f t="array" ref="M10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08" s="1">
        <f>IF(NOT(Table2[[#This Row],[Disable]]),1,0)</f>
        <v>1</v>
      </c>
      <c r="O108" s="1" t="str">
        <f>IF(Table2[[#This Row],[Disable]]=1,"Disable","Non-disabled")</f>
        <v>Non-disabled</v>
      </c>
    </row>
    <row r="109" spans="1:15" x14ac:dyDescent="0.3">
      <c r="A109" s="1" t="s">
        <v>3</v>
      </c>
      <c r="B109" s="1" t="s">
        <v>6</v>
      </c>
      <c r="C109" s="1" t="s">
        <v>11</v>
      </c>
      <c r="D109" s="1" t="s">
        <v>8</v>
      </c>
      <c r="E109" s="1" t="s">
        <v>11</v>
      </c>
      <c r="F109" s="1" t="s">
        <v>10</v>
      </c>
      <c r="G109" s="1" t="s">
        <v>9</v>
      </c>
      <c r="H109" s="1" t="s">
        <v>10</v>
      </c>
      <c r="I109" s="1" cm="1">
        <f t="array" ref="I109">IF(OR(Table2[[#This Row],[Do you have difficulty in seeing, even if wearing glasses?]:[Using your usual language, do you have difficulty in communicating, for example understanding or being understood?]]="A lot of difficulty"),1,0)</f>
        <v>1</v>
      </c>
      <c r="J109" s="1" cm="1">
        <f t="array" ref="J109">IF(OR(Table2[[#This Row],[Do you have difficulty in seeing, even if wearing glasses?]:[Using your usual language, do you have difficulty in communicating, for example understanding or being understood?]]="Some difficulty"),1,0)</f>
        <v>1</v>
      </c>
      <c r="K109" s="1" cm="1">
        <f t="array" ref="K109">IF(AND(Table2[[#This Row],[Do you have difficulty in seeing, even if wearing glasses?]:[Using your usual language, do you have difficulty in communicating, for example understanding or being understood?]]="No difficulty"),1,0)</f>
        <v>0</v>
      </c>
      <c r="L109" s="1" cm="1">
        <f t="array" ref="L109">IF(OR(Table2[[#This Row],[Do you have difficulty in seeing, even if wearing glasses?]:[Using your usual language, do you have difficulty in communicating, for example understanding or being understood?]]="Cannot do at all"),1,0)</f>
        <v>1</v>
      </c>
      <c r="M109" s="7" cm="1">
        <f t="array" ref="M10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109" s="1">
        <f>IF(NOT(Table2[[#This Row],[Disable]]),1,0)</f>
        <v>0</v>
      </c>
      <c r="O109" s="1" t="str">
        <f>IF(Table2[[#This Row],[Disable]]=1,"Disable","Non-disabled")</f>
        <v>Disable</v>
      </c>
    </row>
    <row r="110" spans="1:15" x14ac:dyDescent="0.3">
      <c r="A110" s="1" t="s">
        <v>4</v>
      </c>
      <c r="B110" s="1" t="s">
        <v>6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10</v>
      </c>
      <c r="H110" s="1" t="s">
        <v>10</v>
      </c>
      <c r="I110" s="1" cm="1">
        <f t="array" ref="I11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10" s="1" cm="1">
        <f t="array" ref="J110">IF(OR(Table2[[#This Row],[Do you have difficulty in seeing, even if wearing glasses?]:[Using your usual language, do you have difficulty in communicating, for example understanding or being understood?]]="Some difficulty"),1,0)</f>
        <v>1</v>
      </c>
      <c r="K110" s="1" cm="1">
        <f t="array" ref="K110">IF(AND(Table2[[#This Row],[Do you have difficulty in seeing, even if wearing glasses?]:[Using your usual language, do you have difficulty in communicating, for example understanding or being understood?]]="No difficulty"),1,0)</f>
        <v>0</v>
      </c>
      <c r="L110" s="1" cm="1">
        <f t="array" ref="L110">IF(OR(Table2[[#This Row],[Do you have difficulty in seeing, even if wearing glasses?]:[Using your usual language, do you have difficulty in communicating, for example understanding or being understood?]]="Cannot do at all"),1,0)</f>
        <v>0</v>
      </c>
      <c r="M110" s="1" cm="1">
        <f t="array" ref="M11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10" s="1">
        <f>IF(NOT(Table2[[#This Row],[Disable]]),1,0)</f>
        <v>1</v>
      </c>
      <c r="O110" s="1" t="str">
        <f>IF(Table2[[#This Row],[Disable]]=1,"Disable","Non-disabled")</f>
        <v>Non-disabled</v>
      </c>
    </row>
    <row r="111" spans="1:15" x14ac:dyDescent="0.3">
      <c r="A111" s="1" t="s">
        <v>4</v>
      </c>
      <c r="B111" s="1" t="s">
        <v>6</v>
      </c>
      <c r="C111" s="1" t="s">
        <v>10</v>
      </c>
      <c r="D111" s="1" t="s">
        <v>10</v>
      </c>
      <c r="E111" s="1" t="s">
        <v>10</v>
      </c>
      <c r="F111" s="1" t="s">
        <v>8</v>
      </c>
      <c r="G111" s="1" t="s">
        <v>10</v>
      </c>
      <c r="H111" s="1" t="s">
        <v>10</v>
      </c>
      <c r="I111" s="1" cm="1">
        <f t="array" ref="I11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11" s="1" cm="1">
        <f t="array" ref="J111">IF(OR(Table2[[#This Row],[Do you have difficulty in seeing, even if wearing glasses?]:[Using your usual language, do you have difficulty in communicating, for example understanding or being understood?]]="Some difficulty"),1,0)</f>
        <v>1</v>
      </c>
      <c r="K111" s="1" cm="1">
        <f t="array" ref="K111">IF(AND(Table2[[#This Row],[Do you have difficulty in seeing, even if wearing glasses?]:[Using your usual language, do you have difficulty in communicating, for example understanding or being understood?]]="No difficulty"),1,0)</f>
        <v>0</v>
      </c>
      <c r="L111" s="1" cm="1">
        <f t="array" ref="L111">IF(OR(Table2[[#This Row],[Do you have difficulty in seeing, even if wearing glasses?]:[Using your usual language, do you have difficulty in communicating, for example understanding or being understood?]]="Cannot do at all"),1,0)</f>
        <v>0</v>
      </c>
      <c r="M111" s="1" cm="1">
        <f t="array" ref="M11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11" s="1">
        <f>IF(NOT(Table2[[#This Row],[Disable]]),1,0)</f>
        <v>1</v>
      </c>
      <c r="O111" s="1" t="str">
        <f>IF(Table2[[#This Row],[Disable]]=1,"Disable","Non-disabled")</f>
        <v>Non-disabled</v>
      </c>
    </row>
    <row r="112" spans="1:15" x14ac:dyDescent="0.3">
      <c r="A112" s="1" t="s">
        <v>4</v>
      </c>
      <c r="B112" s="1" t="s">
        <v>6</v>
      </c>
      <c r="C112" s="1" t="s">
        <v>8</v>
      </c>
      <c r="D112" s="1" t="s">
        <v>8</v>
      </c>
      <c r="E112" s="1" t="s">
        <v>8</v>
      </c>
      <c r="F112" s="1" t="s">
        <v>8</v>
      </c>
      <c r="G112" s="1" t="s">
        <v>8</v>
      </c>
      <c r="H112" s="1" t="s">
        <v>10</v>
      </c>
      <c r="I112" s="1" cm="1">
        <f t="array" ref="I11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12" s="1" cm="1">
        <f t="array" ref="J112">IF(OR(Table2[[#This Row],[Do you have difficulty in seeing, even if wearing glasses?]:[Using your usual language, do you have difficulty in communicating, for example understanding or being understood?]]="Some difficulty"),1,0)</f>
        <v>1</v>
      </c>
      <c r="K112" s="1" cm="1">
        <f t="array" ref="K112">IF(AND(Table2[[#This Row],[Do you have difficulty in seeing, even if wearing glasses?]:[Using your usual language, do you have difficulty in communicating, for example understanding or being understood?]]="No difficulty"),1,0)</f>
        <v>0</v>
      </c>
      <c r="L112" s="1" cm="1">
        <f t="array" ref="L112">IF(OR(Table2[[#This Row],[Do you have difficulty in seeing, even if wearing glasses?]:[Using your usual language, do you have difficulty in communicating, for example understanding or being understood?]]="Cannot do at all"),1,0)</f>
        <v>0</v>
      </c>
      <c r="M112" s="1" cm="1">
        <f t="array" ref="M11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12" s="1">
        <f>IF(NOT(Table2[[#This Row],[Disable]]),1,0)</f>
        <v>1</v>
      </c>
      <c r="O112" s="1" t="str">
        <f>IF(Table2[[#This Row],[Disable]]=1,"Disable","Non-disabled")</f>
        <v>Non-disabled</v>
      </c>
    </row>
    <row r="113" spans="1:15" x14ac:dyDescent="0.3">
      <c r="A113" s="1" t="s">
        <v>4</v>
      </c>
      <c r="B113" s="1" t="s">
        <v>6</v>
      </c>
      <c r="C113" s="1" t="s">
        <v>8</v>
      </c>
      <c r="D113" s="1" t="s">
        <v>8</v>
      </c>
      <c r="E113" s="1" t="s">
        <v>11</v>
      </c>
      <c r="F113" s="1" t="s">
        <v>8</v>
      </c>
      <c r="G113" s="1" t="s">
        <v>8</v>
      </c>
      <c r="H113" s="1" t="s">
        <v>8</v>
      </c>
      <c r="I113" s="1" cm="1">
        <f t="array" ref="I113">IF(OR(Table2[[#This Row],[Do you have difficulty in seeing, even if wearing glasses?]:[Using your usual language, do you have difficulty in communicating, for example understanding or being understood?]]="A lot of difficulty"),1,0)</f>
        <v>1</v>
      </c>
      <c r="J113" s="1" cm="1">
        <f t="array" ref="J113">IF(OR(Table2[[#This Row],[Do you have difficulty in seeing, even if wearing glasses?]:[Using your usual language, do you have difficulty in communicating, for example understanding or being understood?]]="Some difficulty"),1,0)</f>
        <v>0</v>
      </c>
      <c r="K113" s="1" cm="1">
        <f t="array" ref="K113">IF(AND(Table2[[#This Row],[Do you have difficulty in seeing, even if wearing glasses?]:[Using your usual language, do you have difficulty in communicating, for example understanding or being understood?]]="No difficulty"),1,0)</f>
        <v>0</v>
      </c>
      <c r="L113" s="1" cm="1">
        <f t="array" ref="L113">IF(OR(Table2[[#This Row],[Do you have difficulty in seeing, even if wearing glasses?]:[Using your usual language, do you have difficulty in communicating, for example understanding or being understood?]]="Cannot do at all"),1,0)</f>
        <v>0</v>
      </c>
      <c r="M113" s="7" cm="1">
        <f t="array" ref="M11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113" s="1">
        <f>IF(NOT(Table2[[#This Row],[Disable]]),1,0)</f>
        <v>0</v>
      </c>
      <c r="O113" s="1" t="str">
        <f>IF(Table2[[#This Row],[Disable]]=1,"Disable","Non-disabled")</f>
        <v>Disable</v>
      </c>
    </row>
    <row r="114" spans="1:15" x14ac:dyDescent="0.3">
      <c r="A114" s="1" t="s">
        <v>3</v>
      </c>
      <c r="B114" s="1" t="s">
        <v>6</v>
      </c>
      <c r="C114" s="1" t="s">
        <v>10</v>
      </c>
      <c r="D114" s="1" t="s">
        <v>10</v>
      </c>
      <c r="E114" s="1" t="s">
        <v>10</v>
      </c>
      <c r="F114" s="1" t="s">
        <v>8</v>
      </c>
      <c r="G114" s="1" t="s">
        <v>8</v>
      </c>
      <c r="H114" s="1" t="s">
        <v>10</v>
      </c>
      <c r="I114" s="1" cm="1">
        <f t="array" ref="I11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14" s="1" cm="1">
        <f t="array" ref="J114">IF(OR(Table2[[#This Row],[Do you have difficulty in seeing, even if wearing glasses?]:[Using your usual language, do you have difficulty in communicating, for example understanding or being understood?]]="Some difficulty"),1,0)</f>
        <v>1</v>
      </c>
      <c r="K114" s="1" cm="1">
        <f t="array" ref="K114">IF(AND(Table2[[#This Row],[Do you have difficulty in seeing, even if wearing glasses?]:[Using your usual language, do you have difficulty in communicating, for example understanding or being understood?]]="No difficulty"),1,0)</f>
        <v>0</v>
      </c>
      <c r="L114" s="1" cm="1">
        <f t="array" ref="L114">IF(OR(Table2[[#This Row],[Do you have difficulty in seeing, even if wearing glasses?]:[Using your usual language, do you have difficulty in communicating, for example understanding or being understood?]]="Cannot do at all"),1,0)</f>
        <v>0</v>
      </c>
      <c r="M114" s="1" cm="1">
        <f t="array" ref="M11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14" s="1">
        <f>IF(NOT(Table2[[#This Row],[Disable]]),1,0)</f>
        <v>1</v>
      </c>
      <c r="O114" s="1" t="str">
        <f>IF(Table2[[#This Row],[Disable]]=1,"Disable","Non-disabled")</f>
        <v>Non-disabled</v>
      </c>
    </row>
    <row r="115" spans="1:15" x14ac:dyDescent="0.3">
      <c r="A115" s="1" t="s">
        <v>3</v>
      </c>
      <c r="B115" s="1" t="s">
        <v>6</v>
      </c>
      <c r="C115" s="1" t="s">
        <v>9</v>
      </c>
      <c r="D115" s="1" t="s">
        <v>10</v>
      </c>
      <c r="E115" s="1" t="s">
        <v>10</v>
      </c>
      <c r="F115" s="1" t="s">
        <v>10</v>
      </c>
      <c r="G115" s="1" t="s">
        <v>10</v>
      </c>
      <c r="H115" s="1" t="s">
        <v>10</v>
      </c>
      <c r="I115" s="1" cm="1">
        <f t="array" ref="I11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15" s="1" cm="1">
        <f t="array" ref="J115">IF(OR(Table2[[#This Row],[Do you have difficulty in seeing, even if wearing glasses?]:[Using your usual language, do you have difficulty in communicating, for example understanding or being understood?]]="Some difficulty"),1,0)</f>
        <v>1</v>
      </c>
      <c r="K115" s="1" cm="1">
        <f t="array" ref="K115">IF(AND(Table2[[#This Row],[Do you have difficulty in seeing, even if wearing glasses?]:[Using your usual language, do you have difficulty in communicating, for example understanding or being understood?]]="No difficulty"),1,0)</f>
        <v>0</v>
      </c>
      <c r="L115" s="1" cm="1">
        <f t="array" ref="L115">IF(OR(Table2[[#This Row],[Do you have difficulty in seeing, even if wearing glasses?]:[Using your usual language, do you have difficulty in communicating, for example understanding or being understood?]]="Cannot do at all"),1,0)</f>
        <v>1</v>
      </c>
      <c r="M115" s="1" cm="1">
        <f t="array" ref="M11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115" s="1">
        <f>IF(NOT(Table2[[#This Row],[Disable]]),1,0)</f>
        <v>0</v>
      </c>
      <c r="O115" s="1" t="str">
        <f>IF(Table2[[#This Row],[Disable]]=1,"Disable","Non-disabled")</f>
        <v>Disable</v>
      </c>
    </row>
    <row r="116" spans="1:15" x14ac:dyDescent="0.3">
      <c r="A116" s="1" t="s">
        <v>4</v>
      </c>
      <c r="B116" s="1" t="s">
        <v>7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10</v>
      </c>
      <c r="H116" s="1" t="s">
        <v>10</v>
      </c>
      <c r="I116" s="1" cm="1">
        <f t="array" ref="I11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16" s="1" cm="1">
        <f t="array" ref="J116">IF(OR(Table2[[#This Row],[Do you have difficulty in seeing, even if wearing glasses?]:[Using your usual language, do you have difficulty in communicating, for example understanding or being understood?]]="Some difficulty"),1,0)</f>
        <v>1</v>
      </c>
      <c r="K116" s="1" cm="1">
        <f t="array" ref="K116">IF(AND(Table2[[#This Row],[Do you have difficulty in seeing, even if wearing glasses?]:[Using your usual language, do you have difficulty in communicating, for example understanding or being understood?]]="No difficulty"),1,0)</f>
        <v>0</v>
      </c>
      <c r="L116" s="1" cm="1">
        <f t="array" ref="L116">IF(OR(Table2[[#This Row],[Do you have difficulty in seeing, even if wearing glasses?]:[Using your usual language, do you have difficulty in communicating, for example understanding or being understood?]]="Cannot do at all"),1,0)</f>
        <v>0</v>
      </c>
      <c r="M116" s="1" cm="1">
        <f t="array" ref="M11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16" s="1">
        <f>IF(NOT(Table2[[#This Row],[Disable]]),1,0)</f>
        <v>1</v>
      </c>
      <c r="O116" s="1" t="str">
        <f>IF(Table2[[#This Row],[Disable]]=1,"Disable","Non-disabled")</f>
        <v>Non-disabled</v>
      </c>
    </row>
    <row r="117" spans="1:15" x14ac:dyDescent="0.3">
      <c r="A117" s="1" t="s">
        <v>4</v>
      </c>
      <c r="B117" s="1" t="s">
        <v>6</v>
      </c>
      <c r="C117" s="1" t="s">
        <v>8</v>
      </c>
      <c r="D117" s="1" t="s">
        <v>8</v>
      </c>
      <c r="E117" s="1" t="s">
        <v>10</v>
      </c>
      <c r="F117" s="1" t="s">
        <v>10</v>
      </c>
      <c r="G117" s="1" t="s">
        <v>8</v>
      </c>
      <c r="H117" s="1" t="s">
        <v>8</v>
      </c>
      <c r="I117" s="1" cm="1">
        <f t="array" ref="I11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17" s="1" cm="1">
        <f t="array" ref="J117">IF(OR(Table2[[#This Row],[Do you have difficulty in seeing, even if wearing glasses?]:[Using your usual language, do you have difficulty in communicating, for example understanding or being understood?]]="Some difficulty"),1,0)</f>
        <v>1</v>
      </c>
      <c r="K117" s="1" cm="1">
        <f t="array" ref="K117">IF(AND(Table2[[#This Row],[Do you have difficulty in seeing, even if wearing glasses?]:[Using your usual language, do you have difficulty in communicating, for example understanding or being understood?]]="No difficulty"),1,0)</f>
        <v>0</v>
      </c>
      <c r="L117" s="1" cm="1">
        <f t="array" ref="L117">IF(OR(Table2[[#This Row],[Do you have difficulty in seeing, even if wearing glasses?]:[Using your usual language, do you have difficulty in communicating, for example understanding or being understood?]]="Cannot do at all"),1,0)</f>
        <v>0</v>
      </c>
      <c r="M117" s="1" cm="1">
        <f t="array" ref="M11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17" s="1">
        <f>IF(NOT(Table2[[#This Row],[Disable]]),1,0)</f>
        <v>1</v>
      </c>
      <c r="O117" s="1" t="str">
        <f>IF(Table2[[#This Row],[Disable]]=1,"Disable","Non-disabled")</f>
        <v>Non-disabled</v>
      </c>
    </row>
    <row r="118" spans="1:15" x14ac:dyDescent="0.3">
      <c r="A118" s="1" t="s">
        <v>5</v>
      </c>
      <c r="B118" s="1" t="s">
        <v>6</v>
      </c>
      <c r="C118" s="1" t="s">
        <v>8</v>
      </c>
      <c r="D118" s="1" t="s">
        <v>8</v>
      </c>
      <c r="E118" s="1" t="s">
        <v>10</v>
      </c>
      <c r="F118" s="1" t="s">
        <v>8</v>
      </c>
      <c r="G118" s="1" t="s">
        <v>8</v>
      </c>
      <c r="H118" s="1" t="s">
        <v>8</v>
      </c>
      <c r="I118" s="1" cm="1">
        <f t="array" ref="I11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18" s="1" cm="1">
        <f t="array" ref="J118">IF(OR(Table2[[#This Row],[Do you have difficulty in seeing, even if wearing glasses?]:[Using your usual language, do you have difficulty in communicating, for example understanding or being understood?]]="Some difficulty"),1,0)</f>
        <v>1</v>
      </c>
      <c r="K118" s="1" cm="1">
        <f t="array" ref="K118">IF(AND(Table2[[#This Row],[Do you have difficulty in seeing, even if wearing glasses?]:[Using your usual language, do you have difficulty in communicating, for example understanding or being understood?]]="No difficulty"),1,0)</f>
        <v>0</v>
      </c>
      <c r="L118" s="1" cm="1">
        <f t="array" ref="L118">IF(OR(Table2[[#This Row],[Do you have difficulty in seeing, even if wearing glasses?]:[Using your usual language, do you have difficulty in communicating, for example understanding or being understood?]]="Cannot do at all"),1,0)</f>
        <v>0</v>
      </c>
      <c r="M118" s="1" cm="1">
        <f t="array" ref="M11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18" s="1">
        <f>IF(NOT(Table2[[#This Row],[Disable]]),1,0)</f>
        <v>1</v>
      </c>
      <c r="O118" s="1" t="str">
        <f>IF(Table2[[#This Row],[Disable]]=1,"Disable","Non-disabled")</f>
        <v>Non-disabled</v>
      </c>
    </row>
    <row r="119" spans="1:15" x14ac:dyDescent="0.3">
      <c r="A119" s="1" t="s">
        <v>5</v>
      </c>
      <c r="B119" s="1" t="s">
        <v>6</v>
      </c>
      <c r="C119" s="1" t="s">
        <v>8</v>
      </c>
      <c r="D119" s="1" t="s">
        <v>8</v>
      </c>
      <c r="E119" s="1" t="s">
        <v>8</v>
      </c>
      <c r="F119" s="1" t="s">
        <v>8</v>
      </c>
      <c r="G119" s="1" t="s">
        <v>8</v>
      </c>
      <c r="H119" s="1" t="s">
        <v>8</v>
      </c>
      <c r="I119" s="1" cm="1">
        <f t="array" ref="I11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19" s="1" cm="1">
        <f t="array" ref="J119">IF(OR(Table2[[#This Row],[Do you have difficulty in seeing, even if wearing glasses?]:[Using your usual language, do you have difficulty in communicating, for example understanding or being understood?]]="Some difficulty"),1,0)</f>
        <v>0</v>
      </c>
      <c r="K119" s="1" cm="1">
        <f t="array" ref="K119">IF(AND(Table2[[#This Row],[Do you have difficulty in seeing, even if wearing glasses?]:[Using your usual language, do you have difficulty in communicating, for example understanding or being understood?]]="No difficulty"),1,0)</f>
        <v>1</v>
      </c>
      <c r="L119" s="1" cm="1">
        <f t="array" ref="L119">IF(OR(Table2[[#This Row],[Do you have difficulty in seeing, even if wearing glasses?]:[Using your usual language, do you have difficulty in communicating, for example understanding or being understood?]]="Cannot do at all"),1,0)</f>
        <v>0</v>
      </c>
      <c r="M119" s="1" cm="1">
        <f t="array" ref="M11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19" s="1">
        <f>IF(NOT(Table2[[#This Row],[Disable]]),1,0)</f>
        <v>1</v>
      </c>
      <c r="O119" s="1" t="str">
        <f>IF(Table2[[#This Row],[Disable]]=1,"Disable","Non-disabled")</f>
        <v>Non-disabled</v>
      </c>
    </row>
    <row r="120" spans="1:15" x14ac:dyDescent="0.3">
      <c r="A120" s="1" t="s">
        <v>4</v>
      </c>
      <c r="B120" s="1" t="s">
        <v>6</v>
      </c>
      <c r="C120" s="1" t="s">
        <v>10</v>
      </c>
      <c r="D120" s="1" t="s">
        <v>10</v>
      </c>
      <c r="E120" s="1" t="s">
        <v>10</v>
      </c>
      <c r="F120" s="1" t="s">
        <v>8</v>
      </c>
      <c r="G120" s="1" t="s">
        <v>10</v>
      </c>
      <c r="H120" s="1" t="s">
        <v>10</v>
      </c>
      <c r="I120" s="1" cm="1">
        <f t="array" ref="I12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20" s="1" cm="1">
        <f t="array" ref="J120">IF(OR(Table2[[#This Row],[Do you have difficulty in seeing, even if wearing glasses?]:[Using your usual language, do you have difficulty in communicating, for example understanding or being understood?]]="Some difficulty"),1,0)</f>
        <v>1</v>
      </c>
      <c r="K120" s="1" cm="1">
        <f t="array" ref="K120">IF(AND(Table2[[#This Row],[Do you have difficulty in seeing, even if wearing glasses?]:[Using your usual language, do you have difficulty in communicating, for example understanding or being understood?]]="No difficulty"),1,0)</f>
        <v>0</v>
      </c>
      <c r="L120" s="1" cm="1">
        <f t="array" ref="L120">IF(OR(Table2[[#This Row],[Do you have difficulty in seeing, even if wearing glasses?]:[Using your usual language, do you have difficulty in communicating, for example understanding or being understood?]]="Cannot do at all"),1,0)</f>
        <v>0</v>
      </c>
      <c r="M120" s="1" cm="1">
        <f t="array" ref="M12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20" s="1">
        <f>IF(NOT(Table2[[#This Row],[Disable]]),1,0)</f>
        <v>1</v>
      </c>
      <c r="O120" s="1" t="str">
        <f>IF(Table2[[#This Row],[Disable]]=1,"Disable","Non-disabled")</f>
        <v>Non-disabled</v>
      </c>
    </row>
    <row r="121" spans="1:15" x14ac:dyDescent="0.3">
      <c r="A121" s="1" t="s">
        <v>4</v>
      </c>
      <c r="B121" s="1" t="s">
        <v>6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8</v>
      </c>
      <c r="H121" s="1" t="s">
        <v>8</v>
      </c>
      <c r="I121" s="1" cm="1">
        <f t="array" ref="I12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21" s="1" cm="1">
        <f t="array" ref="J121">IF(OR(Table2[[#This Row],[Do you have difficulty in seeing, even if wearing glasses?]:[Using your usual language, do you have difficulty in communicating, for example understanding or being understood?]]="Some difficulty"),1,0)</f>
        <v>1</v>
      </c>
      <c r="K121" s="1" cm="1">
        <f t="array" ref="K121">IF(AND(Table2[[#This Row],[Do you have difficulty in seeing, even if wearing glasses?]:[Using your usual language, do you have difficulty in communicating, for example understanding or being understood?]]="No difficulty"),1,0)</f>
        <v>0</v>
      </c>
      <c r="L121" s="1" cm="1">
        <f t="array" ref="L121">IF(OR(Table2[[#This Row],[Do you have difficulty in seeing, even if wearing glasses?]:[Using your usual language, do you have difficulty in communicating, for example understanding or being understood?]]="Cannot do at all"),1,0)</f>
        <v>0</v>
      </c>
      <c r="M121" s="1" cm="1">
        <f t="array" ref="M12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21" s="1">
        <f>IF(NOT(Table2[[#This Row],[Disable]]),1,0)</f>
        <v>1</v>
      </c>
      <c r="O121" s="1" t="str">
        <f>IF(Table2[[#This Row],[Disable]]=1,"Disable","Non-disabled")</f>
        <v>Non-disabled</v>
      </c>
    </row>
    <row r="122" spans="1:15" x14ac:dyDescent="0.3">
      <c r="A122" s="1" t="s">
        <v>3</v>
      </c>
      <c r="B122" s="1" t="s">
        <v>7</v>
      </c>
      <c r="C122" s="1" t="s">
        <v>11</v>
      </c>
      <c r="D122" s="1" t="s">
        <v>11</v>
      </c>
      <c r="E122" s="1" t="s">
        <v>11</v>
      </c>
      <c r="F122" s="1" t="s">
        <v>9</v>
      </c>
      <c r="G122" s="1" t="s">
        <v>11</v>
      </c>
      <c r="H122" s="1" t="s">
        <v>11</v>
      </c>
      <c r="I122" s="1" cm="1">
        <f t="array" ref="I122">IF(OR(Table2[[#This Row],[Do you have difficulty in seeing, even if wearing glasses?]:[Using your usual language, do you have difficulty in communicating, for example understanding or being understood?]]="A lot of difficulty"),1,0)</f>
        <v>1</v>
      </c>
      <c r="J122" s="1" cm="1">
        <f t="array" ref="J122">IF(OR(Table2[[#This Row],[Do you have difficulty in seeing, even if wearing glasses?]:[Using your usual language, do you have difficulty in communicating, for example understanding or being understood?]]="Some difficulty"),1,0)</f>
        <v>0</v>
      </c>
      <c r="K122" s="1" cm="1">
        <f t="array" ref="K122">IF(AND(Table2[[#This Row],[Do you have difficulty in seeing, even if wearing glasses?]:[Using your usual language, do you have difficulty in communicating, for example understanding or being understood?]]="No difficulty"),1,0)</f>
        <v>0</v>
      </c>
      <c r="L122" s="1" cm="1">
        <f t="array" ref="L122">IF(OR(Table2[[#This Row],[Do you have difficulty in seeing, even if wearing glasses?]:[Using your usual language, do you have difficulty in communicating, for example understanding or being understood?]]="Cannot do at all"),1,0)</f>
        <v>1</v>
      </c>
      <c r="M122" s="7" cm="1">
        <f t="array" ref="M12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122" s="1">
        <f>IF(NOT(Table2[[#This Row],[Disable]]),1,0)</f>
        <v>0</v>
      </c>
      <c r="O122" s="1" t="str">
        <f>IF(Table2[[#This Row],[Disable]]=1,"Disable","Non-disabled")</f>
        <v>Disable</v>
      </c>
    </row>
    <row r="123" spans="1:15" x14ac:dyDescent="0.3">
      <c r="A123" s="1" t="s">
        <v>4</v>
      </c>
      <c r="B123" s="1" t="s">
        <v>6</v>
      </c>
      <c r="C123" s="1" t="s">
        <v>8</v>
      </c>
      <c r="D123" s="1" t="s">
        <v>8</v>
      </c>
      <c r="E123" s="1" t="s">
        <v>8</v>
      </c>
      <c r="F123" s="1" t="s">
        <v>10</v>
      </c>
      <c r="G123" s="1" t="s">
        <v>8</v>
      </c>
      <c r="H123" s="1" t="s">
        <v>8</v>
      </c>
      <c r="I123" s="1" cm="1">
        <f t="array" ref="I12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23" s="1" cm="1">
        <f t="array" ref="J123">IF(OR(Table2[[#This Row],[Do you have difficulty in seeing, even if wearing glasses?]:[Using your usual language, do you have difficulty in communicating, for example understanding or being understood?]]="Some difficulty"),1,0)</f>
        <v>1</v>
      </c>
      <c r="K123" s="1" cm="1">
        <f t="array" ref="K123">IF(AND(Table2[[#This Row],[Do you have difficulty in seeing, even if wearing glasses?]:[Using your usual language, do you have difficulty in communicating, for example understanding or being understood?]]="No difficulty"),1,0)</f>
        <v>0</v>
      </c>
      <c r="L123" s="1" cm="1">
        <f t="array" ref="L123">IF(OR(Table2[[#This Row],[Do you have difficulty in seeing, even if wearing glasses?]:[Using your usual language, do you have difficulty in communicating, for example understanding or being understood?]]="Cannot do at all"),1,0)</f>
        <v>0</v>
      </c>
      <c r="M123" s="1" cm="1">
        <f t="array" ref="M12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23" s="1">
        <f>IF(NOT(Table2[[#This Row],[Disable]]),1,0)</f>
        <v>1</v>
      </c>
      <c r="O123" s="1" t="str">
        <f>IF(Table2[[#This Row],[Disable]]=1,"Disable","Non-disabled")</f>
        <v>Non-disabled</v>
      </c>
    </row>
    <row r="124" spans="1:15" x14ac:dyDescent="0.3">
      <c r="A124" s="1" t="s">
        <v>4</v>
      </c>
      <c r="B124" s="1" t="s">
        <v>7</v>
      </c>
      <c r="C124" s="1" t="s">
        <v>8</v>
      </c>
      <c r="D124" s="1" t="s">
        <v>8</v>
      </c>
      <c r="E124" s="1" t="s">
        <v>8</v>
      </c>
      <c r="F124" s="1" t="s">
        <v>8</v>
      </c>
      <c r="G124" s="1" t="s">
        <v>8</v>
      </c>
      <c r="H124" s="1" t="s">
        <v>8</v>
      </c>
      <c r="I124" s="1" cm="1">
        <f t="array" ref="I12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24" s="1" cm="1">
        <f t="array" ref="J124">IF(OR(Table2[[#This Row],[Do you have difficulty in seeing, even if wearing glasses?]:[Using your usual language, do you have difficulty in communicating, for example understanding or being understood?]]="Some difficulty"),1,0)</f>
        <v>0</v>
      </c>
      <c r="K124" s="1" cm="1">
        <f t="array" ref="K124">IF(AND(Table2[[#This Row],[Do you have difficulty in seeing, even if wearing glasses?]:[Using your usual language, do you have difficulty in communicating, for example understanding or being understood?]]="No difficulty"),1,0)</f>
        <v>1</v>
      </c>
      <c r="L124" s="1" cm="1">
        <f t="array" ref="L124">IF(OR(Table2[[#This Row],[Do you have difficulty in seeing, even if wearing glasses?]:[Using your usual language, do you have difficulty in communicating, for example understanding or being understood?]]="Cannot do at all"),1,0)</f>
        <v>0</v>
      </c>
      <c r="M124" s="1" cm="1">
        <f t="array" ref="M12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24" s="1">
        <f>IF(NOT(Table2[[#This Row],[Disable]]),1,0)</f>
        <v>1</v>
      </c>
      <c r="O124" s="1" t="str">
        <f>IF(Table2[[#This Row],[Disable]]=1,"Disable","Non-disabled")</f>
        <v>Non-disabled</v>
      </c>
    </row>
    <row r="125" spans="1:15" x14ac:dyDescent="0.3">
      <c r="A125" s="1" t="s">
        <v>3</v>
      </c>
      <c r="B125" s="1" t="s">
        <v>6</v>
      </c>
      <c r="C125" s="1" t="s">
        <v>11</v>
      </c>
      <c r="D125" s="1" t="s">
        <v>10</v>
      </c>
      <c r="E125" s="1" t="s">
        <v>11</v>
      </c>
      <c r="F125" s="1" t="s">
        <v>10</v>
      </c>
      <c r="G125" s="1" t="s">
        <v>10</v>
      </c>
      <c r="H125" s="1" t="s">
        <v>10</v>
      </c>
      <c r="I125" s="1" cm="1">
        <f t="array" ref="I125">IF(OR(Table2[[#This Row],[Do you have difficulty in seeing, even if wearing glasses?]:[Using your usual language, do you have difficulty in communicating, for example understanding or being understood?]]="A lot of difficulty"),1,0)</f>
        <v>1</v>
      </c>
      <c r="J125" s="1" cm="1">
        <f t="array" ref="J125">IF(OR(Table2[[#This Row],[Do you have difficulty in seeing, even if wearing glasses?]:[Using your usual language, do you have difficulty in communicating, for example understanding or being understood?]]="Some difficulty"),1,0)</f>
        <v>1</v>
      </c>
      <c r="K125" s="1" cm="1">
        <f t="array" ref="K125">IF(AND(Table2[[#This Row],[Do you have difficulty in seeing, even if wearing glasses?]:[Using your usual language, do you have difficulty in communicating, for example understanding or being understood?]]="No difficulty"),1,0)</f>
        <v>0</v>
      </c>
      <c r="L125" s="1" cm="1">
        <f t="array" ref="L125">IF(OR(Table2[[#This Row],[Do you have difficulty in seeing, even if wearing glasses?]:[Using your usual language, do you have difficulty in communicating, for example understanding or being understood?]]="Cannot do at all"),1,0)</f>
        <v>0</v>
      </c>
      <c r="M125" s="7" cm="1">
        <f t="array" ref="M12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125" s="1">
        <f>IF(NOT(Table2[[#This Row],[Disable]]),1,0)</f>
        <v>0</v>
      </c>
      <c r="O125" s="1" t="str">
        <f>IF(Table2[[#This Row],[Disable]]=1,"Disable","Non-disabled")</f>
        <v>Disable</v>
      </c>
    </row>
    <row r="126" spans="1:15" x14ac:dyDescent="0.3">
      <c r="A126" s="1" t="s">
        <v>3</v>
      </c>
      <c r="B126" s="1" t="s">
        <v>6</v>
      </c>
      <c r="C126" s="1" t="s">
        <v>11</v>
      </c>
      <c r="D126" s="1" t="s">
        <v>10</v>
      </c>
      <c r="E126" s="1" t="s">
        <v>11</v>
      </c>
      <c r="F126" s="1" t="s">
        <v>10</v>
      </c>
      <c r="G126" s="1" t="s">
        <v>10</v>
      </c>
      <c r="H126" s="1" t="s">
        <v>10</v>
      </c>
      <c r="I126" s="1" cm="1">
        <f t="array" ref="I126">IF(OR(Table2[[#This Row],[Do you have difficulty in seeing, even if wearing glasses?]:[Using your usual language, do you have difficulty in communicating, for example understanding or being understood?]]="A lot of difficulty"),1,0)</f>
        <v>1</v>
      </c>
      <c r="J126" s="1" cm="1">
        <f t="array" ref="J126">IF(OR(Table2[[#This Row],[Do you have difficulty in seeing, even if wearing glasses?]:[Using your usual language, do you have difficulty in communicating, for example understanding or being understood?]]="Some difficulty"),1,0)</f>
        <v>1</v>
      </c>
      <c r="K126" s="1" cm="1">
        <f t="array" ref="K126">IF(AND(Table2[[#This Row],[Do you have difficulty in seeing, even if wearing glasses?]:[Using your usual language, do you have difficulty in communicating, for example understanding or being understood?]]="No difficulty"),1,0)</f>
        <v>0</v>
      </c>
      <c r="L126" s="1" cm="1">
        <f t="array" ref="L126">IF(OR(Table2[[#This Row],[Do you have difficulty in seeing, even if wearing glasses?]:[Using your usual language, do you have difficulty in communicating, for example understanding or being understood?]]="Cannot do at all"),1,0)</f>
        <v>0</v>
      </c>
      <c r="M126" s="7" cm="1">
        <f t="array" ref="M12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126" s="1">
        <f>IF(NOT(Table2[[#This Row],[Disable]]),1,0)</f>
        <v>0</v>
      </c>
      <c r="O126" s="1" t="str">
        <f>IF(Table2[[#This Row],[Disable]]=1,"Disable","Non-disabled")</f>
        <v>Disable</v>
      </c>
    </row>
    <row r="127" spans="1:15" x14ac:dyDescent="0.3">
      <c r="A127" s="1" t="s">
        <v>3</v>
      </c>
      <c r="B127" s="1" t="s">
        <v>6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10</v>
      </c>
      <c r="H127" s="1" t="s">
        <v>8</v>
      </c>
      <c r="I127" s="1" cm="1">
        <f t="array" ref="I12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27" s="1" cm="1">
        <f t="array" ref="J127">IF(OR(Table2[[#This Row],[Do you have difficulty in seeing, even if wearing glasses?]:[Using your usual language, do you have difficulty in communicating, for example understanding or being understood?]]="Some difficulty"),1,0)</f>
        <v>1</v>
      </c>
      <c r="K127" s="1" cm="1">
        <f t="array" ref="K127">IF(AND(Table2[[#This Row],[Do you have difficulty in seeing, even if wearing glasses?]:[Using your usual language, do you have difficulty in communicating, for example understanding or being understood?]]="No difficulty"),1,0)</f>
        <v>0</v>
      </c>
      <c r="L127" s="1" cm="1">
        <f t="array" ref="L127">IF(OR(Table2[[#This Row],[Do you have difficulty in seeing, even if wearing glasses?]:[Using your usual language, do you have difficulty in communicating, for example understanding or being understood?]]="Cannot do at all"),1,0)</f>
        <v>0</v>
      </c>
      <c r="M127" s="1" cm="1">
        <f t="array" ref="M12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27" s="1">
        <f>IF(NOT(Table2[[#This Row],[Disable]]),1,0)</f>
        <v>1</v>
      </c>
      <c r="O127" s="1" t="str">
        <f>IF(Table2[[#This Row],[Disable]]=1,"Disable","Non-disabled")</f>
        <v>Non-disabled</v>
      </c>
    </row>
    <row r="128" spans="1:15" x14ac:dyDescent="0.3">
      <c r="A128" s="1" t="s">
        <v>4</v>
      </c>
      <c r="B128" s="1" t="s">
        <v>6</v>
      </c>
      <c r="C128" s="1" t="s">
        <v>8</v>
      </c>
      <c r="D128" s="1" t="s">
        <v>8</v>
      </c>
      <c r="E128" s="1" t="s">
        <v>8</v>
      </c>
      <c r="F128" s="1" t="s">
        <v>8</v>
      </c>
      <c r="G128" s="1" t="s">
        <v>8</v>
      </c>
      <c r="H128" s="1" t="s">
        <v>8</v>
      </c>
      <c r="I128" s="1" cm="1">
        <f t="array" ref="I12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28" s="1" cm="1">
        <f t="array" ref="J128">IF(OR(Table2[[#This Row],[Do you have difficulty in seeing, even if wearing glasses?]:[Using your usual language, do you have difficulty in communicating, for example understanding or being understood?]]="Some difficulty"),1,0)</f>
        <v>0</v>
      </c>
      <c r="K128" s="1" cm="1">
        <f t="array" ref="K128">IF(AND(Table2[[#This Row],[Do you have difficulty in seeing, even if wearing glasses?]:[Using your usual language, do you have difficulty in communicating, for example understanding or being understood?]]="No difficulty"),1,0)</f>
        <v>1</v>
      </c>
      <c r="L128" s="1" cm="1">
        <f t="array" ref="L128">IF(OR(Table2[[#This Row],[Do you have difficulty in seeing, even if wearing glasses?]:[Using your usual language, do you have difficulty in communicating, for example understanding or being understood?]]="Cannot do at all"),1,0)</f>
        <v>0</v>
      </c>
      <c r="M128" s="1" cm="1">
        <f t="array" ref="M12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28" s="1">
        <f>IF(NOT(Table2[[#This Row],[Disable]]),1,0)</f>
        <v>1</v>
      </c>
      <c r="O128" s="1" t="str">
        <f>IF(Table2[[#This Row],[Disable]]=1,"Disable","Non-disabled")</f>
        <v>Non-disabled</v>
      </c>
    </row>
    <row r="129" spans="1:15" x14ac:dyDescent="0.3">
      <c r="A129" s="1" t="s">
        <v>4</v>
      </c>
      <c r="B129" s="1" t="s">
        <v>7</v>
      </c>
      <c r="C129" s="1" t="s">
        <v>8</v>
      </c>
      <c r="D129" s="1" t="s">
        <v>8</v>
      </c>
      <c r="E129" s="1" t="s">
        <v>8</v>
      </c>
      <c r="F129" s="1" t="s">
        <v>8</v>
      </c>
      <c r="G129" s="1" t="s">
        <v>8</v>
      </c>
      <c r="H129" s="1" t="s">
        <v>8</v>
      </c>
      <c r="I129" s="1" cm="1">
        <f t="array" ref="I12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29" s="1" cm="1">
        <f t="array" ref="J129">IF(OR(Table2[[#This Row],[Do you have difficulty in seeing, even if wearing glasses?]:[Using your usual language, do you have difficulty in communicating, for example understanding or being understood?]]="Some difficulty"),1,0)</f>
        <v>0</v>
      </c>
      <c r="K129" s="1" cm="1">
        <f t="array" ref="K129">IF(AND(Table2[[#This Row],[Do you have difficulty in seeing, even if wearing glasses?]:[Using your usual language, do you have difficulty in communicating, for example understanding or being understood?]]="No difficulty"),1,0)</f>
        <v>1</v>
      </c>
      <c r="L129" s="1" cm="1">
        <f t="array" ref="L129">IF(OR(Table2[[#This Row],[Do you have difficulty in seeing, even if wearing glasses?]:[Using your usual language, do you have difficulty in communicating, for example understanding or being understood?]]="Cannot do at all"),1,0)</f>
        <v>0</v>
      </c>
      <c r="M129" s="1" cm="1">
        <f t="array" ref="M12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29" s="1">
        <f>IF(NOT(Table2[[#This Row],[Disable]]),1,0)</f>
        <v>1</v>
      </c>
      <c r="O129" s="1" t="str">
        <f>IF(Table2[[#This Row],[Disable]]=1,"Disable","Non-disabled")</f>
        <v>Non-disabled</v>
      </c>
    </row>
    <row r="130" spans="1:15" x14ac:dyDescent="0.3">
      <c r="A130" s="1" t="s">
        <v>4</v>
      </c>
      <c r="B130" s="1" t="s">
        <v>7</v>
      </c>
      <c r="C130" s="1" t="s">
        <v>8</v>
      </c>
      <c r="D130" s="1" t="s">
        <v>8</v>
      </c>
      <c r="E130" s="1" t="s">
        <v>8</v>
      </c>
      <c r="F130" s="1" t="s">
        <v>8</v>
      </c>
      <c r="G130" s="1" t="s">
        <v>8</v>
      </c>
      <c r="H130" s="1" t="s">
        <v>8</v>
      </c>
      <c r="I130" s="1" cm="1">
        <f t="array" ref="I13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30" s="1" cm="1">
        <f t="array" ref="J130">IF(OR(Table2[[#This Row],[Do you have difficulty in seeing, even if wearing glasses?]:[Using your usual language, do you have difficulty in communicating, for example understanding or being understood?]]="Some difficulty"),1,0)</f>
        <v>0</v>
      </c>
      <c r="K130" s="1" cm="1">
        <f t="array" ref="K130">IF(AND(Table2[[#This Row],[Do you have difficulty in seeing, even if wearing glasses?]:[Using your usual language, do you have difficulty in communicating, for example understanding or being understood?]]="No difficulty"),1,0)</f>
        <v>1</v>
      </c>
      <c r="L130" s="1" cm="1">
        <f t="array" ref="L130">IF(OR(Table2[[#This Row],[Do you have difficulty in seeing, even if wearing glasses?]:[Using your usual language, do you have difficulty in communicating, for example understanding or being understood?]]="Cannot do at all"),1,0)</f>
        <v>0</v>
      </c>
      <c r="M130" s="1" cm="1">
        <f t="array" ref="M13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30" s="1">
        <f>IF(NOT(Table2[[#This Row],[Disable]]),1,0)</f>
        <v>1</v>
      </c>
      <c r="O130" s="1" t="str">
        <f>IF(Table2[[#This Row],[Disable]]=1,"Disable","Non-disabled")</f>
        <v>Non-disabled</v>
      </c>
    </row>
    <row r="131" spans="1:15" x14ac:dyDescent="0.3">
      <c r="A131" s="1" t="s">
        <v>4</v>
      </c>
      <c r="B131" s="1" t="s">
        <v>7</v>
      </c>
      <c r="C131" s="1" t="s">
        <v>8</v>
      </c>
      <c r="D131" s="1" t="s">
        <v>8</v>
      </c>
      <c r="E131" s="1" t="s">
        <v>8</v>
      </c>
      <c r="F131" s="1" t="s">
        <v>8</v>
      </c>
      <c r="G131" s="1" t="s">
        <v>8</v>
      </c>
      <c r="H131" s="1" t="s">
        <v>8</v>
      </c>
      <c r="I131" s="1" cm="1">
        <f t="array" ref="I13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31" s="1" cm="1">
        <f t="array" ref="J131">IF(OR(Table2[[#This Row],[Do you have difficulty in seeing, even if wearing glasses?]:[Using your usual language, do you have difficulty in communicating, for example understanding or being understood?]]="Some difficulty"),1,0)</f>
        <v>0</v>
      </c>
      <c r="K131" s="1" cm="1">
        <f t="array" ref="K131">IF(AND(Table2[[#This Row],[Do you have difficulty in seeing, even if wearing glasses?]:[Using your usual language, do you have difficulty in communicating, for example understanding or being understood?]]="No difficulty"),1,0)</f>
        <v>1</v>
      </c>
      <c r="L131" s="1" cm="1">
        <f t="array" ref="L131">IF(OR(Table2[[#This Row],[Do you have difficulty in seeing, even if wearing glasses?]:[Using your usual language, do you have difficulty in communicating, for example understanding or being understood?]]="Cannot do at all"),1,0)</f>
        <v>0</v>
      </c>
      <c r="M131" s="1" cm="1">
        <f t="array" ref="M13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31" s="1">
        <f>IF(NOT(Table2[[#This Row],[Disable]]),1,0)</f>
        <v>1</v>
      </c>
      <c r="O131" s="1" t="str">
        <f>IF(Table2[[#This Row],[Disable]]=1,"Disable","Non-disabled")</f>
        <v>Non-disabled</v>
      </c>
    </row>
    <row r="132" spans="1:15" x14ac:dyDescent="0.3">
      <c r="A132" s="1" t="s">
        <v>4</v>
      </c>
      <c r="B132" s="1" t="s">
        <v>7</v>
      </c>
      <c r="C132" s="1" t="s">
        <v>8</v>
      </c>
      <c r="D132" s="1" t="s">
        <v>8</v>
      </c>
      <c r="E132" s="1" t="s">
        <v>8</v>
      </c>
      <c r="F132" s="1" t="s">
        <v>8</v>
      </c>
      <c r="G132" s="1" t="s">
        <v>8</v>
      </c>
      <c r="H132" s="1" t="s">
        <v>8</v>
      </c>
      <c r="I132" s="1" cm="1">
        <f t="array" ref="I13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32" s="1" cm="1">
        <f t="array" ref="J132">IF(OR(Table2[[#This Row],[Do you have difficulty in seeing, even if wearing glasses?]:[Using your usual language, do you have difficulty in communicating, for example understanding or being understood?]]="Some difficulty"),1,0)</f>
        <v>0</v>
      </c>
      <c r="K132" s="1" cm="1">
        <f t="array" ref="K132">IF(AND(Table2[[#This Row],[Do you have difficulty in seeing, even if wearing glasses?]:[Using your usual language, do you have difficulty in communicating, for example understanding or being understood?]]="No difficulty"),1,0)</f>
        <v>1</v>
      </c>
      <c r="L132" s="1" cm="1">
        <f t="array" ref="L132">IF(OR(Table2[[#This Row],[Do you have difficulty in seeing, even if wearing glasses?]:[Using your usual language, do you have difficulty in communicating, for example understanding or being understood?]]="Cannot do at all"),1,0)</f>
        <v>0</v>
      </c>
      <c r="M132" s="1" cm="1">
        <f t="array" ref="M13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32" s="1">
        <f>IF(NOT(Table2[[#This Row],[Disable]]),1,0)</f>
        <v>1</v>
      </c>
      <c r="O132" s="1" t="str">
        <f>IF(Table2[[#This Row],[Disable]]=1,"Disable","Non-disabled")</f>
        <v>Non-disabled</v>
      </c>
    </row>
    <row r="133" spans="1:15" x14ac:dyDescent="0.3">
      <c r="A133" s="1" t="s">
        <v>4</v>
      </c>
      <c r="B133" s="1" t="s">
        <v>7</v>
      </c>
      <c r="C133" s="1" t="s">
        <v>8</v>
      </c>
      <c r="D133" s="1" t="s">
        <v>8</v>
      </c>
      <c r="E133" s="1" t="s">
        <v>8</v>
      </c>
      <c r="F133" s="1" t="s">
        <v>8</v>
      </c>
      <c r="G133" s="1" t="s">
        <v>8</v>
      </c>
      <c r="H133" s="1" t="s">
        <v>8</v>
      </c>
      <c r="I133" s="1" cm="1">
        <f t="array" ref="I13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33" s="1" cm="1">
        <f t="array" ref="J133">IF(OR(Table2[[#This Row],[Do you have difficulty in seeing, even if wearing glasses?]:[Using your usual language, do you have difficulty in communicating, for example understanding or being understood?]]="Some difficulty"),1,0)</f>
        <v>0</v>
      </c>
      <c r="K133" s="1" cm="1">
        <f t="array" ref="K133">IF(AND(Table2[[#This Row],[Do you have difficulty in seeing, even if wearing glasses?]:[Using your usual language, do you have difficulty in communicating, for example understanding or being understood?]]="No difficulty"),1,0)</f>
        <v>1</v>
      </c>
      <c r="L133" s="1" cm="1">
        <f t="array" ref="L133">IF(OR(Table2[[#This Row],[Do you have difficulty in seeing, even if wearing glasses?]:[Using your usual language, do you have difficulty in communicating, for example understanding or being understood?]]="Cannot do at all"),1,0)</f>
        <v>0</v>
      </c>
      <c r="M133" s="1" cm="1">
        <f t="array" ref="M13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33" s="1">
        <f>IF(NOT(Table2[[#This Row],[Disable]]),1,0)</f>
        <v>1</v>
      </c>
      <c r="O133" s="1" t="str">
        <f>IF(Table2[[#This Row],[Disable]]=1,"Disable","Non-disabled")</f>
        <v>Non-disabled</v>
      </c>
    </row>
    <row r="134" spans="1:15" x14ac:dyDescent="0.3">
      <c r="A134" s="1" t="s">
        <v>4</v>
      </c>
      <c r="B134" s="1" t="s">
        <v>7</v>
      </c>
      <c r="C134" s="1" t="s">
        <v>8</v>
      </c>
      <c r="D134" s="1" t="s">
        <v>8</v>
      </c>
      <c r="E134" s="1" t="s">
        <v>8</v>
      </c>
      <c r="F134" s="1" t="s">
        <v>8</v>
      </c>
      <c r="G134" s="1" t="s">
        <v>8</v>
      </c>
      <c r="H134" s="1" t="s">
        <v>8</v>
      </c>
      <c r="I134" s="1" cm="1">
        <f t="array" ref="I13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34" s="1" cm="1">
        <f t="array" ref="J134">IF(OR(Table2[[#This Row],[Do you have difficulty in seeing, even if wearing glasses?]:[Using your usual language, do you have difficulty in communicating, for example understanding or being understood?]]="Some difficulty"),1,0)</f>
        <v>0</v>
      </c>
      <c r="K134" s="1" cm="1">
        <f t="array" ref="K134">IF(AND(Table2[[#This Row],[Do you have difficulty in seeing, even if wearing glasses?]:[Using your usual language, do you have difficulty in communicating, for example understanding or being understood?]]="No difficulty"),1,0)</f>
        <v>1</v>
      </c>
      <c r="L134" s="1" cm="1">
        <f t="array" ref="L134">IF(OR(Table2[[#This Row],[Do you have difficulty in seeing, even if wearing glasses?]:[Using your usual language, do you have difficulty in communicating, for example understanding or being understood?]]="Cannot do at all"),1,0)</f>
        <v>0</v>
      </c>
      <c r="M134" s="1" cm="1">
        <f t="array" ref="M13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34" s="1">
        <f>IF(NOT(Table2[[#This Row],[Disable]]),1,0)</f>
        <v>1</v>
      </c>
      <c r="O134" s="1" t="str">
        <f>IF(Table2[[#This Row],[Disable]]=1,"Disable","Non-disabled")</f>
        <v>Non-disabled</v>
      </c>
    </row>
    <row r="135" spans="1:15" x14ac:dyDescent="0.3">
      <c r="A135" s="1" t="s">
        <v>3</v>
      </c>
      <c r="B135" s="1" t="s">
        <v>7</v>
      </c>
      <c r="C135" s="1" t="s">
        <v>10</v>
      </c>
      <c r="D135" s="1" t="s">
        <v>11</v>
      </c>
      <c r="E135" s="1" t="s">
        <v>11</v>
      </c>
      <c r="F135" s="1" t="s">
        <v>8</v>
      </c>
      <c r="G135" s="1" t="s">
        <v>9</v>
      </c>
      <c r="H135" s="1" t="s">
        <v>8</v>
      </c>
      <c r="I135" s="1" cm="1">
        <f t="array" ref="I135">IF(OR(Table2[[#This Row],[Do you have difficulty in seeing, even if wearing glasses?]:[Using your usual language, do you have difficulty in communicating, for example understanding or being understood?]]="A lot of difficulty"),1,0)</f>
        <v>1</v>
      </c>
      <c r="J135" s="1" cm="1">
        <f t="array" ref="J135">IF(OR(Table2[[#This Row],[Do you have difficulty in seeing, even if wearing glasses?]:[Using your usual language, do you have difficulty in communicating, for example understanding or being understood?]]="Some difficulty"),1,0)</f>
        <v>1</v>
      </c>
      <c r="K135" s="1" cm="1">
        <f t="array" ref="K135">IF(AND(Table2[[#This Row],[Do you have difficulty in seeing, even if wearing glasses?]:[Using your usual language, do you have difficulty in communicating, for example understanding or being understood?]]="No difficulty"),1,0)</f>
        <v>0</v>
      </c>
      <c r="L135" s="1" cm="1">
        <f t="array" ref="L135">IF(OR(Table2[[#This Row],[Do you have difficulty in seeing, even if wearing glasses?]:[Using your usual language, do you have difficulty in communicating, for example understanding or being understood?]]="Cannot do at all"),1,0)</f>
        <v>1</v>
      </c>
      <c r="M135" s="7" cm="1">
        <f t="array" ref="M13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135" s="1">
        <f>IF(NOT(Table2[[#This Row],[Disable]]),1,0)</f>
        <v>0</v>
      </c>
      <c r="O135" s="1" t="str">
        <f>IF(Table2[[#This Row],[Disable]]=1,"Disable","Non-disabled")</f>
        <v>Disable</v>
      </c>
    </row>
    <row r="136" spans="1:15" x14ac:dyDescent="0.3">
      <c r="A136" s="1" t="s">
        <v>4</v>
      </c>
      <c r="B136" s="1" t="s">
        <v>7</v>
      </c>
      <c r="C136" s="1" t="s">
        <v>8</v>
      </c>
      <c r="D136" s="1" t="s">
        <v>8</v>
      </c>
      <c r="E136" s="1" t="s">
        <v>8</v>
      </c>
      <c r="F136" s="1" t="s">
        <v>8</v>
      </c>
      <c r="G136" s="1" t="s">
        <v>8</v>
      </c>
      <c r="H136" s="1" t="s">
        <v>8</v>
      </c>
      <c r="I136" s="1" cm="1">
        <f t="array" ref="I13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36" s="1" cm="1">
        <f t="array" ref="J136">IF(OR(Table2[[#This Row],[Do you have difficulty in seeing, even if wearing glasses?]:[Using your usual language, do you have difficulty in communicating, for example understanding or being understood?]]="Some difficulty"),1,0)</f>
        <v>0</v>
      </c>
      <c r="K136" s="1" cm="1">
        <f t="array" ref="K136">IF(AND(Table2[[#This Row],[Do you have difficulty in seeing, even if wearing glasses?]:[Using your usual language, do you have difficulty in communicating, for example understanding or being understood?]]="No difficulty"),1,0)</f>
        <v>1</v>
      </c>
      <c r="L136" s="1" cm="1">
        <f t="array" ref="L136">IF(OR(Table2[[#This Row],[Do you have difficulty in seeing, even if wearing glasses?]:[Using your usual language, do you have difficulty in communicating, for example understanding or being understood?]]="Cannot do at all"),1,0)</f>
        <v>0</v>
      </c>
      <c r="M136" s="1" cm="1">
        <f t="array" ref="M13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36" s="1">
        <f>IF(NOT(Table2[[#This Row],[Disable]]),1,0)</f>
        <v>1</v>
      </c>
      <c r="O136" s="1" t="str">
        <f>IF(Table2[[#This Row],[Disable]]=1,"Disable","Non-disabled")</f>
        <v>Non-disabled</v>
      </c>
    </row>
    <row r="137" spans="1:15" x14ac:dyDescent="0.3">
      <c r="A137" s="1" t="s">
        <v>3</v>
      </c>
      <c r="B137" s="1" t="s">
        <v>7</v>
      </c>
      <c r="C137" s="1" t="s">
        <v>8</v>
      </c>
      <c r="D137" s="1" t="s">
        <v>8</v>
      </c>
      <c r="E137" s="1" t="s">
        <v>11</v>
      </c>
      <c r="F137" s="1" t="s">
        <v>8</v>
      </c>
      <c r="G137" s="1" t="s">
        <v>11</v>
      </c>
      <c r="H137" s="1" t="s">
        <v>8</v>
      </c>
      <c r="I137" s="1" cm="1">
        <f t="array" ref="I137">IF(OR(Table2[[#This Row],[Do you have difficulty in seeing, even if wearing glasses?]:[Using your usual language, do you have difficulty in communicating, for example understanding or being understood?]]="A lot of difficulty"),1,0)</f>
        <v>1</v>
      </c>
      <c r="J137" s="1" cm="1">
        <f t="array" ref="J137">IF(OR(Table2[[#This Row],[Do you have difficulty in seeing, even if wearing glasses?]:[Using your usual language, do you have difficulty in communicating, for example understanding or being understood?]]="Some difficulty"),1,0)</f>
        <v>0</v>
      </c>
      <c r="K137" s="1" cm="1">
        <f t="array" ref="K137">IF(AND(Table2[[#This Row],[Do you have difficulty in seeing, even if wearing glasses?]:[Using your usual language, do you have difficulty in communicating, for example understanding or being understood?]]="No difficulty"),1,0)</f>
        <v>0</v>
      </c>
      <c r="L137" s="1" cm="1">
        <f t="array" ref="L137">IF(OR(Table2[[#This Row],[Do you have difficulty in seeing, even if wearing glasses?]:[Using your usual language, do you have difficulty in communicating, for example understanding or being understood?]]="Cannot do at all"),1,0)</f>
        <v>0</v>
      </c>
      <c r="M137" s="7" cm="1">
        <f t="array" ref="M13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137" s="1">
        <f>IF(NOT(Table2[[#This Row],[Disable]]),1,0)</f>
        <v>0</v>
      </c>
      <c r="O137" s="1" t="str">
        <f>IF(Table2[[#This Row],[Disable]]=1,"Disable","Non-disabled")</f>
        <v>Disable</v>
      </c>
    </row>
    <row r="138" spans="1:15" x14ac:dyDescent="0.3">
      <c r="A138" s="1" t="s">
        <v>4</v>
      </c>
      <c r="B138" s="1" t="s">
        <v>7</v>
      </c>
      <c r="C138" s="1" t="s">
        <v>8</v>
      </c>
      <c r="D138" s="1" t="s">
        <v>8</v>
      </c>
      <c r="E138" s="1" t="s">
        <v>8</v>
      </c>
      <c r="F138" s="1" t="s">
        <v>8</v>
      </c>
      <c r="G138" s="1" t="s">
        <v>8</v>
      </c>
      <c r="H138" s="1" t="s">
        <v>8</v>
      </c>
      <c r="I138" s="1" cm="1">
        <f t="array" ref="I13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38" s="1" cm="1">
        <f t="array" ref="J138">IF(OR(Table2[[#This Row],[Do you have difficulty in seeing, even if wearing glasses?]:[Using your usual language, do you have difficulty in communicating, for example understanding or being understood?]]="Some difficulty"),1,0)</f>
        <v>0</v>
      </c>
      <c r="K138" s="1" cm="1">
        <f t="array" ref="K138">IF(AND(Table2[[#This Row],[Do you have difficulty in seeing, even if wearing glasses?]:[Using your usual language, do you have difficulty in communicating, for example understanding or being understood?]]="No difficulty"),1,0)</f>
        <v>1</v>
      </c>
      <c r="L138" s="1" cm="1">
        <f t="array" ref="L138">IF(OR(Table2[[#This Row],[Do you have difficulty in seeing, even if wearing glasses?]:[Using your usual language, do you have difficulty in communicating, for example understanding or being understood?]]="Cannot do at all"),1,0)</f>
        <v>0</v>
      </c>
      <c r="M138" s="1" cm="1">
        <f t="array" ref="M13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38" s="1">
        <f>IF(NOT(Table2[[#This Row],[Disable]]),1,0)</f>
        <v>1</v>
      </c>
      <c r="O138" s="1" t="str">
        <f>IF(Table2[[#This Row],[Disable]]=1,"Disable","Non-disabled")</f>
        <v>Non-disabled</v>
      </c>
    </row>
    <row r="139" spans="1:15" x14ac:dyDescent="0.3">
      <c r="A139" s="1" t="s">
        <v>4</v>
      </c>
      <c r="B139" s="1" t="s">
        <v>7</v>
      </c>
      <c r="C139" s="1" t="s">
        <v>8</v>
      </c>
      <c r="D139" s="1" t="s">
        <v>8</v>
      </c>
      <c r="E139" s="1" t="s">
        <v>8</v>
      </c>
      <c r="F139" s="1" t="s">
        <v>8</v>
      </c>
      <c r="G139" s="1" t="s">
        <v>8</v>
      </c>
      <c r="H139" s="1" t="s">
        <v>8</v>
      </c>
      <c r="I139" s="1" cm="1">
        <f t="array" ref="I13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39" s="1" cm="1">
        <f t="array" ref="J139">IF(OR(Table2[[#This Row],[Do you have difficulty in seeing, even if wearing glasses?]:[Using your usual language, do you have difficulty in communicating, for example understanding or being understood?]]="Some difficulty"),1,0)</f>
        <v>0</v>
      </c>
      <c r="K139" s="1" cm="1">
        <f t="array" ref="K139">IF(AND(Table2[[#This Row],[Do you have difficulty in seeing, even if wearing glasses?]:[Using your usual language, do you have difficulty in communicating, for example understanding or being understood?]]="No difficulty"),1,0)</f>
        <v>1</v>
      </c>
      <c r="L139" s="1" cm="1">
        <f t="array" ref="L139">IF(OR(Table2[[#This Row],[Do you have difficulty in seeing, even if wearing glasses?]:[Using your usual language, do you have difficulty in communicating, for example understanding or being understood?]]="Cannot do at all"),1,0)</f>
        <v>0</v>
      </c>
      <c r="M139" s="1" cm="1">
        <f t="array" ref="M13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39" s="1">
        <f>IF(NOT(Table2[[#This Row],[Disable]]),1,0)</f>
        <v>1</v>
      </c>
      <c r="O139" s="1" t="str">
        <f>IF(Table2[[#This Row],[Disable]]=1,"Disable","Non-disabled")</f>
        <v>Non-disabled</v>
      </c>
    </row>
    <row r="140" spans="1:15" x14ac:dyDescent="0.3">
      <c r="A140" s="1" t="s">
        <v>4</v>
      </c>
      <c r="B140" s="1" t="s">
        <v>7</v>
      </c>
      <c r="C140" s="1" t="s">
        <v>8</v>
      </c>
      <c r="D140" s="1" t="s">
        <v>8</v>
      </c>
      <c r="E140" s="1" t="s">
        <v>8</v>
      </c>
      <c r="F140" s="1" t="s">
        <v>8</v>
      </c>
      <c r="G140" s="1" t="s">
        <v>8</v>
      </c>
      <c r="H140" s="1" t="s">
        <v>8</v>
      </c>
      <c r="I140" s="1" cm="1">
        <f t="array" ref="I14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40" s="1" cm="1">
        <f t="array" ref="J140">IF(OR(Table2[[#This Row],[Do you have difficulty in seeing, even if wearing glasses?]:[Using your usual language, do you have difficulty in communicating, for example understanding or being understood?]]="Some difficulty"),1,0)</f>
        <v>0</v>
      </c>
      <c r="K140" s="1" cm="1">
        <f t="array" ref="K140">IF(AND(Table2[[#This Row],[Do you have difficulty in seeing, even if wearing glasses?]:[Using your usual language, do you have difficulty in communicating, for example understanding or being understood?]]="No difficulty"),1,0)</f>
        <v>1</v>
      </c>
      <c r="L140" s="1" cm="1">
        <f t="array" ref="L140">IF(OR(Table2[[#This Row],[Do you have difficulty in seeing, even if wearing glasses?]:[Using your usual language, do you have difficulty in communicating, for example understanding or being understood?]]="Cannot do at all"),1,0)</f>
        <v>0</v>
      </c>
      <c r="M140" s="1" cm="1">
        <f t="array" ref="M14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40" s="1">
        <f>IF(NOT(Table2[[#This Row],[Disable]]),1,0)</f>
        <v>1</v>
      </c>
      <c r="O140" s="1" t="str">
        <f>IF(Table2[[#This Row],[Disable]]=1,"Disable","Non-disabled")</f>
        <v>Non-disabled</v>
      </c>
    </row>
    <row r="141" spans="1:15" x14ac:dyDescent="0.3">
      <c r="A141" s="1" t="s">
        <v>4</v>
      </c>
      <c r="B141" s="1" t="s">
        <v>7</v>
      </c>
      <c r="C141" s="1" t="s">
        <v>8</v>
      </c>
      <c r="D141" s="1" t="s">
        <v>8</v>
      </c>
      <c r="E141" s="1" t="s">
        <v>8</v>
      </c>
      <c r="F141" s="1" t="s">
        <v>8</v>
      </c>
      <c r="G141" s="1" t="s">
        <v>8</v>
      </c>
      <c r="H141" s="1" t="s">
        <v>8</v>
      </c>
      <c r="I141" s="1" cm="1">
        <f t="array" ref="I14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41" s="1" cm="1">
        <f t="array" ref="J141">IF(OR(Table2[[#This Row],[Do you have difficulty in seeing, even if wearing glasses?]:[Using your usual language, do you have difficulty in communicating, for example understanding or being understood?]]="Some difficulty"),1,0)</f>
        <v>0</v>
      </c>
      <c r="K141" s="1" cm="1">
        <f t="array" ref="K141">IF(AND(Table2[[#This Row],[Do you have difficulty in seeing, even if wearing glasses?]:[Using your usual language, do you have difficulty in communicating, for example understanding or being understood?]]="No difficulty"),1,0)</f>
        <v>1</v>
      </c>
      <c r="L141" s="1" cm="1">
        <f t="array" ref="L141">IF(OR(Table2[[#This Row],[Do you have difficulty in seeing, even if wearing glasses?]:[Using your usual language, do you have difficulty in communicating, for example understanding or being understood?]]="Cannot do at all"),1,0)</f>
        <v>0</v>
      </c>
      <c r="M141" s="1" cm="1">
        <f t="array" ref="M14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41" s="1">
        <f>IF(NOT(Table2[[#This Row],[Disable]]),1,0)</f>
        <v>1</v>
      </c>
      <c r="O141" s="1" t="str">
        <f>IF(Table2[[#This Row],[Disable]]=1,"Disable","Non-disabled")</f>
        <v>Non-disabled</v>
      </c>
    </row>
    <row r="142" spans="1:15" x14ac:dyDescent="0.3">
      <c r="A142" s="1" t="s">
        <v>4</v>
      </c>
      <c r="B142" s="1" t="s">
        <v>7</v>
      </c>
      <c r="C142" s="1" t="s">
        <v>8</v>
      </c>
      <c r="D142" s="1" t="s">
        <v>8</v>
      </c>
      <c r="E142" s="1" t="s">
        <v>8</v>
      </c>
      <c r="F142" s="1" t="s">
        <v>8</v>
      </c>
      <c r="G142" s="1" t="s">
        <v>8</v>
      </c>
      <c r="H142" s="1" t="s">
        <v>8</v>
      </c>
      <c r="I142" s="1" cm="1">
        <f t="array" ref="I14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42" s="1" cm="1">
        <f t="array" ref="J142">IF(OR(Table2[[#This Row],[Do you have difficulty in seeing, even if wearing glasses?]:[Using your usual language, do you have difficulty in communicating, for example understanding or being understood?]]="Some difficulty"),1,0)</f>
        <v>0</v>
      </c>
      <c r="K142" s="1" cm="1">
        <f t="array" ref="K142">IF(AND(Table2[[#This Row],[Do you have difficulty in seeing, even if wearing glasses?]:[Using your usual language, do you have difficulty in communicating, for example understanding or being understood?]]="No difficulty"),1,0)</f>
        <v>1</v>
      </c>
      <c r="L142" s="1" cm="1">
        <f t="array" ref="L142">IF(OR(Table2[[#This Row],[Do you have difficulty in seeing, even if wearing glasses?]:[Using your usual language, do you have difficulty in communicating, for example understanding or being understood?]]="Cannot do at all"),1,0)</f>
        <v>0</v>
      </c>
      <c r="M142" s="1" cm="1">
        <f t="array" ref="M14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42" s="1">
        <f>IF(NOT(Table2[[#This Row],[Disable]]),1,0)</f>
        <v>1</v>
      </c>
      <c r="O142" s="1" t="str">
        <f>IF(Table2[[#This Row],[Disable]]=1,"Disable","Non-disabled")</f>
        <v>Non-disabled</v>
      </c>
    </row>
    <row r="143" spans="1:15" x14ac:dyDescent="0.3">
      <c r="A143" s="1" t="s">
        <v>4</v>
      </c>
      <c r="B143" s="1" t="s">
        <v>7</v>
      </c>
      <c r="C143" s="1" t="s">
        <v>8</v>
      </c>
      <c r="D143" s="1" t="s">
        <v>8</v>
      </c>
      <c r="E143" s="1" t="s">
        <v>8</v>
      </c>
      <c r="F143" s="1" t="s">
        <v>8</v>
      </c>
      <c r="G143" s="1" t="s">
        <v>8</v>
      </c>
      <c r="H143" s="1" t="s">
        <v>8</v>
      </c>
      <c r="I143" s="1" cm="1">
        <f t="array" ref="I14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43" s="1" cm="1">
        <f t="array" ref="J143">IF(OR(Table2[[#This Row],[Do you have difficulty in seeing, even if wearing glasses?]:[Using your usual language, do you have difficulty in communicating, for example understanding or being understood?]]="Some difficulty"),1,0)</f>
        <v>0</v>
      </c>
      <c r="K143" s="1" cm="1">
        <f t="array" ref="K143">IF(AND(Table2[[#This Row],[Do you have difficulty in seeing, even if wearing glasses?]:[Using your usual language, do you have difficulty in communicating, for example understanding or being understood?]]="No difficulty"),1,0)</f>
        <v>1</v>
      </c>
      <c r="L143" s="1" cm="1">
        <f t="array" ref="L143">IF(OR(Table2[[#This Row],[Do you have difficulty in seeing, even if wearing glasses?]:[Using your usual language, do you have difficulty in communicating, for example understanding or being understood?]]="Cannot do at all"),1,0)</f>
        <v>0</v>
      </c>
      <c r="M143" s="1" cm="1">
        <f t="array" ref="M14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43" s="1">
        <f>IF(NOT(Table2[[#This Row],[Disable]]),1,0)</f>
        <v>1</v>
      </c>
      <c r="O143" s="1" t="str">
        <f>IF(Table2[[#This Row],[Disable]]=1,"Disable","Non-disabled")</f>
        <v>Non-disabled</v>
      </c>
    </row>
    <row r="144" spans="1:15" x14ac:dyDescent="0.3">
      <c r="A144" s="1" t="s">
        <v>4</v>
      </c>
      <c r="B144" s="1" t="s">
        <v>7</v>
      </c>
      <c r="C144" s="1" t="s">
        <v>8</v>
      </c>
      <c r="D144" s="1" t="s">
        <v>8</v>
      </c>
      <c r="E144" s="1" t="s">
        <v>8</v>
      </c>
      <c r="F144" s="1" t="s">
        <v>8</v>
      </c>
      <c r="G144" s="1" t="s">
        <v>8</v>
      </c>
      <c r="H144" s="1" t="s">
        <v>8</v>
      </c>
      <c r="I144" s="1" cm="1">
        <f t="array" ref="I14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44" s="1" cm="1">
        <f t="array" ref="J144">IF(OR(Table2[[#This Row],[Do you have difficulty in seeing, even if wearing glasses?]:[Using your usual language, do you have difficulty in communicating, for example understanding or being understood?]]="Some difficulty"),1,0)</f>
        <v>0</v>
      </c>
      <c r="K144" s="1" cm="1">
        <f t="array" ref="K144">IF(AND(Table2[[#This Row],[Do you have difficulty in seeing, even if wearing glasses?]:[Using your usual language, do you have difficulty in communicating, for example understanding or being understood?]]="No difficulty"),1,0)</f>
        <v>1</v>
      </c>
      <c r="L144" s="1" cm="1">
        <f t="array" ref="L144">IF(OR(Table2[[#This Row],[Do you have difficulty in seeing, even if wearing glasses?]:[Using your usual language, do you have difficulty in communicating, for example understanding or being understood?]]="Cannot do at all"),1,0)</f>
        <v>0</v>
      </c>
      <c r="M144" s="1" cm="1">
        <f t="array" ref="M14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44" s="1">
        <f>IF(NOT(Table2[[#This Row],[Disable]]),1,0)</f>
        <v>1</v>
      </c>
      <c r="O144" s="1" t="str">
        <f>IF(Table2[[#This Row],[Disable]]=1,"Disable","Non-disabled")</f>
        <v>Non-disabled</v>
      </c>
    </row>
    <row r="145" spans="1:15" x14ac:dyDescent="0.3">
      <c r="A145" s="1" t="s">
        <v>4</v>
      </c>
      <c r="B145" s="1" t="s">
        <v>7</v>
      </c>
      <c r="C145" s="1" t="s">
        <v>8</v>
      </c>
      <c r="D145" s="1" t="s">
        <v>8</v>
      </c>
      <c r="E145" s="1" t="s">
        <v>8</v>
      </c>
      <c r="F145" s="1" t="s">
        <v>8</v>
      </c>
      <c r="G145" s="1" t="s">
        <v>8</v>
      </c>
      <c r="H145" s="1" t="s">
        <v>8</v>
      </c>
      <c r="I145" s="1" cm="1">
        <f t="array" ref="I14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45" s="1" cm="1">
        <f t="array" ref="J145">IF(OR(Table2[[#This Row],[Do you have difficulty in seeing, even if wearing glasses?]:[Using your usual language, do you have difficulty in communicating, for example understanding or being understood?]]="Some difficulty"),1,0)</f>
        <v>0</v>
      </c>
      <c r="K145" s="1" cm="1">
        <f t="array" ref="K145">IF(AND(Table2[[#This Row],[Do you have difficulty in seeing, even if wearing glasses?]:[Using your usual language, do you have difficulty in communicating, for example understanding or being understood?]]="No difficulty"),1,0)</f>
        <v>1</v>
      </c>
      <c r="L145" s="1" cm="1">
        <f t="array" ref="L145">IF(OR(Table2[[#This Row],[Do you have difficulty in seeing, even if wearing glasses?]:[Using your usual language, do you have difficulty in communicating, for example understanding or being understood?]]="Cannot do at all"),1,0)</f>
        <v>0</v>
      </c>
      <c r="M145" s="1" cm="1">
        <f t="array" ref="M14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45" s="1">
        <f>IF(NOT(Table2[[#This Row],[Disable]]),1,0)</f>
        <v>1</v>
      </c>
      <c r="O145" s="1" t="str">
        <f>IF(Table2[[#This Row],[Disable]]=1,"Disable","Non-disabled")</f>
        <v>Non-disabled</v>
      </c>
    </row>
    <row r="146" spans="1:15" x14ac:dyDescent="0.3">
      <c r="A146" s="1" t="s">
        <v>4</v>
      </c>
      <c r="B146" s="1" t="s">
        <v>7</v>
      </c>
      <c r="C146" s="1" t="s">
        <v>8</v>
      </c>
      <c r="D146" s="1" t="s">
        <v>8</v>
      </c>
      <c r="E146" s="1" t="s">
        <v>8</v>
      </c>
      <c r="F146" s="1" t="s">
        <v>8</v>
      </c>
      <c r="G146" s="1" t="s">
        <v>8</v>
      </c>
      <c r="H146" s="1" t="s">
        <v>8</v>
      </c>
      <c r="I146" s="1" cm="1">
        <f t="array" ref="I14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46" s="1" cm="1">
        <f t="array" ref="J146">IF(OR(Table2[[#This Row],[Do you have difficulty in seeing, even if wearing glasses?]:[Using your usual language, do you have difficulty in communicating, for example understanding or being understood?]]="Some difficulty"),1,0)</f>
        <v>0</v>
      </c>
      <c r="K146" s="1" cm="1">
        <f t="array" ref="K146">IF(AND(Table2[[#This Row],[Do you have difficulty in seeing, even if wearing glasses?]:[Using your usual language, do you have difficulty in communicating, for example understanding or being understood?]]="No difficulty"),1,0)</f>
        <v>1</v>
      </c>
      <c r="L146" s="1" cm="1">
        <f t="array" ref="L146">IF(OR(Table2[[#This Row],[Do you have difficulty in seeing, even if wearing glasses?]:[Using your usual language, do you have difficulty in communicating, for example understanding or being understood?]]="Cannot do at all"),1,0)</f>
        <v>0</v>
      </c>
      <c r="M146" s="1" cm="1">
        <f t="array" ref="M14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46" s="1">
        <f>IF(NOT(Table2[[#This Row],[Disable]]),1,0)</f>
        <v>1</v>
      </c>
      <c r="O146" s="1" t="str">
        <f>IF(Table2[[#This Row],[Disable]]=1,"Disable","Non-disabled")</f>
        <v>Non-disabled</v>
      </c>
    </row>
    <row r="147" spans="1:15" x14ac:dyDescent="0.3">
      <c r="A147" s="1" t="s">
        <v>4</v>
      </c>
      <c r="B147" s="1" t="s">
        <v>7</v>
      </c>
      <c r="C147" s="1" t="s">
        <v>8</v>
      </c>
      <c r="D147" s="1" t="s">
        <v>8</v>
      </c>
      <c r="E147" s="1" t="s">
        <v>8</v>
      </c>
      <c r="F147" s="1" t="s">
        <v>8</v>
      </c>
      <c r="G147" s="1" t="s">
        <v>11</v>
      </c>
      <c r="H147" s="1" t="s">
        <v>11</v>
      </c>
      <c r="I147" s="1" cm="1">
        <f t="array" ref="I147">IF(OR(Table2[[#This Row],[Do you have difficulty in seeing, even if wearing glasses?]:[Using your usual language, do you have difficulty in communicating, for example understanding or being understood?]]="A lot of difficulty"),1,0)</f>
        <v>1</v>
      </c>
      <c r="J147" s="1" cm="1">
        <f t="array" ref="J147">IF(OR(Table2[[#This Row],[Do you have difficulty in seeing, even if wearing glasses?]:[Using your usual language, do you have difficulty in communicating, for example understanding or being understood?]]="Some difficulty"),1,0)</f>
        <v>0</v>
      </c>
      <c r="K147" s="1" cm="1">
        <f t="array" ref="K147">IF(AND(Table2[[#This Row],[Do you have difficulty in seeing, even if wearing glasses?]:[Using your usual language, do you have difficulty in communicating, for example understanding or being understood?]]="No difficulty"),1,0)</f>
        <v>0</v>
      </c>
      <c r="L147" s="1" cm="1">
        <f t="array" ref="L147">IF(OR(Table2[[#This Row],[Do you have difficulty in seeing, even if wearing glasses?]:[Using your usual language, do you have difficulty in communicating, for example understanding or being understood?]]="Cannot do at all"),1,0)</f>
        <v>0</v>
      </c>
      <c r="M147" s="7" cm="1">
        <f t="array" ref="M14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147" s="1">
        <f>IF(NOT(Table2[[#This Row],[Disable]]),1,0)</f>
        <v>0</v>
      </c>
      <c r="O147" s="1" t="str">
        <f>IF(Table2[[#This Row],[Disable]]=1,"Disable","Non-disabled")</f>
        <v>Disable</v>
      </c>
    </row>
    <row r="148" spans="1:15" x14ac:dyDescent="0.3">
      <c r="A148" s="1" t="s">
        <v>4</v>
      </c>
      <c r="B148" s="1" t="s">
        <v>7</v>
      </c>
      <c r="C148" s="1" t="s">
        <v>8</v>
      </c>
      <c r="D148" s="1" t="s">
        <v>8</v>
      </c>
      <c r="E148" s="1" t="s">
        <v>8</v>
      </c>
      <c r="F148" s="1" t="s">
        <v>8</v>
      </c>
      <c r="G148" s="1" t="s">
        <v>8</v>
      </c>
      <c r="H148" s="1" t="s">
        <v>8</v>
      </c>
      <c r="I148" s="1" cm="1">
        <f t="array" ref="I14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48" s="1" cm="1">
        <f t="array" ref="J148">IF(OR(Table2[[#This Row],[Do you have difficulty in seeing, even if wearing glasses?]:[Using your usual language, do you have difficulty in communicating, for example understanding or being understood?]]="Some difficulty"),1,0)</f>
        <v>0</v>
      </c>
      <c r="K148" s="1" cm="1">
        <f t="array" ref="K148">IF(AND(Table2[[#This Row],[Do you have difficulty in seeing, even if wearing glasses?]:[Using your usual language, do you have difficulty in communicating, for example understanding or being understood?]]="No difficulty"),1,0)</f>
        <v>1</v>
      </c>
      <c r="L148" s="1" cm="1">
        <f t="array" ref="L148">IF(OR(Table2[[#This Row],[Do you have difficulty in seeing, even if wearing glasses?]:[Using your usual language, do you have difficulty in communicating, for example understanding or being understood?]]="Cannot do at all"),1,0)</f>
        <v>0</v>
      </c>
      <c r="M148" s="1" cm="1">
        <f t="array" ref="M14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48" s="1">
        <f>IF(NOT(Table2[[#This Row],[Disable]]),1,0)</f>
        <v>1</v>
      </c>
      <c r="O148" s="1" t="str">
        <f>IF(Table2[[#This Row],[Disable]]=1,"Disable","Non-disabled")</f>
        <v>Non-disabled</v>
      </c>
    </row>
    <row r="149" spans="1:15" x14ac:dyDescent="0.3">
      <c r="A149" s="1" t="s">
        <v>4</v>
      </c>
      <c r="B149" s="1" t="s">
        <v>7</v>
      </c>
      <c r="C149" s="1" t="s">
        <v>8</v>
      </c>
      <c r="D149" s="1" t="s">
        <v>8</v>
      </c>
      <c r="E149" s="1" t="s">
        <v>8</v>
      </c>
      <c r="F149" s="1" t="s">
        <v>8</v>
      </c>
      <c r="G149" s="1" t="s">
        <v>8</v>
      </c>
      <c r="H149" s="1" t="s">
        <v>8</v>
      </c>
      <c r="I149" s="1" cm="1">
        <f t="array" ref="I14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49" s="1" cm="1">
        <f t="array" ref="J149">IF(OR(Table2[[#This Row],[Do you have difficulty in seeing, even if wearing glasses?]:[Using your usual language, do you have difficulty in communicating, for example understanding or being understood?]]="Some difficulty"),1,0)</f>
        <v>0</v>
      </c>
      <c r="K149" s="1" cm="1">
        <f t="array" ref="K149">IF(AND(Table2[[#This Row],[Do you have difficulty in seeing, even if wearing glasses?]:[Using your usual language, do you have difficulty in communicating, for example understanding or being understood?]]="No difficulty"),1,0)</f>
        <v>1</v>
      </c>
      <c r="L149" s="1" cm="1">
        <f t="array" ref="L149">IF(OR(Table2[[#This Row],[Do you have difficulty in seeing, even if wearing glasses?]:[Using your usual language, do you have difficulty in communicating, for example understanding or being understood?]]="Cannot do at all"),1,0)</f>
        <v>0</v>
      </c>
      <c r="M149" s="1" cm="1">
        <f t="array" ref="M14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49" s="1">
        <f>IF(NOT(Table2[[#This Row],[Disable]]),1,0)</f>
        <v>1</v>
      </c>
      <c r="O149" s="1" t="str">
        <f>IF(Table2[[#This Row],[Disable]]=1,"Disable","Non-disabled")</f>
        <v>Non-disabled</v>
      </c>
    </row>
    <row r="150" spans="1:15" x14ac:dyDescent="0.3">
      <c r="A150" s="1" t="s">
        <v>4</v>
      </c>
      <c r="B150" s="1" t="s">
        <v>7</v>
      </c>
      <c r="C150" s="1" t="s">
        <v>8</v>
      </c>
      <c r="D150" s="1" t="s">
        <v>8</v>
      </c>
      <c r="E150" s="1" t="s">
        <v>8</v>
      </c>
      <c r="F150" s="1" t="s">
        <v>8</v>
      </c>
      <c r="G150" s="1" t="s">
        <v>8</v>
      </c>
      <c r="H150" s="1" t="s">
        <v>8</v>
      </c>
      <c r="I150" s="1" cm="1">
        <f t="array" ref="I15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50" s="1" cm="1">
        <f t="array" ref="J150">IF(OR(Table2[[#This Row],[Do you have difficulty in seeing, even if wearing glasses?]:[Using your usual language, do you have difficulty in communicating, for example understanding or being understood?]]="Some difficulty"),1,0)</f>
        <v>0</v>
      </c>
      <c r="K150" s="1" cm="1">
        <f t="array" ref="K150">IF(AND(Table2[[#This Row],[Do you have difficulty in seeing, even if wearing glasses?]:[Using your usual language, do you have difficulty in communicating, for example understanding or being understood?]]="No difficulty"),1,0)</f>
        <v>1</v>
      </c>
      <c r="L150" s="1" cm="1">
        <f t="array" ref="L150">IF(OR(Table2[[#This Row],[Do you have difficulty in seeing, even if wearing glasses?]:[Using your usual language, do you have difficulty in communicating, for example understanding or being understood?]]="Cannot do at all"),1,0)</f>
        <v>0</v>
      </c>
      <c r="M150" s="1" cm="1">
        <f t="array" ref="M15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50" s="1">
        <f>IF(NOT(Table2[[#This Row],[Disable]]),1,0)</f>
        <v>1</v>
      </c>
      <c r="O150" s="1" t="str">
        <f>IF(Table2[[#This Row],[Disable]]=1,"Disable","Non-disabled")</f>
        <v>Non-disabled</v>
      </c>
    </row>
    <row r="151" spans="1:15" x14ac:dyDescent="0.3">
      <c r="A151" s="1" t="s">
        <v>4</v>
      </c>
      <c r="B151" s="1" t="s">
        <v>7</v>
      </c>
      <c r="C151" s="1" t="s">
        <v>8</v>
      </c>
      <c r="D151" s="1" t="s">
        <v>8</v>
      </c>
      <c r="E151" s="1" t="s">
        <v>8</v>
      </c>
      <c r="F151" s="1" t="s">
        <v>8</v>
      </c>
      <c r="G151" s="1" t="s">
        <v>8</v>
      </c>
      <c r="H151" s="1" t="s">
        <v>8</v>
      </c>
      <c r="I151" s="1" cm="1">
        <f t="array" ref="I15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51" s="1" cm="1">
        <f t="array" ref="J151">IF(OR(Table2[[#This Row],[Do you have difficulty in seeing, even if wearing glasses?]:[Using your usual language, do you have difficulty in communicating, for example understanding or being understood?]]="Some difficulty"),1,0)</f>
        <v>0</v>
      </c>
      <c r="K151" s="1" cm="1">
        <f t="array" ref="K151">IF(AND(Table2[[#This Row],[Do you have difficulty in seeing, even if wearing glasses?]:[Using your usual language, do you have difficulty in communicating, for example understanding or being understood?]]="No difficulty"),1,0)</f>
        <v>1</v>
      </c>
      <c r="L151" s="1" cm="1">
        <f t="array" ref="L151">IF(OR(Table2[[#This Row],[Do you have difficulty in seeing, even if wearing glasses?]:[Using your usual language, do you have difficulty in communicating, for example understanding or being understood?]]="Cannot do at all"),1,0)</f>
        <v>0</v>
      </c>
      <c r="M151" s="1" cm="1">
        <f t="array" ref="M15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51" s="1">
        <f>IF(NOT(Table2[[#This Row],[Disable]]),1,0)</f>
        <v>1</v>
      </c>
      <c r="O151" s="1" t="str">
        <f>IF(Table2[[#This Row],[Disable]]=1,"Disable","Non-disabled")</f>
        <v>Non-disabled</v>
      </c>
    </row>
    <row r="152" spans="1:15" x14ac:dyDescent="0.3">
      <c r="A152" s="1" t="s">
        <v>4</v>
      </c>
      <c r="B152" s="1" t="s">
        <v>7</v>
      </c>
      <c r="C152" s="1" t="s">
        <v>8</v>
      </c>
      <c r="D152" s="1" t="s">
        <v>8</v>
      </c>
      <c r="E152" s="1" t="s">
        <v>8</v>
      </c>
      <c r="F152" s="1" t="s">
        <v>8</v>
      </c>
      <c r="G152" s="1" t="s">
        <v>8</v>
      </c>
      <c r="H152" s="1" t="s">
        <v>8</v>
      </c>
      <c r="I152" s="1" cm="1">
        <f t="array" ref="I15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52" s="1" cm="1">
        <f t="array" ref="J152">IF(OR(Table2[[#This Row],[Do you have difficulty in seeing, even if wearing glasses?]:[Using your usual language, do you have difficulty in communicating, for example understanding or being understood?]]="Some difficulty"),1,0)</f>
        <v>0</v>
      </c>
      <c r="K152" s="1" cm="1">
        <f t="array" ref="K152">IF(AND(Table2[[#This Row],[Do you have difficulty in seeing, even if wearing glasses?]:[Using your usual language, do you have difficulty in communicating, for example understanding or being understood?]]="No difficulty"),1,0)</f>
        <v>1</v>
      </c>
      <c r="L152" s="1" cm="1">
        <f t="array" ref="L152">IF(OR(Table2[[#This Row],[Do you have difficulty in seeing, even if wearing glasses?]:[Using your usual language, do you have difficulty in communicating, for example understanding or being understood?]]="Cannot do at all"),1,0)</f>
        <v>0</v>
      </c>
      <c r="M152" s="1" cm="1">
        <f t="array" ref="M15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52" s="1">
        <f>IF(NOT(Table2[[#This Row],[Disable]]),1,0)</f>
        <v>1</v>
      </c>
      <c r="O152" s="1" t="str">
        <f>IF(Table2[[#This Row],[Disable]]=1,"Disable","Non-disabled")</f>
        <v>Non-disabled</v>
      </c>
    </row>
    <row r="153" spans="1:15" x14ac:dyDescent="0.3">
      <c r="A153" s="1" t="s">
        <v>4</v>
      </c>
      <c r="B153" s="1" t="s">
        <v>7</v>
      </c>
      <c r="C153" s="1" t="s">
        <v>8</v>
      </c>
      <c r="D153" s="1" t="s">
        <v>8</v>
      </c>
      <c r="E153" s="1" t="s">
        <v>8</v>
      </c>
      <c r="F153" s="1" t="s">
        <v>8</v>
      </c>
      <c r="G153" s="1" t="s">
        <v>8</v>
      </c>
      <c r="H153" s="1" t="s">
        <v>8</v>
      </c>
      <c r="I153" s="1" cm="1">
        <f t="array" ref="I15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53" s="1" cm="1">
        <f t="array" ref="J153">IF(OR(Table2[[#This Row],[Do you have difficulty in seeing, even if wearing glasses?]:[Using your usual language, do you have difficulty in communicating, for example understanding or being understood?]]="Some difficulty"),1,0)</f>
        <v>0</v>
      </c>
      <c r="K153" s="1" cm="1">
        <f t="array" ref="K153">IF(AND(Table2[[#This Row],[Do you have difficulty in seeing, even if wearing glasses?]:[Using your usual language, do you have difficulty in communicating, for example understanding or being understood?]]="No difficulty"),1,0)</f>
        <v>1</v>
      </c>
      <c r="L153" s="1" cm="1">
        <f t="array" ref="L153">IF(OR(Table2[[#This Row],[Do you have difficulty in seeing, even if wearing glasses?]:[Using your usual language, do you have difficulty in communicating, for example understanding or being understood?]]="Cannot do at all"),1,0)</f>
        <v>0</v>
      </c>
      <c r="M153" s="1" cm="1">
        <f t="array" ref="M15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53" s="1">
        <f>IF(NOT(Table2[[#This Row],[Disable]]),1,0)</f>
        <v>1</v>
      </c>
      <c r="O153" s="1" t="str">
        <f>IF(Table2[[#This Row],[Disable]]=1,"Disable","Non-disabled")</f>
        <v>Non-disabled</v>
      </c>
    </row>
    <row r="154" spans="1:15" x14ac:dyDescent="0.3">
      <c r="A154" s="1" t="s">
        <v>4</v>
      </c>
      <c r="B154" s="1" t="s">
        <v>7</v>
      </c>
      <c r="C154" s="1" t="s">
        <v>8</v>
      </c>
      <c r="D154" s="1" t="s">
        <v>8</v>
      </c>
      <c r="E154" s="1" t="s">
        <v>8</v>
      </c>
      <c r="F154" s="1" t="s">
        <v>8</v>
      </c>
      <c r="G154" s="1" t="s">
        <v>8</v>
      </c>
      <c r="H154" s="1" t="s">
        <v>8</v>
      </c>
      <c r="I154" s="1" cm="1">
        <f t="array" ref="I15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54" s="1" cm="1">
        <f t="array" ref="J154">IF(OR(Table2[[#This Row],[Do you have difficulty in seeing, even if wearing glasses?]:[Using your usual language, do you have difficulty in communicating, for example understanding or being understood?]]="Some difficulty"),1,0)</f>
        <v>0</v>
      </c>
      <c r="K154" s="1" cm="1">
        <f t="array" ref="K154">IF(AND(Table2[[#This Row],[Do you have difficulty in seeing, even if wearing glasses?]:[Using your usual language, do you have difficulty in communicating, for example understanding or being understood?]]="No difficulty"),1,0)</f>
        <v>1</v>
      </c>
      <c r="L154" s="1" cm="1">
        <f t="array" ref="L154">IF(OR(Table2[[#This Row],[Do you have difficulty in seeing, even if wearing glasses?]:[Using your usual language, do you have difficulty in communicating, for example understanding or being understood?]]="Cannot do at all"),1,0)</f>
        <v>0</v>
      </c>
      <c r="M154" s="1" cm="1">
        <f t="array" ref="M15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54" s="1">
        <f>IF(NOT(Table2[[#This Row],[Disable]]),1,0)</f>
        <v>1</v>
      </c>
      <c r="O154" s="1" t="str">
        <f>IF(Table2[[#This Row],[Disable]]=1,"Disable","Non-disabled")</f>
        <v>Non-disabled</v>
      </c>
    </row>
    <row r="155" spans="1:15" x14ac:dyDescent="0.3">
      <c r="A155" s="1" t="s">
        <v>4</v>
      </c>
      <c r="B155" s="1" t="s">
        <v>7</v>
      </c>
      <c r="C155" s="1" t="s">
        <v>8</v>
      </c>
      <c r="D155" s="1" t="s">
        <v>8</v>
      </c>
      <c r="E155" s="1" t="s">
        <v>8</v>
      </c>
      <c r="F155" s="1" t="s">
        <v>8</v>
      </c>
      <c r="G155" s="1" t="s">
        <v>8</v>
      </c>
      <c r="H155" s="1" t="s">
        <v>8</v>
      </c>
      <c r="I155" s="1" cm="1">
        <f t="array" ref="I15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55" s="1" cm="1">
        <f t="array" ref="J155">IF(OR(Table2[[#This Row],[Do you have difficulty in seeing, even if wearing glasses?]:[Using your usual language, do you have difficulty in communicating, for example understanding or being understood?]]="Some difficulty"),1,0)</f>
        <v>0</v>
      </c>
      <c r="K155" s="1" cm="1">
        <f t="array" ref="K155">IF(AND(Table2[[#This Row],[Do you have difficulty in seeing, even if wearing glasses?]:[Using your usual language, do you have difficulty in communicating, for example understanding or being understood?]]="No difficulty"),1,0)</f>
        <v>1</v>
      </c>
      <c r="L155" s="1" cm="1">
        <f t="array" ref="L155">IF(OR(Table2[[#This Row],[Do you have difficulty in seeing, even if wearing glasses?]:[Using your usual language, do you have difficulty in communicating, for example understanding or being understood?]]="Cannot do at all"),1,0)</f>
        <v>0</v>
      </c>
      <c r="M155" s="1" cm="1">
        <f t="array" ref="M15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55" s="1">
        <f>IF(NOT(Table2[[#This Row],[Disable]]),1,0)</f>
        <v>1</v>
      </c>
      <c r="O155" s="1" t="str">
        <f>IF(Table2[[#This Row],[Disable]]=1,"Disable","Non-disabled")</f>
        <v>Non-disabled</v>
      </c>
    </row>
    <row r="156" spans="1:15" x14ac:dyDescent="0.3">
      <c r="A156" s="1" t="s">
        <v>4</v>
      </c>
      <c r="B156" s="1" t="s">
        <v>7</v>
      </c>
      <c r="C156" s="1" t="s">
        <v>8</v>
      </c>
      <c r="D156" s="1" t="s">
        <v>8</v>
      </c>
      <c r="E156" s="1" t="s">
        <v>8</v>
      </c>
      <c r="F156" s="1" t="s">
        <v>8</v>
      </c>
      <c r="G156" s="1" t="s">
        <v>8</v>
      </c>
      <c r="H156" s="1" t="s">
        <v>8</v>
      </c>
      <c r="I156" s="1" cm="1">
        <f t="array" ref="I15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56" s="1" cm="1">
        <f t="array" ref="J156">IF(OR(Table2[[#This Row],[Do you have difficulty in seeing, even if wearing glasses?]:[Using your usual language, do you have difficulty in communicating, for example understanding or being understood?]]="Some difficulty"),1,0)</f>
        <v>0</v>
      </c>
      <c r="K156" s="1" cm="1">
        <f t="array" ref="K156">IF(AND(Table2[[#This Row],[Do you have difficulty in seeing, even if wearing glasses?]:[Using your usual language, do you have difficulty in communicating, for example understanding or being understood?]]="No difficulty"),1,0)</f>
        <v>1</v>
      </c>
      <c r="L156" s="1" cm="1">
        <f t="array" ref="L156">IF(OR(Table2[[#This Row],[Do you have difficulty in seeing, even if wearing glasses?]:[Using your usual language, do you have difficulty in communicating, for example understanding or being understood?]]="Cannot do at all"),1,0)</f>
        <v>0</v>
      </c>
      <c r="M156" s="1" cm="1">
        <f t="array" ref="M15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56" s="1">
        <f>IF(NOT(Table2[[#This Row],[Disable]]),1,0)</f>
        <v>1</v>
      </c>
      <c r="O156" s="1" t="str">
        <f>IF(Table2[[#This Row],[Disable]]=1,"Disable","Non-disabled")</f>
        <v>Non-disabled</v>
      </c>
    </row>
    <row r="157" spans="1:15" x14ac:dyDescent="0.3">
      <c r="A157" s="1" t="s">
        <v>4</v>
      </c>
      <c r="B157" s="1" t="s">
        <v>7</v>
      </c>
      <c r="C157" s="1" t="s">
        <v>8</v>
      </c>
      <c r="D157" s="1" t="s">
        <v>8</v>
      </c>
      <c r="E157" s="1" t="s">
        <v>8</v>
      </c>
      <c r="F157" s="1" t="s">
        <v>8</v>
      </c>
      <c r="G157" s="1" t="s">
        <v>8</v>
      </c>
      <c r="H157" s="1" t="s">
        <v>8</v>
      </c>
      <c r="I157" s="1" cm="1">
        <f t="array" ref="I15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57" s="1" cm="1">
        <f t="array" ref="J157">IF(OR(Table2[[#This Row],[Do you have difficulty in seeing, even if wearing glasses?]:[Using your usual language, do you have difficulty in communicating, for example understanding or being understood?]]="Some difficulty"),1,0)</f>
        <v>0</v>
      </c>
      <c r="K157" s="1" cm="1">
        <f t="array" ref="K157">IF(AND(Table2[[#This Row],[Do you have difficulty in seeing, even if wearing glasses?]:[Using your usual language, do you have difficulty in communicating, for example understanding or being understood?]]="No difficulty"),1,0)</f>
        <v>1</v>
      </c>
      <c r="L157" s="1" cm="1">
        <f t="array" ref="L157">IF(OR(Table2[[#This Row],[Do you have difficulty in seeing, even if wearing glasses?]:[Using your usual language, do you have difficulty in communicating, for example understanding or being understood?]]="Cannot do at all"),1,0)</f>
        <v>0</v>
      </c>
      <c r="M157" s="1" cm="1">
        <f t="array" ref="M15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57" s="1">
        <f>IF(NOT(Table2[[#This Row],[Disable]]),1,0)</f>
        <v>1</v>
      </c>
      <c r="O157" s="1" t="str">
        <f>IF(Table2[[#This Row],[Disable]]=1,"Disable","Non-disabled")</f>
        <v>Non-disabled</v>
      </c>
    </row>
    <row r="158" spans="1:15" x14ac:dyDescent="0.3">
      <c r="A158" s="1" t="s">
        <v>4</v>
      </c>
      <c r="B158" s="1" t="s">
        <v>7</v>
      </c>
      <c r="C158" s="1" t="s">
        <v>8</v>
      </c>
      <c r="D158" s="1" t="s">
        <v>8</v>
      </c>
      <c r="E158" s="1" t="s">
        <v>8</v>
      </c>
      <c r="F158" s="1" t="s">
        <v>8</v>
      </c>
      <c r="G158" s="1" t="s">
        <v>8</v>
      </c>
      <c r="H158" s="1" t="s">
        <v>8</v>
      </c>
      <c r="I158" s="1" cm="1">
        <f t="array" ref="I15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58" s="1" cm="1">
        <f t="array" ref="J158">IF(OR(Table2[[#This Row],[Do you have difficulty in seeing, even if wearing glasses?]:[Using your usual language, do you have difficulty in communicating, for example understanding or being understood?]]="Some difficulty"),1,0)</f>
        <v>0</v>
      </c>
      <c r="K158" s="1" cm="1">
        <f t="array" ref="K158">IF(AND(Table2[[#This Row],[Do you have difficulty in seeing, even if wearing glasses?]:[Using your usual language, do you have difficulty in communicating, for example understanding or being understood?]]="No difficulty"),1,0)</f>
        <v>1</v>
      </c>
      <c r="L158" s="1" cm="1">
        <f t="array" ref="L158">IF(OR(Table2[[#This Row],[Do you have difficulty in seeing, even if wearing glasses?]:[Using your usual language, do you have difficulty in communicating, for example understanding or being understood?]]="Cannot do at all"),1,0)</f>
        <v>0</v>
      </c>
      <c r="M158" s="1" cm="1">
        <f t="array" ref="M15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58" s="1">
        <f>IF(NOT(Table2[[#This Row],[Disable]]),1,0)</f>
        <v>1</v>
      </c>
      <c r="O158" s="1" t="str">
        <f>IF(Table2[[#This Row],[Disable]]=1,"Disable","Non-disabled")</f>
        <v>Non-disabled</v>
      </c>
    </row>
    <row r="159" spans="1:15" x14ac:dyDescent="0.3">
      <c r="A159" s="1" t="s">
        <v>4</v>
      </c>
      <c r="B159" s="1" t="s">
        <v>7</v>
      </c>
      <c r="C159" s="1" t="s">
        <v>8</v>
      </c>
      <c r="D159" s="1" t="s">
        <v>8</v>
      </c>
      <c r="E159" s="1" t="s">
        <v>8</v>
      </c>
      <c r="F159" s="1" t="s">
        <v>8</v>
      </c>
      <c r="G159" s="1" t="s">
        <v>8</v>
      </c>
      <c r="H159" s="1" t="s">
        <v>8</v>
      </c>
      <c r="I159" s="1" cm="1">
        <f t="array" ref="I15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59" s="1" cm="1">
        <f t="array" ref="J159">IF(OR(Table2[[#This Row],[Do you have difficulty in seeing, even if wearing glasses?]:[Using your usual language, do you have difficulty in communicating, for example understanding or being understood?]]="Some difficulty"),1,0)</f>
        <v>0</v>
      </c>
      <c r="K159" s="1" cm="1">
        <f t="array" ref="K159">IF(AND(Table2[[#This Row],[Do you have difficulty in seeing, even if wearing glasses?]:[Using your usual language, do you have difficulty in communicating, for example understanding or being understood?]]="No difficulty"),1,0)</f>
        <v>1</v>
      </c>
      <c r="L159" s="1" cm="1">
        <f t="array" ref="L159">IF(OR(Table2[[#This Row],[Do you have difficulty in seeing, even if wearing glasses?]:[Using your usual language, do you have difficulty in communicating, for example understanding or being understood?]]="Cannot do at all"),1,0)</f>
        <v>0</v>
      </c>
      <c r="M159" s="1" cm="1">
        <f t="array" ref="M15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59" s="1">
        <f>IF(NOT(Table2[[#This Row],[Disable]]),1,0)</f>
        <v>1</v>
      </c>
      <c r="O159" s="1" t="str">
        <f>IF(Table2[[#This Row],[Disable]]=1,"Disable","Non-disabled")</f>
        <v>Non-disabled</v>
      </c>
    </row>
    <row r="160" spans="1:15" x14ac:dyDescent="0.3">
      <c r="A160" s="1" t="s">
        <v>4</v>
      </c>
      <c r="B160" s="1" t="s">
        <v>7</v>
      </c>
      <c r="C160" s="1" t="s">
        <v>8</v>
      </c>
      <c r="D160" s="1" t="s">
        <v>8</v>
      </c>
      <c r="E160" s="1" t="s">
        <v>8</v>
      </c>
      <c r="F160" s="1" t="s">
        <v>8</v>
      </c>
      <c r="G160" s="1" t="s">
        <v>8</v>
      </c>
      <c r="H160" s="1" t="s">
        <v>8</v>
      </c>
      <c r="I160" s="1" cm="1">
        <f t="array" ref="I16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60" s="1" cm="1">
        <f t="array" ref="J160">IF(OR(Table2[[#This Row],[Do you have difficulty in seeing, even if wearing glasses?]:[Using your usual language, do you have difficulty in communicating, for example understanding or being understood?]]="Some difficulty"),1,0)</f>
        <v>0</v>
      </c>
      <c r="K160" s="1" cm="1">
        <f t="array" ref="K160">IF(AND(Table2[[#This Row],[Do you have difficulty in seeing, even if wearing glasses?]:[Using your usual language, do you have difficulty in communicating, for example understanding or being understood?]]="No difficulty"),1,0)</f>
        <v>1</v>
      </c>
      <c r="L160" s="1" cm="1">
        <f t="array" ref="L160">IF(OR(Table2[[#This Row],[Do you have difficulty in seeing, even if wearing glasses?]:[Using your usual language, do you have difficulty in communicating, for example understanding or being understood?]]="Cannot do at all"),1,0)</f>
        <v>0</v>
      </c>
      <c r="M160" s="1" cm="1">
        <f t="array" ref="M16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60" s="1">
        <f>IF(NOT(Table2[[#This Row],[Disable]]),1,0)</f>
        <v>1</v>
      </c>
      <c r="O160" s="1" t="str">
        <f>IF(Table2[[#This Row],[Disable]]=1,"Disable","Non-disabled")</f>
        <v>Non-disabled</v>
      </c>
    </row>
    <row r="161" spans="1:15" x14ac:dyDescent="0.3">
      <c r="A161" s="1" t="s">
        <v>4</v>
      </c>
      <c r="B161" s="1" t="s">
        <v>7</v>
      </c>
      <c r="C161" s="1" t="s">
        <v>8</v>
      </c>
      <c r="D161" s="1" t="s">
        <v>8</v>
      </c>
      <c r="E161" s="1" t="s">
        <v>8</v>
      </c>
      <c r="F161" s="1" t="s">
        <v>8</v>
      </c>
      <c r="G161" s="1" t="s">
        <v>8</v>
      </c>
      <c r="H161" s="1" t="s">
        <v>8</v>
      </c>
      <c r="I161" s="1" cm="1">
        <f t="array" ref="I16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61" s="1" cm="1">
        <f t="array" ref="J161">IF(OR(Table2[[#This Row],[Do you have difficulty in seeing, even if wearing glasses?]:[Using your usual language, do you have difficulty in communicating, for example understanding or being understood?]]="Some difficulty"),1,0)</f>
        <v>0</v>
      </c>
      <c r="K161" s="1" cm="1">
        <f t="array" ref="K161">IF(AND(Table2[[#This Row],[Do you have difficulty in seeing, even if wearing glasses?]:[Using your usual language, do you have difficulty in communicating, for example understanding or being understood?]]="No difficulty"),1,0)</f>
        <v>1</v>
      </c>
      <c r="L161" s="1" cm="1">
        <f t="array" ref="L161">IF(OR(Table2[[#This Row],[Do you have difficulty in seeing, even if wearing glasses?]:[Using your usual language, do you have difficulty in communicating, for example understanding or being understood?]]="Cannot do at all"),1,0)</f>
        <v>0</v>
      </c>
      <c r="M161" s="1" cm="1">
        <f t="array" ref="M16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61" s="1">
        <f>IF(NOT(Table2[[#This Row],[Disable]]),1,0)</f>
        <v>1</v>
      </c>
      <c r="O161" s="1" t="str">
        <f>IF(Table2[[#This Row],[Disable]]=1,"Disable","Non-disabled")</f>
        <v>Non-disabled</v>
      </c>
    </row>
    <row r="162" spans="1:15" x14ac:dyDescent="0.3">
      <c r="A162" s="1" t="s">
        <v>4</v>
      </c>
      <c r="B162" s="1" t="s">
        <v>7</v>
      </c>
      <c r="C162" s="1" t="s">
        <v>8</v>
      </c>
      <c r="D162" s="1" t="s">
        <v>8</v>
      </c>
      <c r="E162" s="1" t="s">
        <v>8</v>
      </c>
      <c r="F162" s="1" t="s">
        <v>8</v>
      </c>
      <c r="G162" s="1" t="s">
        <v>8</v>
      </c>
      <c r="H162" s="1" t="s">
        <v>8</v>
      </c>
      <c r="I162" s="1" cm="1">
        <f t="array" ref="I16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62" s="1" cm="1">
        <f t="array" ref="J162">IF(OR(Table2[[#This Row],[Do you have difficulty in seeing, even if wearing glasses?]:[Using your usual language, do you have difficulty in communicating, for example understanding or being understood?]]="Some difficulty"),1,0)</f>
        <v>0</v>
      </c>
      <c r="K162" s="1" cm="1">
        <f t="array" ref="K162">IF(AND(Table2[[#This Row],[Do you have difficulty in seeing, even if wearing glasses?]:[Using your usual language, do you have difficulty in communicating, for example understanding or being understood?]]="No difficulty"),1,0)</f>
        <v>1</v>
      </c>
      <c r="L162" s="1" cm="1">
        <f t="array" ref="L162">IF(OR(Table2[[#This Row],[Do you have difficulty in seeing, even if wearing glasses?]:[Using your usual language, do you have difficulty in communicating, for example understanding or being understood?]]="Cannot do at all"),1,0)</f>
        <v>0</v>
      </c>
      <c r="M162" s="1" cm="1">
        <f t="array" ref="M16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62" s="1">
        <f>IF(NOT(Table2[[#This Row],[Disable]]),1,0)</f>
        <v>1</v>
      </c>
      <c r="O162" s="1" t="str">
        <f>IF(Table2[[#This Row],[Disable]]=1,"Disable","Non-disabled")</f>
        <v>Non-disabled</v>
      </c>
    </row>
    <row r="163" spans="1:15" x14ac:dyDescent="0.3">
      <c r="A163" s="1" t="s">
        <v>4</v>
      </c>
      <c r="B163" s="1" t="s">
        <v>7</v>
      </c>
      <c r="C163" s="1" t="s">
        <v>8</v>
      </c>
      <c r="D163" s="1" t="s">
        <v>8</v>
      </c>
      <c r="E163" s="1" t="s">
        <v>8</v>
      </c>
      <c r="F163" s="1" t="s">
        <v>8</v>
      </c>
      <c r="G163" s="1" t="s">
        <v>8</v>
      </c>
      <c r="H163" s="1" t="s">
        <v>8</v>
      </c>
      <c r="I163" s="1" cm="1">
        <f t="array" ref="I16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63" s="1" cm="1">
        <f t="array" ref="J163">IF(OR(Table2[[#This Row],[Do you have difficulty in seeing, even if wearing glasses?]:[Using your usual language, do you have difficulty in communicating, for example understanding or being understood?]]="Some difficulty"),1,0)</f>
        <v>0</v>
      </c>
      <c r="K163" s="1" cm="1">
        <f t="array" ref="K163">IF(AND(Table2[[#This Row],[Do you have difficulty in seeing, even if wearing glasses?]:[Using your usual language, do you have difficulty in communicating, for example understanding or being understood?]]="No difficulty"),1,0)</f>
        <v>1</v>
      </c>
      <c r="L163" s="1" cm="1">
        <f t="array" ref="L163">IF(OR(Table2[[#This Row],[Do you have difficulty in seeing, even if wearing glasses?]:[Using your usual language, do you have difficulty in communicating, for example understanding or being understood?]]="Cannot do at all"),1,0)</f>
        <v>0</v>
      </c>
      <c r="M163" s="1" cm="1">
        <f t="array" ref="M16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63" s="1">
        <f>IF(NOT(Table2[[#This Row],[Disable]]),1,0)</f>
        <v>1</v>
      </c>
      <c r="O163" s="1" t="str">
        <f>IF(Table2[[#This Row],[Disable]]=1,"Disable","Non-disabled")</f>
        <v>Non-disabled</v>
      </c>
    </row>
    <row r="164" spans="1:15" x14ac:dyDescent="0.3">
      <c r="A164" s="1" t="s">
        <v>4</v>
      </c>
      <c r="B164" s="1" t="s">
        <v>6</v>
      </c>
      <c r="C164" s="1" t="s">
        <v>8</v>
      </c>
      <c r="D164" s="1" t="s">
        <v>8</v>
      </c>
      <c r="E164" s="1" t="s">
        <v>8</v>
      </c>
      <c r="F164" s="1" t="s">
        <v>8</v>
      </c>
      <c r="G164" s="1" t="s">
        <v>8</v>
      </c>
      <c r="H164" s="1" t="s">
        <v>8</v>
      </c>
      <c r="I164" s="1" cm="1">
        <f t="array" ref="I16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64" s="1" cm="1">
        <f t="array" ref="J164">IF(OR(Table2[[#This Row],[Do you have difficulty in seeing, even if wearing glasses?]:[Using your usual language, do you have difficulty in communicating, for example understanding or being understood?]]="Some difficulty"),1,0)</f>
        <v>0</v>
      </c>
      <c r="K164" s="1" cm="1">
        <f t="array" ref="K164">IF(AND(Table2[[#This Row],[Do you have difficulty in seeing, even if wearing glasses?]:[Using your usual language, do you have difficulty in communicating, for example understanding or being understood?]]="No difficulty"),1,0)</f>
        <v>1</v>
      </c>
      <c r="L164" s="1" cm="1">
        <f t="array" ref="L164">IF(OR(Table2[[#This Row],[Do you have difficulty in seeing, even if wearing glasses?]:[Using your usual language, do you have difficulty in communicating, for example understanding or being understood?]]="Cannot do at all"),1,0)</f>
        <v>0</v>
      </c>
      <c r="M164" s="1" cm="1">
        <f t="array" ref="M16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64" s="1">
        <f>IF(NOT(Table2[[#This Row],[Disable]]),1,0)</f>
        <v>1</v>
      </c>
      <c r="O164" s="1" t="str">
        <f>IF(Table2[[#This Row],[Disable]]=1,"Disable","Non-disabled")</f>
        <v>Non-disabled</v>
      </c>
    </row>
    <row r="165" spans="1:15" x14ac:dyDescent="0.3">
      <c r="A165" s="1" t="s">
        <v>4</v>
      </c>
      <c r="B165" s="1" t="s">
        <v>6</v>
      </c>
      <c r="C165" s="1" t="s">
        <v>8</v>
      </c>
      <c r="D165" s="1" t="s">
        <v>8</v>
      </c>
      <c r="E165" s="1" t="s">
        <v>8</v>
      </c>
      <c r="F165" s="1" t="s">
        <v>8</v>
      </c>
      <c r="G165" s="1" t="s">
        <v>8</v>
      </c>
      <c r="H165" s="1" t="s">
        <v>8</v>
      </c>
      <c r="I165" s="1" cm="1">
        <f t="array" ref="I16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65" s="1" cm="1">
        <f t="array" ref="J165">IF(OR(Table2[[#This Row],[Do you have difficulty in seeing, even if wearing glasses?]:[Using your usual language, do you have difficulty in communicating, for example understanding or being understood?]]="Some difficulty"),1,0)</f>
        <v>0</v>
      </c>
      <c r="K165" s="1" cm="1">
        <f t="array" ref="K165">IF(AND(Table2[[#This Row],[Do you have difficulty in seeing, even if wearing glasses?]:[Using your usual language, do you have difficulty in communicating, for example understanding or being understood?]]="No difficulty"),1,0)</f>
        <v>1</v>
      </c>
      <c r="L165" s="1" cm="1">
        <f t="array" ref="L165">IF(OR(Table2[[#This Row],[Do you have difficulty in seeing, even if wearing glasses?]:[Using your usual language, do you have difficulty in communicating, for example understanding or being understood?]]="Cannot do at all"),1,0)</f>
        <v>0</v>
      </c>
      <c r="M165" s="1" cm="1">
        <f t="array" ref="M16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65" s="1">
        <f>IF(NOT(Table2[[#This Row],[Disable]]),1,0)</f>
        <v>1</v>
      </c>
      <c r="O165" s="1" t="str">
        <f>IF(Table2[[#This Row],[Disable]]=1,"Disable","Non-disabled")</f>
        <v>Non-disabled</v>
      </c>
    </row>
    <row r="166" spans="1:15" x14ac:dyDescent="0.3">
      <c r="A166" s="1" t="s">
        <v>4</v>
      </c>
      <c r="B166" s="1" t="s">
        <v>6</v>
      </c>
      <c r="C166" s="1" t="s">
        <v>8</v>
      </c>
      <c r="D166" s="1" t="s">
        <v>8</v>
      </c>
      <c r="E166" s="1" t="s">
        <v>8</v>
      </c>
      <c r="F166" s="1" t="s">
        <v>8</v>
      </c>
      <c r="G166" s="1" t="s">
        <v>8</v>
      </c>
      <c r="H166" s="1" t="s">
        <v>8</v>
      </c>
      <c r="I166" s="1" cm="1">
        <f t="array" ref="I16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66" s="1" cm="1">
        <f t="array" ref="J166">IF(OR(Table2[[#This Row],[Do you have difficulty in seeing, even if wearing glasses?]:[Using your usual language, do you have difficulty in communicating, for example understanding or being understood?]]="Some difficulty"),1,0)</f>
        <v>0</v>
      </c>
      <c r="K166" s="1" cm="1">
        <f t="array" ref="K166">IF(AND(Table2[[#This Row],[Do you have difficulty in seeing, even if wearing glasses?]:[Using your usual language, do you have difficulty in communicating, for example understanding or being understood?]]="No difficulty"),1,0)</f>
        <v>1</v>
      </c>
      <c r="L166" s="1" cm="1">
        <f t="array" ref="L166">IF(OR(Table2[[#This Row],[Do you have difficulty in seeing, even if wearing glasses?]:[Using your usual language, do you have difficulty in communicating, for example understanding or being understood?]]="Cannot do at all"),1,0)</f>
        <v>0</v>
      </c>
      <c r="M166" s="1" cm="1">
        <f t="array" ref="M16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66" s="1">
        <f>IF(NOT(Table2[[#This Row],[Disable]]),1,0)</f>
        <v>1</v>
      </c>
      <c r="O166" s="1" t="str">
        <f>IF(Table2[[#This Row],[Disable]]=1,"Disable","Non-disabled")</f>
        <v>Non-disabled</v>
      </c>
    </row>
    <row r="167" spans="1:15" x14ac:dyDescent="0.3">
      <c r="A167" s="1" t="s">
        <v>5</v>
      </c>
      <c r="B167" s="1" t="s">
        <v>6</v>
      </c>
      <c r="C167" s="1" t="s">
        <v>8</v>
      </c>
      <c r="D167" s="1" t="s">
        <v>8</v>
      </c>
      <c r="E167" s="1" t="s">
        <v>8</v>
      </c>
      <c r="F167" s="1" t="s">
        <v>8</v>
      </c>
      <c r="G167" s="1" t="s">
        <v>8</v>
      </c>
      <c r="H167" s="1" t="s">
        <v>8</v>
      </c>
      <c r="I167" s="1" cm="1">
        <f t="array" ref="I16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67" s="1" cm="1">
        <f t="array" ref="J167">IF(OR(Table2[[#This Row],[Do you have difficulty in seeing, even if wearing glasses?]:[Using your usual language, do you have difficulty in communicating, for example understanding or being understood?]]="Some difficulty"),1,0)</f>
        <v>0</v>
      </c>
      <c r="K167" s="1" cm="1">
        <f t="array" ref="K167">IF(AND(Table2[[#This Row],[Do you have difficulty in seeing, even if wearing glasses?]:[Using your usual language, do you have difficulty in communicating, for example understanding or being understood?]]="No difficulty"),1,0)</f>
        <v>1</v>
      </c>
      <c r="L167" s="1" cm="1">
        <f t="array" ref="L167">IF(OR(Table2[[#This Row],[Do you have difficulty in seeing, even if wearing glasses?]:[Using your usual language, do you have difficulty in communicating, for example understanding or being understood?]]="Cannot do at all"),1,0)</f>
        <v>0</v>
      </c>
      <c r="M167" s="1" cm="1">
        <f t="array" ref="M16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67" s="1">
        <f>IF(NOT(Table2[[#This Row],[Disable]]),1,0)</f>
        <v>1</v>
      </c>
      <c r="O167" s="1" t="str">
        <f>IF(Table2[[#This Row],[Disable]]=1,"Disable","Non-disabled")</f>
        <v>Non-disabled</v>
      </c>
    </row>
    <row r="168" spans="1:15" x14ac:dyDescent="0.3">
      <c r="A168" s="1" t="s">
        <v>5</v>
      </c>
      <c r="B168" s="1" t="s">
        <v>6</v>
      </c>
      <c r="C168" s="1" t="s">
        <v>8</v>
      </c>
      <c r="D168" s="1" t="s">
        <v>8</v>
      </c>
      <c r="E168" s="1" t="s">
        <v>8</v>
      </c>
      <c r="F168" s="1" t="s">
        <v>8</v>
      </c>
      <c r="G168" s="1" t="s">
        <v>8</v>
      </c>
      <c r="H168" s="1" t="s">
        <v>8</v>
      </c>
      <c r="I168" s="1" cm="1">
        <f t="array" ref="I16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68" s="1" cm="1">
        <f t="array" ref="J168">IF(OR(Table2[[#This Row],[Do you have difficulty in seeing, even if wearing glasses?]:[Using your usual language, do you have difficulty in communicating, for example understanding or being understood?]]="Some difficulty"),1,0)</f>
        <v>0</v>
      </c>
      <c r="K168" s="1" cm="1">
        <f t="array" ref="K168">IF(AND(Table2[[#This Row],[Do you have difficulty in seeing, even if wearing glasses?]:[Using your usual language, do you have difficulty in communicating, for example understanding or being understood?]]="No difficulty"),1,0)</f>
        <v>1</v>
      </c>
      <c r="L168" s="1" cm="1">
        <f t="array" ref="L168">IF(OR(Table2[[#This Row],[Do you have difficulty in seeing, even if wearing glasses?]:[Using your usual language, do you have difficulty in communicating, for example understanding or being understood?]]="Cannot do at all"),1,0)</f>
        <v>0</v>
      </c>
      <c r="M168" s="1" cm="1">
        <f t="array" ref="M16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68" s="1">
        <f>IF(NOT(Table2[[#This Row],[Disable]]),1,0)</f>
        <v>1</v>
      </c>
      <c r="O168" s="1" t="str">
        <f>IF(Table2[[#This Row],[Disable]]=1,"Disable","Non-disabled")</f>
        <v>Non-disabled</v>
      </c>
    </row>
    <row r="169" spans="1:15" x14ac:dyDescent="0.3">
      <c r="A169" s="1" t="s">
        <v>5</v>
      </c>
      <c r="B169" s="1" t="s">
        <v>6</v>
      </c>
      <c r="C169" s="1" t="s">
        <v>8</v>
      </c>
      <c r="D169" s="1" t="s">
        <v>8</v>
      </c>
      <c r="E169" s="1" t="s">
        <v>8</v>
      </c>
      <c r="F169" s="1" t="s">
        <v>8</v>
      </c>
      <c r="G169" s="1" t="s">
        <v>8</v>
      </c>
      <c r="H169" s="1" t="s">
        <v>8</v>
      </c>
      <c r="I169" s="1" cm="1">
        <f t="array" ref="I16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69" s="1" cm="1">
        <f t="array" ref="J169">IF(OR(Table2[[#This Row],[Do you have difficulty in seeing, even if wearing glasses?]:[Using your usual language, do you have difficulty in communicating, for example understanding or being understood?]]="Some difficulty"),1,0)</f>
        <v>0</v>
      </c>
      <c r="K169" s="1" cm="1">
        <f t="array" ref="K169">IF(AND(Table2[[#This Row],[Do you have difficulty in seeing, even if wearing glasses?]:[Using your usual language, do you have difficulty in communicating, for example understanding or being understood?]]="No difficulty"),1,0)</f>
        <v>1</v>
      </c>
      <c r="L169" s="1" cm="1">
        <f t="array" ref="L169">IF(OR(Table2[[#This Row],[Do you have difficulty in seeing, even if wearing glasses?]:[Using your usual language, do you have difficulty in communicating, for example understanding or being understood?]]="Cannot do at all"),1,0)</f>
        <v>0</v>
      </c>
      <c r="M169" s="1" cm="1">
        <f t="array" ref="M16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69" s="1">
        <f>IF(NOT(Table2[[#This Row],[Disable]]),1,0)</f>
        <v>1</v>
      </c>
      <c r="O169" s="1" t="str">
        <f>IF(Table2[[#This Row],[Disable]]=1,"Disable","Non-disabled")</f>
        <v>Non-disabled</v>
      </c>
    </row>
    <row r="170" spans="1:15" x14ac:dyDescent="0.3">
      <c r="A170" s="1" t="s">
        <v>5</v>
      </c>
      <c r="B170" s="1" t="s">
        <v>6</v>
      </c>
      <c r="C170" s="1" t="s">
        <v>8</v>
      </c>
      <c r="D170" s="1" t="s">
        <v>8</v>
      </c>
      <c r="E170" s="1" t="s">
        <v>8</v>
      </c>
      <c r="F170" s="1" t="s">
        <v>8</v>
      </c>
      <c r="G170" s="1" t="s">
        <v>8</v>
      </c>
      <c r="H170" s="1" t="s">
        <v>8</v>
      </c>
      <c r="I170" s="1" cm="1">
        <f t="array" ref="I17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70" s="1" cm="1">
        <f t="array" ref="J170">IF(OR(Table2[[#This Row],[Do you have difficulty in seeing, even if wearing glasses?]:[Using your usual language, do you have difficulty in communicating, for example understanding or being understood?]]="Some difficulty"),1,0)</f>
        <v>0</v>
      </c>
      <c r="K170" s="1" cm="1">
        <f t="array" ref="K170">IF(AND(Table2[[#This Row],[Do you have difficulty in seeing, even if wearing glasses?]:[Using your usual language, do you have difficulty in communicating, for example understanding or being understood?]]="No difficulty"),1,0)</f>
        <v>1</v>
      </c>
      <c r="L170" s="1" cm="1">
        <f t="array" ref="L170">IF(OR(Table2[[#This Row],[Do you have difficulty in seeing, even if wearing glasses?]:[Using your usual language, do you have difficulty in communicating, for example understanding or being understood?]]="Cannot do at all"),1,0)</f>
        <v>0</v>
      </c>
      <c r="M170" s="1" cm="1">
        <f t="array" ref="M17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70" s="1">
        <f>IF(NOT(Table2[[#This Row],[Disable]]),1,0)</f>
        <v>1</v>
      </c>
      <c r="O170" s="1" t="str">
        <f>IF(Table2[[#This Row],[Disable]]=1,"Disable","Non-disabled")</f>
        <v>Non-disabled</v>
      </c>
    </row>
    <row r="171" spans="1:15" x14ac:dyDescent="0.3">
      <c r="A171" s="1" t="s">
        <v>5</v>
      </c>
      <c r="B171" s="1" t="s">
        <v>6</v>
      </c>
      <c r="C171" s="1" t="s">
        <v>8</v>
      </c>
      <c r="D171" s="1" t="s">
        <v>8</v>
      </c>
      <c r="E171" s="1" t="s">
        <v>8</v>
      </c>
      <c r="F171" s="1" t="s">
        <v>8</v>
      </c>
      <c r="G171" s="1" t="s">
        <v>8</v>
      </c>
      <c r="H171" s="1" t="s">
        <v>8</v>
      </c>
      <c r="I171" s="1" cm="1">
        <f t="array" ref="I17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71" s="1" cm="1">
        <f t="array" ref="J171">IF(OR(Table2[[#This Row],[Do you have difficulty in seeing, even if wearing glasses?]:[Using your usual language, do you have difficulty in communicating, for example understanding or being understood?]]="Some difficulty"),1,0)</f>
        <v>0</v>
      </c>
      <c r="K171" s="1" cm="1">
        <f t="array" ref="K171">IF(AND(Table2[[#This Row],[Do you have difficulty in seeing, even if wearing glasses?]:[Using your usual language, do you have difficulty in communicating, for example understanding or being understood?]]="No difficulty"),1,0)</f>
        <v>1</v>
      </c>
      <c r="L171" s="1" cm="1">
        <f t="array" ref="L171">IF(OR(Table2[[#This Row],[Do you have difficulty in seeing, even if wearing glasses?]:[Using your usual language, do you have difficulty in communicating, for example understanding or being understood?]]="Cannot do at all"),1,0)</f>
        <v>0</v>
      </c>
      <c r="M171" s="1" cm="1">
        <f t="array" ref="M17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71" s="1">
        <f>IF(NOT(Table2[[#This Row],[Disable]]),1,0)</f>
        <v>1</v>
      </c>
      <c r="O171" s="1" t="str">
        <f>IF(Table2[[#This Row],[Disable]]=1,"Disable","Non-disabled")</f>
        <v>Non-disabled</v>
      </c>
    </row>
    <row r="172" spans="1:15" x14ac:dyDescent="0.3">
      <c r="A172" s="1" t="s">
        <v>4</v>
      </c>
      <c r="B172" s="1" t="s">
        <v>6</v>
      </c>
      <c r="C172" s="1" t="s">
        <v>8</v>
      </c>
      <c r="D172" s="1" t="s">
        <v>8</v>
      </c>
      <c r="E172" s="1" t="s">
        <v>8</v>
      </c>
      <c r="F172" s="1" t="s">
        <v>8</v>
      </c>
      <c r="G172" s="1" t="s">
        <v>8</v>
      </c>
      <c r="H172" s="1" t="s">
        <v>8</v>
      </c>
      <c r="I172" s="1" cm="1">
        <f t="array" ref="I17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72" s="1" cm="1">
        <f t="array" ref="J172">IF(OR(Table2[[#This Row],[Do you have difficulty in seeing, even if wearing glasses?]:[Using your usual language, do you have difficulty in communicating, for example understanding or being understood?]]="Some difficulty"),1,0)</f>
        <v>0</v>
      </c>
      <c r="K172" s="1" cm="1">
        <f t="array" ref="K172">IF(AND(Table2[[#This Row],[Do you have difficulty in seeing, even if wearing glasses?]:[Using your usual language, do you have difficulty in communicating, for example understanding or being understood?]]="No difficulty"),1,0)</f>
        <v>1</v>
      </c>
      <c r="L172" s="1" cm="1">
        <f t="array" ref="L172">IF(OR(Table2[[#This Row],[Do you have difficulty in seeing, even if wearing glasses?]:[Using your usual language, do you have difficulty in communicating, for example understanding or being understood?]]="Cannot do at all"),1,0)</f>
        <v>0</v>
      </c>
      <c r="M172" s="1" cm="1">
        <f t="array" ref="M17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72" s="1">
        <f>IF(NOT(Table2[[#This Row],[Disable]]),1,0)</f>
        <v>1</v>
      </c>
      <c r="O172" s="1" t="str">
        <f>IF(Table2[[#This Row],[Disable]]=1,"Disable","Non-disabled")</f>
        <v>Non-disabled</v>
      </c>
    </row>
    <row r="173" spans="1:15" x14ac:dyDescent="0.3">
      <c r="A173" s="1" t="s">
        <v>4</v>
      </c>
      <c r="B173" s="1" t="s">
        <v>6</v>
      </c>
      <c r="C173" s="1" t="s">
        <v>8</v>
      </c>
      <c r="D173" s="1" t="s">
        <v>8</v>
      </c>
      <c r="E173" s="1" t="s">
        <v>8</v>
      </c>
      <c r="F173" s="1" t="s">
        <v>8</v>
      </c>
      <c r="G173" s="1" t="s">
        <v>8</v>
      </c>
      <c r="H173" s="1" t="s">
        <v>8</v>
      </c>
      <c r="I173" s="1" cm="1">
        <f t="array" ref="I17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73" s="1" cm="1">
        <f t="array" ref="J173">IF(OR(Table2[[#This Row],[Do you have difficulty in seeing, even if wearing glasses?]:[Using your usual language, do you have difficulty in communicating, for example understanding or being understood?]]="Some difficulty"),1,0)</f>
        <v>0</v>
      </c>
      <c r="K173" s="1" cm="1">
        <f t="array" ref="K173">IF(AND(Table2[[#This Row],[Do you have difficulty in seeing, even if wearing glasses?]:[Using your usual language, do you have difficulty in communicating, for example understanding or being understood?]]="No difficulty"),1,0)</f>
        <v>1</v>
      </c>
      <c r="L173" s="1" cm="1">
        <f t="array" ref="L173">IF(OR(Table2[[#This Row],[Do you have difficulty in seeing, even if wearing glasses?]:[Using your usual language, do you have difficulty in communicating, for example understanding or being understood?]]="Cannot do at all"),1,0)</f>
        <v>0</v>
      </c>
      <c r="M173" s="1" cm="1">
        <f t="array" ref="M17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73" s="1">
        <f>IF(NOT(Table2[[#This Row],[Disable]]),1,0)</f>
        <v>1</v>
      </c>
      <c r="O173" s="1" t="str">
        <f>IF(Table2[[#This Row],[Disable]]=1,"Disable","Non-disabled")</f>
        <v>Non-disabled</v>
      </c>
    </row>
    <row r="174" spans="1:15" x14ac:dyDescent="0.3">
      <c r="A174" s="1" t="s">
        <v>4</v>
      </c>
      <c r="B174" s="1" t="s">
        <v>6</v>
      </c>
      <c r="C174" s="1" t="s">
        <v>8</v>
      </c>
      <c r="D174" s="1" t="s">
        <v>8</v>
      </c>
      <c r="E174" s="1" t="s">
        <v>8</v>
      </c>
      <c r="F174" s="1" t="s">
        <v>8</v>
      </c>
      <c r="G174" s="1" t="s">
        <v>8</v>
      </c>
      <c r="H174" s="1" t="s">
        <v>8</v>
      </c>
      <c r="I174" s="1" cm="1">
        <f t="array" ref="I17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74" s="1" cm="1">
        <f t="array" ref="J174">IF(OR(Table2[[#This Row],[Do you have difficulty in seeing, even if wearing glasses?]:[Using your usual language, do you have difficulty in communicating, for example understanding or being understood?]]="Some difficulty"),1,0)</f>
        <v>0</v>
      </c>
      <c r="K174" s="1" cm="1">
        <f t="array" ref="K174">IF(AND(Table2[[#This Row],[Do you have difficulty in seeing, even if wearing glasses?]:[Using your usual language, do you have difficulty in communicating, for example understanding or being understood?]]="No difficulty"),1,0)</f>
        <v>1</v>
      </c>
      <c r="L174" s="1" cm="1">
        <f t="array" ref="L174">IF(OR(Table2[[#This Row],[Do you have difficulty in seeing, even if wearing glasses?]:[Using your usual language, do you have difficulty in communicating, for example understanding or being understood?]]="Cannot do at all"),1,0)</f>
        <v>0</v>
      </c>
      <c r="M174" s="1" cm="1">
        <f t="array" ref="M17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74" s="1">
        <f>IF(NOT(Table2[[#This Row],[Disable]]),1,0)</f>
        <v>1</v>
      </c>
      <c r="O174" s="1" t="str">
        <f>IF(Table2[[#This Row],[Disable]]=1,"Disable","Non-disabled")</f>
        <v>Non-disabled</v>
      </c>
    </row>
    <row r="175" spans="1:15" x14ac:dyDescent="0.3">
      <c r="A175" s="1" t="s">
        <v>3</v>
      </c>
      <c r="B175" s="1" t="s">
        <v>6</v>
      </c>
      <c r="C175" s="1" t="s">
        <v>11</v>
      </c>
      <c r="D175" s="1" t="s">
        <v>10</v>
      </c>
      <c r="E175" s="1" t="s">
        <v>11</v>
      </c>
      <c r="F175" s="1" t="s">
        <v>10</v>
      </c>
      <c r="G175" s="1" t="s">
        <v>10</v>
      </c>
      <c r="H175" s="1" t="s">
        <v>8</v>
      </c>
      <c r="I175" s="1" cm="1">
        <f t="array" ref="I175">IF(OR(Table2[[#This Row],[Do you have difficulty in seeing, even if wearing glasses?]:[Using your usual language, do you have difficulty in communicating, for example understanding or being understood?]]="A lot of difficulty"),1,0)</f>
        <v>1</v>
      </c>
      <c r="J175" s="1" cm="1">
        <f t="array" ref="J175">IF(OR(Table2[[#This Row],[Do you have difficulty in seeing, even if wearing glasses?]:[Using your usual language, do you have difficulty in communicating, for example understanding or being understood?]]="Some difficulty"),1,0)</f>
        <v>1</v>
      </c>
      <c r="K175" s="1" cm="1">
        <f t="array" ref="K175">IF(AND(Table2[[#This Row],[Do you have difficulty in seeing, even if wearing glasses?]:[Using your usual language, do you have difficulty in communicating, for example understanding or being understood?]]="No difficulty"),1,0)</f>
        <v>0</v>
      </c>
      <c r="L175" s="1" cm="1">
        <f t="array" ref="L175">IF(OR(Table2[[#This Row],[Do you have difficulty in seeing, even if wearing glasses?]:[Using your usual language, do you have difficulty in communicating, for example understanding or being understood?]]="Cannot do at all"),1,0)</f>
        <v>0</v>
      </c>
      <c r="M175" s="7" cm="1">
        <f t="array" ref="M17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175" s="1">
        <f>IF(NOT(Table2[[#This Row],[Disable]]),1,0)</f>
        <v>0</v>
      </c>
      <c r="O175" s="1" t="str">
        <f>IF(Table2[[#This Row],[Disable]]=1,"Disable","Non-disabled")</f>
        <v>Disable</v>
      </c>
    </row>
    <row r="176" spans="1:15" x14ac:dyDescent="0.3">
      <c r="A176" s="1" t="s">
        <v>4</v>
      </c>
      <c r="B176" s="1" t="s">
        <v>6</v>
      </c>
      <c r="C176" s="1" t="s">
        <v>8</v>
      </c>
      <c r="D176" s="1" t="s">
        <v>8</v>
      </c>
      <c r="E176" s="1" t="s">
        <v>8</v>
      </c>
      <c r="F176" s="1" t="s">
        <v>8</v>
      </c>
      <c r="G176" s="1" t="s">
        <v>8</v>
      </c>
      <c r="H176" s="1" t="s">
        <v>8</v>
      </c>
      <c r="I176" s="1" cm="1">
        <f t="array" ref="I17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76" s="1" cm="1">
        <f t="array" ref="J176">IF(OR(Table2[[#This Row],[Do you have difficulty in seeing, even if wearing glasses?]:[Using your usual language, do you have difficulty in communicating, for example understanding or being understood?]]="Some difficulty"),1,0)</f>
        <v>0</v>
      </c>
      <c r="K176" s="1" cm="1">
        <f t="array" ref="K176">IF(AND(Table2[[#This Row],[Do you have difficulty in seeing, even if wearing glasses?]:[Using your usual language, do you have difficulty in communicating, for example understanding or being understood?]]="No difficulty"),1,0)</f>
        <v>1</v>
      </c>
      <c r="L176" s="1" cm="1">
        <f t="array" ref="L176">IF(OR(Table2[[#This Row],[Do you have difficulty in seeing, even if wearing glasses?]:[Using your usual language, do you have difficulty in communicating, for example understanding or being understood?]]="Cannot do at all"),1,0)</f>
        <v>0</v>
      </c>
      <c r="M176" s="1" cm="1">
        <f t="array" ref="M17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76" s="1">
        <f>IF(NOT(Table2[[#This Row],[Disable]]),1,0)</f>
        <v>1</v>
      </c>
      <c r="O176" s="1" t="str">
        <f>IF(Table2[[#This Row],[Disable]]=1,"Disable","Non-disabled")</f>
        <v>Non-disabled</v>
      </c>
    </row>
    <row r="177" spans="1:15" x14ac:dyDescent="0.3">
      <c r="A177" s="1" t="s">
        <v>4</v>
      </c>
      <c r="B177" s="1" t="s">
        <v>6</v>
      </c>
      <c r="C177" s="1" t="s">
        <v>8</v>
      </c>
      <c r="D177" s="1" t="s">
        <v>8</v>
      </c>
      <c r="E177" s="1" t="s">
        <v>8</v>
      </c>
      <c r="F177" s="1" t="s">
        <v>8</v>
      </c>
      <c r="G177" s="1" t="s">
        <v>8</v>
      </c>
      <c r="H177" s="1" t="s">
        <v>8</v>
      </c>
      <c r="I177" s="1" cm="1">
        <f t="array" ref="I17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77" s="1" cm="1">
        <f t="array" ref="J177">IF(OR(Table2[[#This Row],[Do you have difficulty in seeing, even if wearing glasses?]:[Using your usual language, do you have difficulty in communicating, for example understanding or being understood?]]="Some difficulty"),1,0)</f>
        <v>0</v>
      </c>
      <c r="K177" s="1" cm="1">
        <f t="array" ref="K177">IF(AND(Table2[[#This Row],[Do you have difficulty in seeing, even if wearing glasses?]:[Using your usual language, do you have difficulty in communicating, for example understanding or being understood?]]="No difficulty"),1,0)</f>
        <v>1</v>
      </c>
      <c r="L177" s="1" cm="1">
        <f t="array" ref="L177">IF(OR(Table2[[#This Row],[Do you have difficulty in seeing, even if wearing glasses?]:[Using your usual language, do you have difficulty in communicating, for example understanding or being understood?]]="Cannot do at all"),1,0)</f>
        <v>0</v>
      </c>
      <c r="M177" s="1" cm="1">
        <f t="array" ref="M17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77" s="1">
        <f>IF(NOT(Table2[[#This Row],[Disable]]),1,0)</f>
        <v>1</v>
      </c>
      <c r="O177" s="1" t="str">
        <f>IF(Table2[[#This Row],[Disable]]=1,"Disable","Non-disabled")</f>
        <v>Non-disabled</v>
      </c>
    </row>
    <row r="178" spans="1:15" x14ac:dyDescent="0.3">
      <c r="A178" s="1" t="s">
        <v>4</v>
      </c>
      <c r="B178" s="1" t="s">
        <v>6</v>
      </c>
      <c r="C178" s="1" t="s">
        <v>8</v>
      </c>
      <c r="D178" s="1" t="s">
        <v>8</v>
      </c>
      <c r="E178" s="1" t="s">
        <v>8</v>
      </c>
      <c r="F178" s="1" t="s">
        <v>8</v>
      </c>
      <c r="G178" s="1" t="s">
        <v>8</v>
      </c>
      <c r="H178" s="1" t="s">
        <v>8</v>
      </c>
      <c r="I178" s="1" cm="1">
        <f t="array" ref="I17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78" s="1" cm="1">
        <f t="array" ref="J178">IF(OR(Table2[[#This Row],[Do you have difficulty in seeing, even if wearing glasses?]:[Using your usual language, do you have difficulty in communicating, for example understanding or being understood?]]="Some difficulty"),1,0)</f>
        <v>0</v>
      </c>
      <c r="K178" s="1" cm="1">
        <f t="array" ref="K178">IF(AND(Table2[[#This Row],[Do you have difficulty in seeing, even if wearing glasses?]:[Using your usual language, do you have difficulty in communicating, for example understanding or being understood?]]="No difficulty"),1,0)</f>
        <v>1</v>
      </c>
      <c r="L178" s="1" cm="1">
        <f t="array" ref="L178">IF(OR(Table2[[#This Row],[Do you have difficulty in seeing, even if wearing glasses?]:[Using your usual language, do you have difficulty in communicating, for example understanding or being understood?]]="Cannot do at all"),1,0)</f>
        <v>0</v>
      </c>
      <c r="M178" s="1" cm="1">
        <f t="array" ref="M17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78" s="1">
        <f>IF(NOT(Table2[[#This Row],[Disable]]),1,0)</f>
        <v>1</v>
      </c>
      <c r="O178" s="1" t="str">
        <f>IF(Table2[[#This Row],[Disable]]=1,"Disable","Non-disabled")</f>
        <v>Non-disabled</v>
      </c>
    </row>
    <row r="179" spans="1:15" x14ac:dyDescent="0.3">
      <c r="A179" s="1" t="s">
        <v>4</v>
      </c>
      <c r="B179" s="1" t="s">
        <v>6</v>
      </c>
      <c r="C179" s="1" t="s">
        <v>8</v>
      </c>
      <c r="D179" s="1" t="s">
        <v>8</v>
      </c>
      <c r="E179" s="1" t="s">
        <v>8</v>
      </c>
      <c r="F179" s="1" t="s">
        <v>8</v>
      </c>
      <c r="G179" s="1" t="s">
        <v>8</v>
      </c>
      <c r="H179" s="1" t="s">
        <v>8</v>
      </c>
      <c r="I179" s="1" cm="1">
        <f t="array" ref="I17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79" s="1" cm="1">
        <f t="array" ref="J179">IF(OR(Table2[[#This Row],[Do you have difficulty in seeing, even if wearing glasses?]:[Using your usual language, do you have difficulty in communicating, for example understanding or being understood?]]="Some difficulty"),1,0)</f>
        <v>0</v>
      </c>
      <c r="K179" s="1" cm="1">
        <f t="array" ref="K179">IF(AND(Table2[[#This Row],[Do you have difficulty in seeing, even if wearing glasses?]:[Using your usual language, do you have difficulty in communicating, for example understanding or being understood?]]="No difficulty"),1,0)</f>
        <v>1</v>
      </c>
      <c r="L179" s="1" cm="1">
        <f t="array" ref="L179">IF(OR(Table2[[#This Row],[Do you have difficulty in seeing, even if wearing glasses?]:[Using your usual language, do you have difficulty in communicating, for example understanding or being understood?]]="Cannot do at all"),1,0)</f>
        <v>0</v>
      </c>
      <c r="M179" s="1" cm="1">
        <f t="array" ref="M17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79" s="1">
        <f>IF(NOT(Table2[[#This Row],[Disable]]),1,0)</f>
        <v>1</v>
      </c>
      <c r="O179" s="1" t="str">
        <f>IF(Table2[[#This Row],[Disable]]=1,"Disable","Non-disabled")</f>
        <v>Non-disabled</v>
      </c>
    </row>
    <row r="180" spans="1:15" x14ac:dyDescent="0.3">
      <c r="A180" s="1" t="s">
        <v>5</v>
      </c>
      <c r="B180" s="1" t="s">
        <v>6</v>
      </c>
      <c r="C180" s="1" t="s">
        <v>8</v>
      </c>
      <c r="D180" s="1" t="s">
        <v>8</v>
      </c>
      <c r="E180" s="1" t="s">
        <v>8</v>
      </c>
      <c r="F180" s="1" t="s">
        <v>8</v>
      </c>
      <c r="G180" s="1" t="s">
        <v>8</v>
      </c>
      <c r="H180" s="1" t="s">
        <v>8</v>
      </c>
      <c r="I180" s="1" cm="1">
        <f t="array" ref="I18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80" s="1" cm="1">
        <f t="array" ref="J180">IF(OR(Table2[[#This Row],[Do you have difficulty in seeing, even if wearing glasses?]:[Using your usual language, do you have difficulty in communicating, for example understanding or being understood?]]="Some difficulty"),1,0)</f>
        <v>0</v>
      </c>
      <c r="K180" s="1" cm="1">
        <f t="array" ref="K180">IF(AND(Table2[[#This Row],[Do you have difficulty in seeing, even if wearing glasses?]:[Using your usual language, do you have difficulty in communicating, for example understanding or being understood?]]="No difficulty"),1,0)</f>
        <v>1</v>
      </c>
      <c r="L180" s="1" cm="1">
        <f t="array" ref="L180">IF(OR(Table2[[#This Row],[Do you have difficulty in seeing, even if wearing glasses?]:[Using your usual language, do you have difficulty in communicating, for example understanding or being understood?]]="Cannot do at all"),1,0)</f>
        <v>0</v>
      </c>
      <c r="M180" s="1" cm="1">
        <f t="array" ref="M18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80" s="1">
        <f>IF(NOT(Table2[[#This Row],[Disable]]),1,0)</f>
        <v>1</v>
      </c>
      <c r="O180" s="1" t="str">
        <f>IF(Table2[[#This Row],[Disable]]=1,"Disable","Non-disabled")</f>
        <v>Non-disabled</v>
      </c>
    </row>
    <row r="181" spans="1:15" x14ac:dyDescent="0.3">
      <c r="A181" s="1" t="s">
        <v>4</v>
      </c>
      <c r="B181" s="1" t="s">
        <v>6</v>
      </c>
      <c r="C181" s="1" t="s">
        <v>8</v>
      </c>
      <c r="D181" s="1" t="s">
        <v>8</v>
      </c>
      <c r="E181" s="1" t="s">
        <v>8</v>
      </c>
      <c r="F181" s="1" t="s">
        <v>8</v>
      </c>
      <c r="G181" s="1" t="s">
        <v>8</v>
      </c>
      <c r="H181" s="1" t="s">
        <v>8</v>
      </c>
      <c r="I181" s="1" cm="1">
        <f t="array" ref="I18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81" s="1" cm="1">
        <f t="array" ref="J181">IF(OR(Table2[[#This Row],[Do you have difficulty in seeing, even if wearing glasses?]:[Using your usual language, do you have difficulty in communicating, for example understanding or being understood?]]="Some difficulty"),1,0)</f>
        <v>0</v>
      </c>
      <c r="K181" s="1" cm="1">
        <f t="array" ref="K181">IF(AND(Table2[[#This Row],[Do you have difficulty in seeing, even if wearing glasses?]:[Using your usual language, do you have difficulty in communicating, for example understanding or being understood?]]="No difficulty"),1,0)</f>
        <v>1</v>
      </c>
      <c r="L181" s="1" cm="1">
        <f t="array" ref="L181">IF(OR(Table2[[#This Row],[Do you have difficulty in seeing, even if wearing glasses?]:[Using your usual language, do you have difficulty in communicating, for example understanding or being understood?]]="Cannot do at all"),1,0)</f>
        <v>0</v>
      </c>
      <c r="M181" s="1" cm="1">
        <f t="array" ref="M18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81" s="1">
        <f>IF(NOT(Table2[[#This Row],[Disable]]),1,0)</f>
        <v>1</v>
      </c>
      <c r="O181" s="1" t="str">
        <f>IF(Table2[[#This Row],[Disable]]=1,"Disable","Non-disabled")</f>
        <v>Non-disabled</v>
      </c>
    </row>
    <row r="182" spans="1:15" x14ac:dyDescent="0.3">
      <c r="A182" s="1" t="s">
        <v>4</v>
      </c>
      <c r="B182" s="1" t="s">
        <v>7</v>
      </c>
      <c r="C182" s="1" t="s">
        <v>8</v>
      </c>
      <c r="D182" s="1" t="s">
        <v>8</v>
      </c>
      <c r="E182" s="1" t="s">
        <v>8</v>
      </c>
      <c r="F182" s="1" t="s">
        <v>8</v>
      </c>
      <c r="G182" s="1" t="s">
        <v>8</v>
      </c>
      <c r="H182" s="1" t="s">
        <v>8</v>
      </c>
      <c r="I182" s="1" cm="1">
        <f t="array" ref="I18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82" s="1" cm="1">
        <f t="array" ref="J182">IF(OR(Table2[[#This Row],[Do you have difficulty in seeing, even if wearing glasses?]:[Using your usual language, do you have difficulty in communicating, for example understanding or being understood?]]="Some difficulty"),1,0)</f>
        <v>0</v>
      </c>
      <c r="K182" s="1" cm="1">
        <f t="array" ref="K182">IF(AND(Table2[[#This Row],[Do you have difficulty in seeing, even if wearing glasses?]:[Using your usual language, do you have difficulty in communicating, for example understanding or being understood?]]="No difficulty"),1,0)</f>
        <v>1</v>
      </c>
      <c r="L182" s="1" cm="1">
        <f t="array" ref="L182">IF(OR(Table2[[#This Row],[Do you have difficulty in seeing, even if wearing glasses?]:[Using your usual language, do you have difficulty in communicating, for example understanding or being understood?]]="Cannot do at all"),1,0)</f>
        <v>0</v>
      </c>
      <c r="M182" s="1" cm="1">
        <f t="array" ref="M18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82" s="1">
        <f>IF(NOT(Table2[[#This Row],[Disable]]),1,0)</f>
        <v>1</v>
      </c>
      <c r="O182" s="1" t="str">
        <f>IF(Table2[[#This Row],[Disable]]=1,"Disable","Non-disabled")</f>
        <v>Non-disabled</v>
      </c>
    </row>
    <row r="183" spans="1:15" x14ac:dyDescent="0.3">
      <c r="A183" s="1" t="s">
        <v>4</v>
      </c>
      <c r="B183" s="1" t="s">
        <v>7</v>
      </c>
      <c r="C183" s="1" t="s">
        <v>8</v>
      </c>
      <c r="D183" s="1" t="s">
        <v>8</v>
      </c>
      <c r="E183" s="1" t="s">
        <v>8</v>
      </c>
      <c r="F183" s="1" t="s">
        <v>8</v>
      </c>
      <c r="G183" s="1" t="s">
        <v>8</v>
      </c>
      <c r="H183" s="1" t="s">
        <v>8</v>
      </c>
      <c r="I183" s="1" cm="1">
        <f t="array" ref="I18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83" s="1" cm="1">
        <f t="array" ref="J183">IF(OR(Table2[[#This Row],[Do you have difficulty in seeing, even if wearing glasses?]:[Using your usual language, do you have difficulty in communicating, for example understanding or being understood?]]="Some difficulty"),1,0)</f>
        <v>0</v>
      </c>
      <c r="K183" s="1" cm="1">
        <f t="array" ref="K183">IF(AND(Table2[[#This Row],[Do you have difficulty in seeing, even if wearing glasses?]:[Using your usual language, do you have difficulty in communicating, for example understanding or being understood?]]="No difficulty"),1,0)</f>
        <v>1</v>
      </c>
      <c r="L183" s="1" cm="1">
        <f t="array" ref="L183">IF(OR(Table2[[#This Row],[Do you have difficulty in seeing, even if wearing glasses?]:[Using your usual language, do you have difficulty in communicating, for example understanding or being understood?]]="Cannot do at all"),1,0)</f>
        <v>0</v>
      </c>
      <c r="M183" s="1" cm="1">
        <f t="array" ref="M18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83" s="1">
        <f>IF(NOT(Table2[[#This Row],[Disable]]),1,0)</f>
        <v>1</v>
      </c>
      <c r="O183" s="1" t="str">
        <f>IF(Table2[[#This Row],[Disable]]=1,"Disable","Non-disabled")</f>
        <v>Non-disabled</v>
      </c>
    </row>
    <row r="184" spans="1:15" x14ac:dyDescent="0.3">
      <c r="A184" s="1" t="s">
        <v>4</v>
      </c>
      <c r="B184" s="1" t="s">
        <v>7</v>
      </c>
      <c r="C184" s="1" t="s">
        <v>8</v>
      </c>
      <c r="D184" s="1" t="s">
        <v>8</v>
      </c>
      <c r="E184" s="1" t="s">
        <v>8</v>
      </c>
      <c r="F184" s="1" t="s">
        <v>8</v>
      </c>
      <c r="G184" s="1" t="s">
        <v>8</v>
      </c>
      <c r="H184" s="1" t="s">
        <v>8</v>
      </c>
      <c r="I184" s="1" cm="1">
        <f t="array" ref="I18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84" s="1" cm="1">
        <f t="array" ref="J184">IF(OR(Table2[[#This Row],[Do you have difficulty in seeing, even if wearing glasses?]:[Using your usual language, do you have difficulty in communicating, for example understanding or being understood?]]="Some difficulty"),1,0)</f>
        <v>0</v>
      </c>
      <c r="K184" s="1" cm="1">
        <f t="array" ref="K184">IF(AND(Table2[[#This Row],[Do you have difficulty in seeing, even if wearing glasses?]:[Using your usual language, do you have difficulty in communicating, for example understanding or being understood?]]="No difficulty"),1,0)</f>
        <v>1</v>
      </c>
      <c r="L184" s="1" cm="1">
        <f t="array" ref="L184">IF(OR(Table2[[#This Row],[Do you have difficulty in seeing, even if wearing glasses?]:[Using your usual language, do you have difficulty in communicating, for example understanding or being understood?]]="Cannot do at all"),1,0)</f>
        <v>0</v>
      </c>
      <c r="M184" s="1" cm="1">
        <f t="array" ref="M18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84" s="1">
        <f>IF(NOT(Table2[[#This Row],[Disable]]),1,0)</f>
        <v>1</v>
      </c>
      <c r="O184" s="1" t="str">
        <f>IF(Table2[[#This Row],[Disable]]=1,"Disable","Non-disabled")</f>
        <v>Non-disabled</v>
      </c>
    </row>
    <row r="185" spans="1:15" x14ac:dyDescent="0.3">
      <c r="A185" s="1" t="s">
        <v>4</v>
      </c>
      <c r="B185" s="1" t="s">
        <v>7</v>
      </c>
      <c r="C185" s="1" t="s">
        <v>8</v>
      </c>
      <c r="D185" s="1" t="s">
        <v>8</v>
      </c>
      <c r="E185" s="1" t="s">
        <v>8</v>
      </c>
      <c r="F185" s="1" t="s">
        <v>8</v>
      </c>
      <c r="G185" s="1" t="s">
        <v>8</v>
      </c>
      <c r="H185" s="1" t="s">
        <v>8</v>
      </c>
      <c r="I185" s="1" cm="1">
        <f t="array" ref="I18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85" s="1" cm="1">
        <f t="array" ref="J185">IF(OR(Table2[[#This Row],[Do you have difficulty in seeing, even if wearing glasses?]:[Using your usual language, do you have difficulty in communicating, for example understanding or being understood?]]="Some difficulty"),1,0)</f>
        <v>0</v>
      </c>
      <c r="K185" s="1" cm="1">
        <f t="array" ref="K185">IF(AND(Table2[[#This Row],[Do you have difficulty in seeing, even if wearing glasses?]:[Using your usual language, do you have difficulty in communicating, for example understanding or being understood?]]="No difficulty"),1,0)</f>
        <v>1</v>
      </c>
      <c r="L185" s="1" cm="1">
        <f t="array" ref="L185">IF(OR(Table2[[#This Row],[Do you have difficulty in seeing, even if wearing glasses?]:[Using your usual language, do you have difficulty in communicating, for example understanding or being understood?]]="Cannot do at all"),1,0)</f>
        <v>0</v>
      </c>
      <c r="M185" s="1" cm="1">
        <f t="array" ref="M18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85" s="1">
        <f>IF(NOT(Table2[[#This Row],[Disable]]),1,0)</f>
        <v>1</v>
      </c>
      <c r="O185" s="1" t="str">
        <f>IF(Table2[[#This Row],[Disable]]=1,"Disable","Non-disabled")</f>
        <v>Non-disabled</v>
      </c>
    </row>
    <row r="186" spans="1:15" x14ac:dyDescent="0.3">
      <c r="A186" s="1" t="s">
        <v>5</v>
      </c>
      <c r="B186" s="1" t="s">
        <v>7</v>
      </c>
      <c r="C186" s="1" t="s">
        <v>8</v>
      </c>
      <c r="D186" s="1" t="s">
        <v>8</v>
      </c>
      <c r="E186" s="1" t="s">
        <v>8</v>
      </c>
      <c r="F186" s="1" t="s">
        <v>8</v>
      </c>
      <c r="G186" s="1" t="s">
        <v>8</v>
      </c>
      <c r="H186" s="1" t="s">
        <v>8</v>
      </c>
      <c r="I186" s="1" cm="1">
        <f t="array" ref="I18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86" s="1" cm="1">
        <f t="array" ref="J186">IF(OR(Table2[[#This Row],[Do you have difficulty in seeing, even if wearing glasses?]:[Using your usual language, do you have difficulty in communicating, for example understanding or being understood?]]="Some difficulty"),1,0)</f>
        <v>0</v>
      </c>
      <c r="K186" s="1" cm="1">
        <f t="array" ref="K186">IF(AND(Table2[[#This Row],[Do you have difficulty in seeing, even if wearing glasses?]:[Using your usual language, do you have difficulty in communicating, for example understanding or being understood?]]="No difficulty"),1,0)</f>
        <v>1</v>
      </c>
      <c r="L186" s="1" cm="1">
        <f t="array" ref="L186">IF(OR(Table2[[#This Row],[Do you have difficulty in seeing, even if wearing glasses?]:[Using your usual language, do you have difficulty in communicating, for example understanding or being understood?]]="Cannot do at all"),1,0)</f>
        <v>0</v>
      </c>
      <c r="M186" s="1" cm="1">
        <f t="array" ref="M18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86" s="1">
        <f>IF(NOT(Table2[[#This Row],[Disable]]),1,0)</f>
        <v>1</v>
      </c>
      <c r="O186" s="1" t="str">
        <f>IF(Table2[[#This Row],[Disable]]=1,"Disable","Non-disabled")</f>
        <v>Non-disabled</v>
      </c>
    </row>
    <row r="187" spans="1:15" x14ac:dyDescent="0.3">
      <c r="A187" s="1" t="s">
        <v>5</v>
      </c>
      <c r="B187" s="1" t="s">
        <v>7</v>
      </c>
      <c r="C187" s="1" t="s">
        <v>8</v>
      </c>
      <c r="D187" s="1" t="s">
        <v>8</v>
      </c>
      <c r="E187" s="1" t="s">
        <v>8</v>
      </c>
      <c r="F187" s="1" t="s">
        <v>8</v>
      </c>
      <c r="G187" s="1" t="s">
        <v>8</v>
      </c>
      <c r="H187" s="1" t="s">
        <v>8</v>
      </c>
      <c r="I187" s="1" cm="1">
        <f t="array" ref="I18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87" s="1" cm="1">
        <f t="array" ref="J187">IF(OR(Table2[[#This Row],[Do you have difficulty in seeing, even if wearing glasses?]:[Using your usual language, do you have difficulty in communicating, for example understanding or being understood?]]="Some difficulty"),1,0)</f>
        <v>0</v>
      </c>
      <c r="K187" s="1" cm="1">
        <f t="array" ref="K187">IF(AND(Table2[[#This Row],[Do you have difficulty in seeing, even if wearing glasses?]:[Using your usual language, do you have difficulty in communicating, for example understanding or being understood?]]="No difficulty"),1,0)</f>
        <v>1</v>
      </c>
      <c r="L187" s="1" cm="1">
        <f t="array" ref="L187">IF(OR(Table2[[#This Row],[Do you have difficulty in seeing, even if wearing glasses?]:[Using your usual language, do you have difficulty in communicating, for example understanding or being understood?]]="Cannot do at all"),1,0)</f>
        <v>0</v>
      </c>
      <c r="M187" s="1" cm="1">
        <f t="array" ref="M18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87" s="1">
        <f>IF(NOT(Table2[[#This Row],[Disable]]),1,0)</f>
        <v>1</v>
      </c>
      <c r="O187" s="1" t="str">
        <f>IF(Table2[[#This Row],[Disable]]=1,"Disable","Non-disabled")</f>
        <v>Non-disabled</v>
      </c>
    </row>
    <row r="188" spans="1:15" x14ac:dyDescent="0.3">
      <c r="A188" s="1" t="s">
        <v>5</v>
      </c>
      <c r="B188" s="1" t="s">
        <v>7</v>
      </c>
      <c r="C188" s="1" t="s">
        <v>8</v>
      </c>
      <c r="D188" s="1" t="s">
        <v>8</v>
      </c>
      <c r="E188" s="1" t="s">
        <v>8</v>
      </c>
      <c r="F188" s="1" t="s">
        <v>8</v>
      </c>
      <c r="G188" s="1" t="s">
        <v>8</v>
      </c>
      <c r="H188" s="1" t="s">
        <v>8</v>
      </c>
      <c r="I188" s="1" cm="1">
        <f t="array" ref="I18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88" s="1" cm="1">
        <f t="array" ref="J188">IF(OR(Table2[[#This Row],[Do you have difficulty in seeing, even if wearing glasses?]:[Using your usual language, do you have difficulty in communicating, for example understanding or being understood?]]="Some difficulty"),1,0)</f>
        <v>0</v>
      </c>
      <c r="K188" s="1" cm="1">
        <f t="array" ref="K188">IF(AND(Table2[[#This Row],[Do you have difficulty in seeing, even if wearing glasses?]:[Using your usual language, do you have difficulty in communicating, for example understanding or being understood?]]="No difficulty"),1,0)</f>
        <v>1</v>
      </c>
      <c r="L188" s="1" cm="1">
        <f t="array" ref="L188">IF(OR(Table2[[#This Row],[Do you have difficulty in seeing, even if wearing glasses?]:[Using your usual language, do you have difficulty in communicating, for example understanding or being understood?]]="Cannot do at all"),1,0)</f>
        <v>0</v>
      </c>
      <c r="M188" s="1" cm="1">
        <f t="array" ref="M18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88" s="1">
        <f>IF(NOT(Table2[[#This Row],[Disable]]),1,0)</f>
        <v>1</v>
      </c>
      <c r="O188" s="1" t="str">
        <f>IF(Table2[[#This Row],[Disable]]=1,"Disable","Non-disabled")</f>
        <v>Non-disabled</v>
      </c>
    </row>
    <row r="189" spans="1:15" x14ac:dyDescent="0.3">
      <c r="A189" s="1" t="s">
        <v>4</v>
      </c>
      <c r="B189" s="1" t="s">
        <v>7</v>
      </c>
      <c r="C189" s="1" t="s">
        <v>8</v>
      </c>
      <c r="D189" s="1" t="s">
        <v>8</v>
      </c>
      <c r="E189" s="1" t="s">
        <v>8</v>
      </c>
      <c r="F189" s="1" t="s">
        <v>8</v>
      </c>
      <c r="G189" s="1" t="s">
        <v>8</v>
      </c>
      <c r="H189" s="1" t="s">
        <v>8</v>
      </c>
      <c r="I189" s="1" cm="1">
        <f t="array" ref="I18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89" s="1" cm="1">
        <f t="array" ref="J189">IF(OR(Table2[[#This Row],[Do you have difficulty in seeing, even if wearing glasses?]:[Using your usual language, do you have difficulty in communicating, for example understanding or being understood?]]="Some difficulty"),1,0)</f>
        <v>0</v>
      </c>
      <c r="K189" s="1" cm="1">
        <f t="array" ref="K189">IF(AND(Table2[[#This Row],[Do you have difficulty in seeing, even if wearing glasses?]:[Using your usual language, do you have difficulty in communicating, for example understanding or being understood?]]="No difficulty"),1,0)</f>
        <v>1</v>
      </c>
      <c r="L189" s="1" cm="1">
        <f t="array" ref="L189">IF(OR(Table2[[#This Row],[Do you have difficulty in seeing, even if wearing glasses?]:[Using your usual language, do you have difficulty in communicating, for example understanding or being understood?]]="Cannot do at all"),1,0)</f>
        <v>0</v>
      </c>
      <c r="M189" s="1" cm="1">
        <f t="array" ref="M18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89" s="1">
        <f>IF(NOT(Table2[[#This Row],[Disable]]),1,0)</f>
        <v>1</v>
      </c>
      <c r="O189" s="1" t="str">
        <f>IF(Table2[[#This Row],[Disable]]=1,"Disable","Non-disabled")</f>
        <v>Non-disabled</v>
      </c>
    </row>
    <row r="190" spans="1:15" x14ac:dyDescent="0.3">
      <c r="A190" s="1" t="s">
        <v>5</v>
      </c>
      <c r="B190" s="1" t="s">
        <v>7</v>
      </c>
      <c r="C190" s="1" t="s">
        <v>8</v>
      </c>
      <c r="D190" s="1" t="s">
        <v>8</v>
      </c>
      <c r="E190" s="1" t="s">
        <v>8</v>
      </c>
      <c r="F190" s="1" t="s">
        <v>11</v>
      </c>
      <c r="G190" s="1" t="s">
        <v>11</v>
      </c>
      <c r="H190" s="1" t="s">
        <v>11</v>
      </c>
      <c r="I190" s="1" cm="1">
        <f t="array" ref="I190">IF(OR(Table2[[#This Row],[Do you have difficulty in seeing, even if wearing glasses?]:[Using your usual language, do you have difficulty in communicating, for example understanding or being understood?]]="A lot of difficulty"),1,0)</f>
        <v>1</v>
      </c>
      <c r="J190" s="1" cm="1">
        <f t="array" ref="J190">IF(OR(Table2[[#This Row],[Do you have difficulty in seeing, even if wearing glasses?]:[Using your usual language, do you have difficulty in communicating, for example understanding or being understood?]]="Some difficulty"),1,0)</f>
        <v>0</v>
      </c>
      <c r="K190" s="1" cm="1">
        <f t="array" ref="K190">IF(AND(Table2[[#This Row],[Do you have difficulty in seeing, even if wearing glasses?]:[Using your usual language, do you have difficulty in communicating, for example understanding or being understood?]]="No difficulty"),1,0)</f>
        <v>0</v>
      </c>
      <c r="L190" s="1" cm="1">
        <f t="array" ref="L190">IF(OR(Table2[[#This Row],[Do you have difficulty in seeing, even if wearing glasses?]:[Using your usual language, do you have difficulty in communicating, for example understanding or being understood?]]="Cannot do at all"),1,0)</f>
        <v>0</v>
      </c>
      <c r="M190" s="7" cm="1">
        <f t="array" ref="M19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190" s="1">
        <f>IF(NOT(Table2[[#This Row],[Disable]]),1,0)</f>
        <v>0</v>
      </c>
      <c r="O190" s="1" t="str">
        <f>IF(Table2[[#This Row],[Disable]]=1,"Disable","Non-disabled")</f>
        <v>Disable</v>
      </c>
    </row>
    <row r="191" spans="1:15" x14ac:dyDescent="0.3">
      <c r="A191" s="1" t="s">
        <v>4</v>
      </c>
      <c r="B191" s="1" t="s">
        <v>7</v>
      </c>
      <c r="C191" s="1" t="s">
        <v>9</v>
      </c>
      <c r="D191" s="1" t="s">
        <v>10</v>
      </c>
      <c r="E191" s="1" t="s">
        <v>8</v>
      </c>
      <c r="F191" s="1" t="s">
        <v>10</v>
      </c>
      <c r="G191" s="1" t="s">
        <v>9</v>
      </c>
      <c r="H191" s="1" t="s">
        <v>8</v>
      </c>
      <c r="I191" s="1" cm="1">
        <f t="array" ref="I19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91" s="1" cm="1">
        <f t="array" ref="J191">IF(OR(Table2[[#This Row],[Do you have difficulty in seeing, even if wearing glasses?]:[Using your usual language, do you have difficulty in communicating, for example understanding or being understood?]]="Some difficulty"),1,0)</f>
        <v>1</v>
      </c>
      <c r="K191" s="1" cm="1">
        <f t="array" ref="K191">IF(AND(Table2[[#This Row],[Do you have difficulty in seeing, even if wearing glasses?]:[Using your usual language, do you have difficulty in communicating, for example understanding or being understood?]]="No difficulty"),1,0)</f>
        <v>0</v>
      </c>
      <c r="L191" s="1" cm="1">
        <f t="array" ref="L191">IF(OR(Table2[[#This Row],[Do you have difficulty in seeing, even if wearing glasses?]:[Using your usual language, do you have difficulty in communicating, for example understanding or being understood?]]="Cannot do at all"),1,0)</f>
        <v>1</v>
      </c>
      <c r="M191" s="1" cm="1">
        <f t="array" ref="M19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191" s="1">
        <f>IF(NOT(Table2[[#This Row],[Disable]]),1,0)</f>
        <v>0</v>
      </c>
      <c r="O191" s="1" t="str">
        <f>IF(Table2[[#This Row],[Disable]]=1,"Disable","Non-disabled")</f>
        <v>Disable</v>
      </c>
    </row>
    <row r="192" spans="1:15" x14ac:dyDescent="0.3">
      <c r="A192" s="1" t="s">
        <v>4</v>
      </c>
      <c r="B192" s="1" t="s">
        <v>7</v>
      </c>
      <c r="C192" s="1" t="s">
        <v>8</v>
      </c>
      <c r="D192" s="1" t="s">
        <v>8</v>
      </c>
      <c r="E192" s="1" t="s">
        <v>8</v>
      </c>
      <c r="F192" s="1" t="s">
        <v>8</v>
      </c>
      <c r="G192" s="1" t="s">
        <v>8</v>
      </c>
      <c r="H192" s="1" t="s">
        <v>8</v>
      </c>
      <c r="I192" s="1" cm="1">
        <f t="array" ref="I19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92" s="1" cm="1">
        <f t="array" ref="J192">IF(OR(Table2[[#This Row],[Do you have difficulty in seeing, even if wearing glasses?]:[Using your usual language, do you have difficulty in communicating, for example understanding or being understood?]]="Some difficulty"),1,0)</f>
        <v>0</v>
      </c>
      <c r="K192" s="1" cm="1">
        <f t="array" ref="K192">IF(AND(Table2[[#This Row],[Do you have difficulty in seeing, even if wearing glasses?]:[Using your usual language, do you have difficulty in communicating, for example understanding or being understood?]]="No difficulty"),1,0)</f>
        <v>1</v>
      </c>
      <c r="L192" s="1" cm="1">
        <f t="array" ref="L192">IF(OR(Table2[[#This Row],[Do you have difficulty in seeing, even if wearing glasses?]:[Using your usual language, do you have difficulty in communicating, for example understanding or being understood?]]="Cannot do at all"),1,0)</f>
        <v>0</v>
      </c>
      <c r="M192" s="1" cm="1">
        <f t="array" ref="M19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92" s="1">
        <f>IF(NOT(Table2[[#This Row],[Disable]]),1,0)</f>
        <v>1</v>
      </c>
      <c r="O192" s="1" t="str">
        <f>IF(Table2[[#This Row],[Disable]]=1,"Disable","Non-disabled")</f>
        <v>Non-disabled</v>
      </c>
    </row>
    <row r="193" spans="1:15" x14ac:dyDescent="0.3">
      <c r="A193" s="1" t="s">
        <v>4</v>
      </c>
      <c r="B193" s="1" t="s">
        <v>7</v>
      </c>
      <c r="C193" s="1" t="s">
        <v>8</v>
      </c>
      <c r="D193" s="1" t="s">
        <v>8</v>
      </c>
      <c r="E193" s="1" t="s">
        <v>8</v>
      </c>
      <c r="F193" s="1" t="s">
        <v>8</v>
      </c>
      <c r="G193" s="1" t="s">
        <v>8</v>
      </c>
      <c r="H193" s="1" t="s">
        <v>8</v>
      </c>
      <c r="I193" s="1" cm="1">
        <f t="array" ref="I19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93" s="1" cm="1">
        <f t="array" ref="J193">IF(OR(Table2[[#This Row],[Do you have difficulty in seeing, even if wearing glasses?]:[Using your usual language, do you have difficulty in communicating, for example understanding or being understood?]]="Some difficulty"),1,0)</f>
        <v>0</v>
      </c>
      <c r="K193" s="1" cm="1">
        <f t="array" ref="K193">IF(AND(Table2[[#This Row],[Do you have difficulty in seeing, even if wearing glasses?]:[Using your usual language, do you have difficulty in communicating, for example understanding or being understood?]]="No difficulty"),1,0)</f>
        <v>1</v>
      </c>
      <c r="L193" s="1" cm="1">
        <f t="array" ref="L193">IF(OR(Table2[[#This Row],[Do you have difficulty in seeing, even if wearing glasses?]:[Using your usual language, do you have difficulty in communicating, for example understanding or being understood?]]="Cannot do at all"),1,0)</f>
        <v>0</v>
      </c>
      <c r="M193" s="1" cm="1">
        <f t="array" ref="M19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93" s="1">
        <f>IF(NOT(Table2[[#This Row],[Disable]]),1,0)</f>
        <v>1</v>
      </c>
      <c r="O193" s="1" t="str">
        <f>IF(Table2[[#This Row],[Disable]]=1,"Disable","Non-disabled")</f>
        <v>Non-disabled</v>
      </c>
    </row>
    <row r="194" spans="1:15" x14ac:dyDescent="0.3">
      <c r="A194" s="1" t="s">
        <v>3</v>
      </c>
      <c r="B194" s="1" t="s">
        <v>7</v>
      </c>
      <c r="C194" s="1" t="s">
        <v>8</v>
      </c>
      <c r="D194" s="1" t="s">
        <v>8</v>
      </c>
      <c r="E194" s="1" t="s">
        <v>8</v>
      </c>
      <c r="F194" s="1" t="s">
        <v>8</v>
      </c>
      <c r="G194" s="1" t="s">
        <v>8</v>
      </c>
      <c r="H194" s="1" t="s">
        <v>8</v>
      </c>
      <c r="I194" s="1" cm="1">
        <f t="array" ref="I19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94" s="1" cm="1">
        <f t="array" ref="J194">IF(OR(Table2[[#This Row],[Do you have difficulty in seeing, even if wearing glasses?]:[Using your usual language, do you have difficulty in communicating, for example understanding or being understood?]]="Some difficulty"),1,0)</f>
        <v>0</v>
      </c>
      <c r="K194" s="1" cm="1">
        <f t="array" ref="K194">IF(AND(Table2[[#This Row],[Do you have difficulty in seeing, even if wearing glasses?]:[Using your usual language, do you have difficulty in communicating, for example understanding or being understood?]]="No difficulty"),1,0)</f>
        <v>1</v>
      </c>
      <c r="L194" s="1" cm="1">
        <f t="array" ref="L194">IF(OR(Table2[[#This Row],[Do you have difficulty in seeing, even if wearing glasses?]:[Using your usual language, do you have difficulty in communicating, for example understanding or being understood?]]="Cannot do at all"),1,0)</f>
        <v>0</v>
      </c>
      <c r="M194" s="1" cm="1">
        <f t="array" ref="M19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94" s="1">
        <f>IF(NOT(Table2[[#This Row],[Disable]]),1,0)</f>
        <v>1</v>
      </c>
      <c r="O194" s="1" t="str">
        <f>IF(Table2[[#This Row],[Disable]]=1,"Disable","Non-disabled")</f>
        <v>Non-disabled</v>
      </c>
    </row>
    <row r="195" spans="1:15" x14ac:dyDescent="0.3">
      <c r="A195" s="1" t="s">
        <v>5</v>
      </c>
      <c r="B195" s="1" t="s">
        <v>7</v>
      </c>
      <c r="C195" s="1" t="s">
        <v>8</v>
      </c>
      <c r="D195" s="1" t="s">
        <v>8</v>
      </c>
      <c r="E195" s="1" t="s">
        <v>8</v>
      </c>
      <c r="F195" s="1" t="s">
        <v>8</v>
      </c>
      <c r="G195" s="1" t="s">
        <v>8</v>
      </c>
      <c r="H195" s="1" t="s">
        <v>8</v>
      </c>
      <c r="I195" s="1" cm="1">
        <f t="array" ref="I19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95" s="1" cm="1">
        <f t="array" ref="J195">IF(OR(Table2[[#This Row],[Do you have difficulty in seeing, even if wearing glasses?]:[Using your usual language, do you have difficulty in communicating, for example understanding or being understood?]]="Some difficulty"),1,0)</f>
        <v>0</v>
      </c>
      <c r="K195" s="1" cm="1">
        <f t="array" ref="K195">IF(AND(Table2[[#This Row],[Do you have difficulty in seeing, even if wearing glasses?]:[Using your usual language, do you have difficulty in communicating, for example understanding or being understood?]]="No difficulty"),1,0)</f>
        <v>1</v>
      </c>
      <c r="L195" s="1" cm="1">
        <f t="array" ref="L195">IF(OR(Table2[[#This Row],[Do you have difficulty in seeing, even if wearing glasses?]:[Using your usual language, do you have difficulty in communicating, for example understanding or being understood?]]="Cannot do at all"),1,0)</f>
        <v>0</v>
      </c>
      <c r="M195" s="1" cm="1">
        <f t="array" ref="M19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95" s="1">
        <f>IF(NOT(Table2[[#This Row],[Disable]]),1,0)</f>
        <v>1</v>
      </c>
      <c r="O195" s="1" t="str">
        <f>IF(Table2[[#This Row],[Disable]]=1,"Disable","Non-disabled")</f>
        <v>Non-disabled</v>
      </c>
    </row>
    <row r="196" spans="1:15" x14ac:dyDescent="0.3">
      <c r="A196" s="1" t="s">
        <v>5</v>
      </c>
      <c r="B196" s="1" t="s">
        <v>7</v>
      </c>
      <c r="C196" s="1" t="s">
        <v>8</v>
      </c>
      <c r="D196" s="1" t="s">
        <v>8</v>
      </c>
      <c r="E196" s="1" t="s">
        <v>8</v>
      </c>
      <c r="F196" s="1" t="s">
        <v>8</v>
      </c>
      <c r="G196" s="1" t="s">
        <v>8</v>
      </c>
      <c r="H196" s="1" t="s">
        <v>8</v>
      </c>
      <c r="I196" s="1" cm="1">
        <f t="array" ref="I19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96" s="1" cm="1">
        <f t="array" ref="J196">IF(OR(Table2[[#This Row],[Do you have difficulty in seeing, even if wearing glasses?]:[Using your usual language, do you have difficulty in communicating, for example understanding or being understood?]]="Some difficulty"),1,0)</f>
        <v>0</v>
      </c>
      <c r="K196" s="1" cm="1">
        <f t="array" ref="K196">IF(AND(Table2[[#This Row],[Do you have difficulty in seeing, even if wearing glasses?]:[Using your usual language, do you have difficulty in communicating, for example understanding or being understood?]]="No difficulty"),1,0)</f>
        <v>1</v>
      </c>
      <c r="L196" s="1" cm="1">
        <f t="array" ref="L196">IF(OR(Table2[[#This Row],[Do you have difficulty in seeing, even if wearing glasses?]:[Using your usual language, do you have difficulty in communicating, for example understanding or being understood?]]="Cannot do at all"),1,0)</f>
        <v>0</v>
      </c>
      <c r="M196" s="1" cm="1">
        <f t="array" ref="M19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96" s="1">
        <f>IF(NOT(Table2[[#This Row],[Disable]]),1,0)</f>
        <v>1</v>
      </c>
      <c r="O196" s="1" t="str">
        <f>IF(Table2[[#This Row],[Disable]]=1,"Disable","Non-disabled")</f>
        <v>Non-disabled</v>
      </c>
    </row>
    <row r="197" spans="1:15" x14ac:dyDescent="0.3">
      <c r="A197" s="1" t="s">
        <v>5</v>
      </c>
      <c r="B197" s="1" t="s">
        <v>7</v>
      </c>
      <c r="C197" s="1" t="s">
        <v>8</v>
      </c>
      <c r="D197" s="1" t="s">
        <v>8</v>
      </c>
      <c r="E197" s="1" t="s">
        <v>8</v>
      </c>
      <c r="F197" s="1" t="s">
        <v>8</v>
      </c>
      <c r="G197" s="1" t="s">
        <v>8</v>
      </c>
      <c r="H197" s="1" t="s">
        <v>8</v>
      </c>
      <c r="I197" s="1" cm="1">
        <f t="array" ref="I19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97" s="1" cm="1">
        <f t="array" ref="J197">IF(OR(Table2[[#This Row],[Do you have difficulty in seeing, even if wearing glasses?]:[Using your usual language, do you have difficulty in communicating, for example understanding or being understood?]]="Some difficulty"),1,0)</f>
        <v>0</v>
      </c>
      <c r="K197" s="1" cm="1">
        <f t="array" ref="K197">IF(AND(Table2[[#This Row],[Do you have difficulty in seeing, even if wearing glasses?]:[Using your usual language, do you have difficulty in communicating, for example understanding or being understood?]]="No difficulty"),1,0)</f>
        <v>1</v>
      </c>
      <c r="L197" s="1" cm="1">
        <f t="array" ref="L197">IF(OR(Table2[[#This Row],[Do you have difficulty in seeing, even if wearing glasses?]:[Using your usual language, do you have difficulty in communicating, for example understanding or being understood?]]="Cannot do at all"),1,0)</f>
        <v>0</v>
      </c>
      <c r="M197" s="1" cm="1">
        <f t="array" ref="M19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97" s="1">
        <f>IF(NOT(Table2[[#This Row],[Disable]]),1,0)</f>
        <v>1</v>
      </c>
      <c r="O197" s="1" t="str">
        <f>IF(Table2[[#This Row],[Disable]]=1,"Disable","Non-disabled")</f>
        <v>Non-disabled</v>
      </c>
    </row>
    <row r="198" spans="1:15" x14ac:dyDescent="0.3">
      <c r="A198" s="1" t="s">
        <v>4</v>
      </c>
      <c r="B198" s="1" t="s">
        <v>7</v>
      </c>
      <c r="C198" s="1" t="s">
        <v>8</v>
      </c>
      <c r="D198" s="1" t="s">
        <v>8</v>
      </c>
      <c r="E198" s="1" t="s">
        <v>8</v>
      </c>
      <c r="F198" s="1" t="s">
        <v>8</v>
      </c>
      <c r="G198" s="1" t="s">
        <v>8</v>
      </c>
      <c r="H198" s="1" t="s">
        <v>8</v>
      </c>
      <c r="I198" s="1" cm="1">
        <f t="array" ref="I19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98" s="1" cm="1">
        <f t="array" ref="J198">IF(OR(Table2[[#This Row],[Do you have difficulty in seeing, even if wearing glasses?]:[Using your usual language, do you have difficulty in communicating, for example understanding or being understood?]]="Some difficulty"),1,0)</f>
        <v>0</v>
      </c>
      <c r="K198" s="1" cm="1">
        <f t="array" ref="K198">IF(AND(Table2[[#This Row],[Do you have difficulty in seeing, even if wearing glasses?]:[Using your usual language, do you have difficulty in communicating, for example understanding or being understood?]]="No difficulty"),1,0)</f>
        <v>1</v>
      </c>
      <c r="L198" s="1" cm="1">
        <f t="array" ref="L198">IF(OR(Table2[[#This Row],[Do you have difficulty in seeing, even if wearing glasses?]:[Using your usual language, do you have difficulty in communicating, for example understanding or being understood?]]="Cannot do at all"),1,0)</f>
        <v>0</v>
      </c>
      <c r="M198" s="1" cm="1">
        <f t="array" ref="M19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98" s="1">
        <f>IF(NOT(Table2[[#This Row],[Disable]]),1,0)</f>
        <v>1</v>
      </c>
      <c r="O198" s="1" t="str">
        <f>IF(Table2[[#This Row],[Disable]]=1,"Disable","Non-disabled")</f>
        <v>Non-disabled</v>
      </c>
    </row>
    <row r="199" spans="1:15" x14ac:dyDescent="0.3">
      <c r="A199" s="1" t="s">
        <v>4</v>
      </c>
      <c r="B199" s="1" t="s">
        <v>7</v>
      </c>
      <c r="C199" s="1" t="s">
        <v>8</v>
      </c>
      <c r="D199" s="1" t="s">
        <v>8</v>
      </c>
      <c r="E199" s="1" t="s">
        <v>8</v>
      </c>
      <c r="F199" s="1" t="s">
        <v>8</v>
      </c>
      <c r="G199" s="1" t="s">
        <v>8</v>
      </c>
      <c r="H199" s="1" t="s">
        <v>8</v>
      </c>
      <c r="I199" s="1" cm="1">
        <f t="array" ref="I19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199" s="1" cm="1">
        <f t="array" ref="J199">IF(OR(Table2[[#This Row],[Do you have difficulty in seeing, even if wearing glasses?]:[Using your usual language, do you have difficulty in communicating, for example understanding or being understood?]]="Some difficulty"),1,0)</f>
        <v>0</v>
      </c>
      <c r="K199" s="1" cm="1">
        <f t="array" ref="K199">IF(AND(Table2[[#This Row],[Do you have difficulty in seeing, even if wearing glasses?]:[Using your usual language, do you have difficulty in communicating, for example understanding or being understood?]]="No difficulty"),1,0)</f>
        <v>1</v>
      </c>
      <c r="L199" s="1" cm="1">
        <f t="array" ref="L199">IF(OR(Table2[[#This Row],[Do you have difficulty in seeing, even if wearing glasses?]:[Using your usual language, do you have difficulty in communicating, for example understanding or being understood?]]="Cannot do at all"),1,0)</f>
        <v>0</v>
      </c>
      <c r="M199" s="1" cm="1">
        <f t="array" ref="M19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199" s="1">
        <f>IF(NOT(Table2[[#This Row],[Disable]]),1,0)</f>
        <v>1</v>
      </c>
      <c r="O199" s="1" t="str">
        <f>IF(Table2[[#This Row],[Disable]]=1,"Disable","Non-disabled")</f>
        <v>Non-disabled</v>
      </c>
    </row>
    <row r="200" spans="1:15" x14ac:dyDescent="0.3">
      <c r="A200" s="1" t="s">
        <v>4</v>
      </c>
      <c r="B200" s="1" t="s">
        <v>6</v>
      </c>
      <c r="C200" s="1" t="s">
        <v>8</v>
      </c>
      <c r="D200" s="1" t="s">
        <v>10</v>
      </c>
      <c r="E200" s="1" t="s">
        <v>10</v>
      </c>
      <c r="F200" s="1" t="s">
        <v>8</v>
      </c>
      <c r="G200" s="1" t="s">
        <v>10</v>
      </c>
      <c r="H200" s="1" t="s">
        <v>8</v>
      </c>
      <c r="I200" s="1" cm="1">
        <f t="array" ref="I20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00" s="1" cm="1">
        <f t="array" ref="J200">IF(OR(Table2[[#This Row],[Do you have difficulty in seeing, even if wearing glasses?]:[Using your usual language, do you have difficulty in communicating, for example understanding or being understood?]]="Some difficulty"),1,0)</f>
        <v>1</v>
      </c>
      <c r="K200" s="1" cm="1">
        <f t="array" ref="K200">IF(AND(Table2[[#This Row],[Do you have difficulty in seeing, even if wearing glasses?]:[Using your usual language, do you have difficulty in communicating, for example understanding or being understood?]]="No difficulty"),1,0)</f>
        <v>0</v>
      </c>
      <c r="L200" s="1" cm="1">
        <f t="array" ref="L200">IF(OR(Table2[[#This Row],[Do you have difficulty in seeing, even if wearing glasses?]:[Using your usual language, do you have difficulty in communicating, for example understanding or being understood?]]="Cannot do at all"),1,0)</f>
        <v>0</v>
      </c>
      <c r="M200" s="1" cm="1">
        <f t="array" ref="M20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00" s="1">
        <f>IF(NOT(Table2[[#This Row],[Disable]]),1,0)</f>
        <v>1</v>
      </c>
      <c r="O200" s="1" t="str">
        <f>IF(Table2[[#This Row],[Disable]]=1,"Disable","Non-disabled")</f>
        <v>Non-disabled</v>
      </c>
    </row>
    <row r="201" spans="1:15" x14ac:dyDescent="0.3">
      <c r="A201" s="1" t="s">
        <v>5</v>
      </c>
      <c r="B201" s="1" t="s">
        <v>6</v>
      </c>
      <c r="C201" s="1" t="s">
        <v>8</v>
      </c>
      <c r="D201" s="1" t="s">
        <v>8</v>
      </c>
      <c r="E201" s="1" t="s">
        <v>8</v>
      </c>
      <c r="F201" s="1" t="s">
        <v>8</v>
      </c>
      <c r="G201" s="1" t="s">
        <v>8</v>
      </c>
      <c r="H201" s="1" t="s">
        <v>8</v>
      </c>
      <c r="I201" s="1" cm="1">
        <f t="array" ref="I20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01" s="1" cm="1">
        <f t="array" ref="J201">IF(OR(Table2[[#This Row],[Do you have difficulty in seeing, even if wearing glasses?]:[Using your usual language, do you have difficulty in communicating, for example understanding or being understood?]]="Some difficulty"),1,0)</f>
        <v>0</v>
      </c>
      <c r="K201" s="1" cm="1">
        <f t="array" ref="K201">IF(AND(Table2[[#This Row],[Do you have difficulty in seeing, even if wearing glasses?]:[Using your usual language, do you have difficulty in communicating, for example understanding or being understood?]]="No difficulty"),1,0)</f>
        <v>1</v>
      </c>
      <c r="L201" s="1" cm="1">
        <f t="array" ref="L201">IF(OR(Table2[[#This Row],[Do you have difficulty in seeing, even if wearing glasses?]:[Using your usual language, do you have difficulty in communicating, for example understanding or being understood?]]="Cannot do at all"),1,0)</f>
        <v>0</v>
      </c>
      <c r="M201" s="1" cm="1">
        <f t="array" ref="M20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01" s="1">
        <f>IF(NOT(Table2[[#This Row],[Disable]]),1,0)</f>
        <v>1</v>
      </c>
      <c r="O201" s="1" t="str">
        <f>IF(Table2[[#This Row],[Disable]]=1,"Disable","Non-disabled")</f>
        <v>Non-disabled</v>
      </c>
    </row>
    <row r="202" spans="1:15" x14ac:dyDescent="0.3">
      <c r="A202" s="1" t="s">
        <v>5</v>
      </c>
      <c r="B202" s="1" t="s">
        <v>6</v>
      </c>
      <c r="C202" s="1" t="s">
        <v>8</v>
      </c>
      <c r="D202" s="1" t="s">
        <v>8</v>
      </c>
      <c r="E202" s="1" t="s">
        <v>8</v>
      </c>
      <c r="F202" s="1" t="s">
        <v>8</v>
      </c>
      <c r="G202" s="1" t="s">
        <v>8</v>
      </c>
      <c r="H202" s="1" t="s">
        <v>8</v>
      </c>
      <c r="I202" s="1" cm="1">
        <f t="array" ref="I20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02" s="1" cm="1">
        <f t="array" ref="J202">IF(OR(Table2[[#This Row],[Do you have difficulty in seeing, even if wearing glasses?]:[Using your usual language, do you have difficulty in communicating, for example understanding or being understood?]]="Some difficulty"),1,0)</f>
        <v>0</v>
      </c>
      <c r="K202" s="1" cm="1">
        <f t="array" ref="K202">IF(AND(Table2[[#This Row],[Do you have difficulty in seeing, even if wearing glasses?]:[Using your usual language, do you have difficulty in communicating, for example understanding or being understood?]]="No difficulty"),1,0)</f>
        <v>1</v>
      </c>
      <c r="L202" s="1" cm="1">
        <f t="array" ref="L202">IF(OR(Table2[[#This Row],[Do you have difficulty in seeing, even if wearing glasses?]:[Using your usual language, do you have difficulty in communicating, for example understanding or being understood?]]="Cannot do at all"),1,0)</f>
        <v>0</v>
      </c>
      <c r="M202" s="1" cm="1">
        <f t="array" ref="M20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02" s="1">
        <f>IF(NOT(Table2[[#This Row],[Disable]]),1,0)</f>
        <v>1</v>
      </c>
      <c r="O202" s="1" t="str">
        <f>IF(Table2[[#This Row],[Disable]]=1,"Disable","Non-disabled")</f>
        <v>Non-disabled</v>
      </c>
    </row>
    <row r="203" spans="1:15" x14ac:dyDescent="0.3">
      <c r="A203" s="1" t="s">
        <v>5</v>
      </c>
      <c r="B203" s="1" t="s">
        <v>6</v>
      </c>
      <c r="C203" s="1" t="s">
        <v>8</v>
      </c>
      <c r="D203" s="1" t="s">
        <v>8</v>
      </c>
      <c r="E203" s="1" t="s">
        <v>8</v>
      </c>
      <c r="F203" s="1" t="s">
        <v>8</v>
      </c>
      <c r="G203" s="1" t="s">
        <v>8</v>
      </c>
      <c r="H203" s="1" t="s">
        <v>8</v>
      </c>
      <c r="I203" s="1" cm="1">
        <f t="array" ref="I20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03" s="1" cm="1">
        <f t="array" ref="J203">IF(OR(Table2[[#This Row],[Do you have difficulty in seeing, even if wearing glasses?]:[Using your usual language, do you have difficulty in communicating, for example understanding or being understood?]]="Some difficulty"),1,0)</f>
        <v>0</v>
      </c>
      <c r="K203" s="1" cm="1">
        <f t="array" ref="K203">IF(AND(Table2[[#This Row],[Do you have difficulty in seeing, even if wearing glasses?]:[Using your usual language, do you have difficulty in communicating, for example understanding or being understood?]]="No difficulty"),1,0)</f>
        <v>1</v>
      </c>
      <c r="L203" s="1" cm="1">
        <f t="array" ref="L203">IF(OR(Table2[[#This Row],[Do you have difficulty in seeing, even if wearing glasses?]:[Using your usual language, do you have difficulty in communicating, for example understanding or being understood?]]="Cannot do at all"),1,0)</f>
        <v>0</v>
      </c>
      <c r="M203" s="1" cm="1">
        <f t="array" ref="M20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03" s="1">
        <f>IF(NOT(Table2[[#This Row],[Disable]]),1,0)</f>
        <v>1</v>
      </c>
      <c r="O203" s="1" t="str">
        <f>IF(Table2[[#This Row],[Disable]]=1,"Disable","Non-disabled")</f>
        <v>Non-disabled</v>
      </c>
    </row>
    <row r="204" spans="1:15" x14ac:dyDescent="0.3">
      <c r="A204" s="1" t="s">
        <v>4</v>
      </c>
      <c r="B204" s="1" t="s">
        <v>6</v>
      </c>
      <c r="C204" s="1" t="s">
        <v>8</v>
      </c>
      <c r="D204" s="1" t="s">
        <v>8</v>
      </c>
      <c r="E204" s="1" t="s">
        <v>8</v>
      </c>
      <c r="F204" s="1" t="s">
        <v>8</v>
      </c>
      <c r="G204" s="1" t="s">
        <v>8</v>
      </c>
      <c r="H204" s="1" t="s">
        <v>8</v>
      </c>
      <c r="I204" s="1" cm="1">
        <f t="array" ref="I20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04" s="1" cm="1">
        <f t="array" ref="J204">IF(OR(Table2[[#This Row],[Do you have difficulty in seeing, even if wearing glasses?]:[Using your usual language, do you have difficulty in communicating, for example understanding or being understood?]]="Some difficulty"),1,0)</f>
        <v>0</v>
      </c>
      <c r="K204" s="1" cm="1">
        <f t="array" ref="K204">IF(AND(Table2[[#This Row],[Do you have difficulty in seeing, even if wearing glasses?]:[Using your usual language, do you have difficulty in communicating, for example understanding or being understood?]]="No difficulty"),1,0)</f>
        <v>1</v>
      </c>
      <c r="L204" s="1" cm="1">
        <f t="array" ref="L204">IF(OR(Table2[[#This Row],[Do you have difficulty in seeing, even if wearing glasses?]:[Using your usual language, do you have difficulty in communicating, for example understanding or being understood?]]="Cannot do at all"),1,0)</f>
        <v>0</v>
      </c>
      <c r="M204" s="1" cm="1">
        <f t="array" ref="M20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04" s="1">
        <f>IF(NOT(Table2[[#This Row],[Disable]]),1,0)</f>
        <v>1</v>
      </c>
      <c r="O204" s="1" t="str">
        <f>IF(Table2[[#This Row],[Disable]]=1,"Disable","Non-disabled")</f>
        <v>Non-disabled</v>
      </c>
    </row>
    <row r="205" spans="1:15" x14ac:dyDescent="0.3">
      <c r="A205" s="1" t="s">
        <v>4</v>
      </c>
      <c r="B205" s="1" t="s">
        <v>6</v>
      </c>
      <c r="C205" s="1" t="s">
        <v>8</v>
      </c>
      <c r="D205" s="1" t="s">
        <v>8</v>
      </c>
      <c r="E205" s="1" t="s">
        <v>8</v>
      </c>
      <c r="F205" s="1" t="s">
        <v>8</v>
      </c>
      <c r="G205" s="1" t="s">
        <v>8</v>
      </c>
      <c r="H205" s="1" t="s">
        <v>8</v>
      </c>
      <c r="I205" s="1" cm="1">
        <f t="array" ref="I20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05" s="1" cm="1">
        <f t="array" ref="J205">IF(OR(Table2[[#This Row],[Do you have difficulty in seeing, even if wearing glasses?]:[Using your usual language, do you have difficulty in communicating, for example understanding or being understood?]]="Some difficulty"),1,0)</f>
        <v>0</v>
      </c>
      <c r="K205" s="1" cm="1">
        <f t="array" ref="K205">IF(AND(Table2[[#This Row],[Do you have difficulty in seeing, even if wearing glasses?]:[Using your usual language, do you have difficulty in communicating, for example understanding or being understood?]]="No difficulty"),1,0)</f>
        <v>1</v>
      </c>
      <c r="L205" s="1" cm="1">
        <f t="array" ref="L205">IF(OR(Table2[[#This Row],[Do you have difficulty in seeing, even if wearing glasses?]:[Using your usual language, do you have difficulty in communicating, for example understanding or being understood?]]="Cannot do at all"),1,0)</f>
        <v>0</v>
      </c>
      <c r="M205" s="1" cm="1">
        <f t="array" ref="M20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05" s="1">
        <f>IF(NOT(Table2[[#This Row],[Disable]]),1,0)</f>
        <v>1</v>
      </c>
      <c r="O205" s="1" t="str">
        <f>IF(Table2[[#This Row],[Disable]]=1,"Disable","Non-disabled")</f>
        <v>Non-disabled</v>
      </c>
    </row>
    <row r="206" spans="1:15" x14ac:dyDescent="0.3">
      <c r="A206" s="1" t="s">
        <v>5</v>
      </c>
      <c r="B206" s="1" t="s">
        <v>6</v>
      </c>
      <c r="C206" s="1" t="s">
        <v>8</v>
      </c>
      <c r="D206" s="1" t="s">
        <v>8</v>
      </c>
      <c r="E206" s="1" t="s">
        <v>8</v>
      </c>
      <c r="F206" s="1" t="s">
        <v>8</v>
      </c>
      <c r="G206" s="1" t="s">
        <v>8</v>
      </c>
      <c r="H206" s="1" t="s">
        <v>8</v>
      </c>
      <c r="I206" s="1" cm="1">
        <f t="array" ref="I20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06" s="1" cm="1">
        <f t="array" ref="J206">IF(OR(Table2[[#This Row],[Do you have difficulty in seeing, even if wearing glasses?]:[Using your usual language, do you have difficulty in communicating, for example understanding or being understood?]]="Some difficulty"),1,0)</f>
        <v>0</v>
      </c>
      <c r="K206" s="1" cm="1">
        <f t="array" ref="K206">IF(AND(Table2[[#This Row],[Do you have difficulty in seeing, even if wearing glasses?]:[Using your usual language, do you have difficulty in communicating, for example understanding or being understood?]]="No difficulty"),1,0)</f>
        <v>1</v>
      </c>
      <c r="L206" s="1" cm="1">
        <f t="array" ref="L206">IF(OR(Table2[[#This Row],[Do you have difficulty in seeing, even if wearing glasses?]:[Using your usual language, do you have difficulty in communicating, for example understanding or being understood?]]="Cannot do at all"),1,0)</f>
        <v>0</v>
      </c>
      <c r="M206" s="1" cm="1">
        <f t="array" ref="M20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06" s="1">
        <f>IF(NOT(Table2[[#This Row],[Disable]]),1,0)</f>
        <v>1</v>
      </c>
      <c r="O206" s="1" t="str">
        <f>IF(Table2[[#This Row],[Disable]]=1,"Disable","Non-disabled")</f>
        <v>Non-disabled</v>
      </c>
    </row>
    <row r="207" spans="1:15" x14ac:dyDescent="0.3">
      <c r="A207" s="1" t="s">
        <v>5</v>
      </c>
      <c r="B207" s="1" t="s">
        <v>6</v>
      </c>
      <c r="C207" s="1" t="s">
        <v>8</v>
      </c>
      <c r="D207" s="1" t="s">
        <v>8</v>
      </c>
      <c r="E207" s="1" t="s">
        <v>8</v>
      </c>
      <c r="F207" s="1" t="s">
        <v>8</v>
      </c>
      <c r="G207" s="1" t="s">
        <v>8</v>
      </c>
      <c r="H207" s="1" t="s">
        <v>8</v>
      </c>
      <c r="I207" s="1" cm="1">
        <f t="array" ref="I20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07" s="1" cm="1">
        <f t="array" ref="J207">IF(OR(Table2[[#This Row],[Do you have difficulty in seeing, even if wearing glasses?]:[Using your usual language, do you have difficulty in communicating, for example understanding or being understood?]]="Some difficulty"),1,0)</f>
        <v>0</v>
      </c>
      <c r="K207" s="1" cm="1">
        <f t="array" ref="K207">IF(AND(Table2[[#This Row],[Do you have difficulty in seeing, even if wearing glasses?]:[Using your usual language, do you have difficulty in communicating, for example understanding or being understood?]]="No difficulty"),1,0)</f>
        <v>1</v>
      </c>
      <c r="L207" s="1" cm="1">
        <f t="array" ref="L207">IF(OR(Table2[[#This Row],[Do you have difficulty in seeing, even if wearing glasses?]:[Using your usual language, do you have difficulty in communicating, for example understanding or being understood?]]="Cannot do at all"),1,0)</f>
        <v>0</v>
      </c>
      <c r="M207" s="1" cm="1">
        <f t="array" ref="M20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07" s="1">
        <f>IF(NOT(Table2[[#This Row],[Disable]]),1,0)</f>
        <v>1</v>
      </c>
      <c r="O207" s="1" t="str">
        <f>IF(Table2[[#This Row],[Disable]]=1,"Disable","Non-disabled")</f>
        <v>Non-disabled</v>
      </c>
    </row>
    <row r="208" spans="1:15" x14ac:dyDescent="0.3">
      <c r="A208" s="1" t="s">
        <v>5</v>
      </c>
      <c r="B208" s="1" t="s">
        <v>6</v>
      </c>
      <c r="C208" s="1" t="s">
        <v>8</v>
      </c>
      <c r="D208" s="1" t="s">
        <v>8</v>
      </c>
      <c r="E208" s="1" t="s">
        <v>8</v>
      </c>
      <c r="F208" s="1" t="s">
        <v>8</v>
      </c>
      <c r="G208" s="1" t="s">
        <v>8</v>
      </c>
      <c r="H208" s="1" t="s">
        <v>8</v>
      </c>
      <c r="I208" s="1" cm="1">
        <f t="array" ref="I20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08" s="1" cm="1">
        <f t="array" ref="J208">IF(OR(Table2[[#This Row],[Do you have difficulty in seeing, even if wearing glasses?]:[Using your usual language, do you have difficulty in communicating, for example understanding or being understood?]]="Some difficulty"),1,0)</f>
        <v>0</v>
      </c>
      <c r="K208" s="1" cm="1">
        <f t="array" ref="K208">IF(AND(Table2[[#This Row],[Do you have difficulty in seeing, even if wearing glasses?]:[Using your usual language, do you have difficulty in communicating, for example understanding or being understood?]]="No difficulty"),1,0)</f>
        <v>1</v>
      </c>
      <c r="L208" s="1" cm="1">
        <f t="array" ref="L208">IF(OR(Table2[[#This Row],[Do you have difficulty in seeing, even if wearing glasses?]:[Using your usual language, do you have difficulty in communicating, for example understanding or being understood?]]="Cannot do at all"),1,0)</f>
        <v>0</v>
      </c>
      <c r="M208" s="1" cm="1">
        <f t="array" ref="M20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08" s="1">
        <f>IF(NOT(Table2[[#This Row],[Disable]]),1,0)</f>
        <v>1</v>
      </c>
      <c r="O208" s="1" t="str">
        <f>IF(Table2[[#This Row],[Disable]]=1,"Disable","Non-disabled")</f>
        <v>Non-disabled</v>
      </c>
    </row>
    <row r="209" spans="1:15" x14ac:dyDescent="0.3">
      <c r="A209" s="1" t="s">
        <v>4</v>
      </c>
      <c r="B209" s="1" t="s">
        <v>6</v>
      </c>
      <c r="C209" s="1" t="s">
        <v>8</v>
      </c>
      <c r="D209" s="1" t="s">
        <v>8</v>
      </c>
      <c r="E209" s="1" t="s">
        <v>8</v>
      </c>
      <c r="F209" s="1" t="s">
        <v>8</v>
      </c>
      <c r="G209" s="1" t="s">
        <v>8</v>
      </c>
      <c r="H209" s="1" t="s">
        <v>8</v>
      </c>
      <c r="I209" s="1" cm="1">
        <f t="array" ref="I20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09" s="1" cm="1">
        <f t="array" ref="J209">IF(OR(Table2[[#This Row],[Do you have difficulty in seeing, even if wearing glasses?]:[Using your usual language, do you have difficulty in communicating, for example understanding or being understood?]]="Some difficulty"),1,0)</f>
        <v>0</v>
      </c>
      <c r="K209" s="1" cm="1">
        <f t="array" ref="K209">IF(AND(Table2[[#This Row],[Do you have difficulty in seeing, even if wearing glasses?]:[Using your usual language, do you have difficulty in communicating, for example understanding or being understood?]]="No difficulty"),1,0)</f>
        <v>1</v>
      </c>
      <c r="L209" s="1" cm="1">
        <f t="array" ref="L209">IF(OR(Table2[[#This Row],[Do you have difficulty in seeing, even if wearing glasses?]:[Using your usual language, do you have difficulty in communicating, for example understanding or being understood?]]="Cannot do at all"),1,0)</f>
        <v>0</v>
      </c>
      <c r="M209" s="1" cm="1">
        <f t="array" ref="M20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09" s="1">
        <f>IF(NOT(Table2[[#This Row],[Disable]]),1,0)</f>
        <v>1</v>
      </c>
      <c r="O209" s="1" t="str">
        <f>IF(Table2[[#This Row],[Disable]]=1,"Disable","Non-disabled")</f>
        <v>Non-disabled</v>
      </c>
    </row>
    <row r="210" spans="1:15" x14ac:dyDescent="0.3">
      <c r="A210" s="1" t="s">
        <v>4</v>
      </c>
      <c r="B210" s="1" t="s">
        <v>6</v>
      </c>
      <c r="C210" s="1" t="s">
        <v>8</v>
      </c>
      <c r="D210" s="1" t="s">
        <v>8</v>
      </c>
      <c r="E210" s="1" t="s">
        <v>8</v>
      </c>
      <c r="F210" s="1" t="s">
        <v>8</v>
      </c>
      <c r="G210" s="1" t="s">
        <v>8</v>
      </c>
      <c r="H210" s="1" t="s">
        <v>8</v>
      </c>
      <c r="I210" s="1" cm="1">
        <f t="array" ref="I21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10" s="1" cm="1">
        <f t="array" ref="J210">IF(OR(Table2[[#This Row],[Do you have difficulty in seeing, even if wearing glasses?]:[Using your usual language, do you have difficulty in communicating, for example understanding or being understood?]]="Some difficulty"),1,0)</f>
        <v>0</v>
      </c>
      <c r="K210" s="1" cm="1">
        <f t="array" ref="K210">IF(AND(Table2[[#This Row],[Do you have difficulty in seeing, even if wearing glasses?]:[Using your usual language, do you have difficulty in communicating, for example understanding or being understood?]]="No difficulty"),1,0)</f>
        <v>1</v>
      </c>
      <c r="L210" s="1" cm="1">
        <f t="array" ref="L210">IF(OR(Table2[[#This Row],[Do you have difficulty in seeing, even if wearing glasses?]:[Using your usual language, do you have difficulty in communicating, for example understanding or being understood?]]="Cannot do at all"),1,0)</f>
        <v>0</v>
      </c>
      <c r="M210" s="1" cm="1">
        <f t="array" ref="M21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10" s="1">
        <f>IF(NOT(Table2[[#This Row],[Disable]]),1,0)</f>
        <v>1</v>
      </c>
      <c r="O210" s="1" t="str">
        <f>IF(Table2[[#This Row],[Disable]]=1,"Disable","Non-disabled")</f>
        <v>Non-disabled</v>
      </c>
    </row>
    <row r="211" spans="1:15" x14ac:dyDescent="0.3">
      <c r="A211" s="1" t="s">
        <v>4</v>
      </c>
      <c r="B211" s="1" t="s">
        <v>6</v>
      </c>
      <c r="C211" s="1" t="s">
        <v>8</v>
      </c>
      <c r="D211" s="1" t="s">
        <v>8</v>
      </c>
      <c r="E211" s="1" t="s">
        <v>8</v>
      </c>
      <c r="F211" s="1" t="s">
        <v>8</v>
      </c>
      <c r="G211" s="1" t="s">
        <v>8</v>
      </c>
      <c r="H211" s="1" t="s">
        <v>8</v>
      </c>
      <c r="I211" s="1" cm="1">
        <f t="array" ref="I21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11" s="1" cm="1">
        <f t="array" ref="J211">IF(OR(Table2[[#This Row],[Do you have difficulty in seeing, even if wearing glasses?]:[Using your usual language, do you have difficulty in communicating, for example understanding or being understood?]]="Some difficulty"),1,0)</f>
        <v>0</v>
      </c>
      <c r="K211" s="1" cm="1">
        <f t="array" ref="K211">IF(AND(Table2[[#This Row],[Do you have difficulty in seeing, even if wearing glasses?]:[Using your usual language, do you have difficulty in communicating, for example understanding or being understood?]]="No difficulty"),1,0)</f>
        <v>1</v>
      </c>
      <c r="L211" s="1" cm="1">
        <f t="array" ref="L211">IF(OR(Table2[[#This Row],[Do you have difficulty in seeing, even if wearing glasses?]:[Using your usual language, do you have difficulty in communicating, for example understanding or being understood?]]="Cannot do at all"),1,0)</f>
        <v>0</v>
      </c>
      <c r="M211" s="1" cm="1">
        <f t="array" ref="M21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11" s="1">
        <f>IF(NOT(Table2[[#This Row],[Disable]]),1,0)</f>
        <v>1</v>
      </c>
      <c r="O211" s="1" t="str">
        <f>IF(Table2[[#This Row],[Disable]]=1,"Disable","Non-disabled")</f>
        <v>Non-disabled</v>
      </c>
    </row>
    <row r="212" spans="1:15" x14ac:dyDescent="0.3">
      <c r="A212" s="1" t="s">
        <v>3</v>
      </c>
      <c r="B212" s="1" t="s">
        <v>6</v>
      </c>
      <c r="C212" s="1" t="s">
        <v>8</v>
      </c>
      <c r="D212" s="1" t="s">
        <v>8</v>
      </c>
      <c r="E212" s="1" t="s">
        <v>8</v>
      </c>
      <c r="F212" s="1" t="s">
        <v>8</v>
      </c>
      <c r="G212" s="1" t="s">
        <v>8</v>
      </c>
      <c r="H212" s="1" t="s">
        <v>8</v>
      </c>
      <c r="I212" s="1" cm="1">
        <f t="array" ref="I21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12" s="1" cm="1">
        <f t="array" ref="J212">IF(OR(Table2[[#This Row],[Do you have difficulty in seeing, even if wearing glasses?]:[Using your usual language, do you have difficulty in communicating, for example understanding or being understood?]]="Some difficulty"),1,0)</f>
        <v>0</v>
      </c>
      <c r="K212" s="1" cm="1">
        <f t="array" ref="K212">IF(AND(Table2[[#This Row],[Do you have difficulty in seeing, even if wearing glasses?]:[Using your usual language, do you have difficulty in communicating, for example understanding or being understood?]]="No difficulty"),1,0)</f>
        <v>1</v>
      </c>
      <c r="L212" s="1" cm="1">
        <f t="array" ref="L212">IF(OR(Table2[[#This Row],[Do you have difficulty in seeing, even if wearing glasses?]:[Using your usual language, do you have difficulty in communicating, for example understanding or being understood?]]="Cannot do at all"),1,0)</f>
        <v>0</v>
      </c>
      <c r="M212" s="1" cm="1">
        <f t="array" ref="M21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12" s="1">
        <f>IF(NOT(Table2[[#This Row],[Disable]]),1,0)</f>
        <v>1</v>
      </c>
      <c r="O212" s="1" t="str">
        <f>IF(Table2[[#This Row],[Disable]]=1,"Disable","Non-disabled")</f>
        <v>Non-disabled</v>
      </c>
    </row>
    <row r="213" spans="1:15" x14ac:dyDescent="0.3">
      <c r="A213" s="1" t="s">
        <v>5</v>
      </c>
      <c r="B213" s="1" t="s">
        <v>6</v>
      </c>
      <c r="C213" s="1" t="s">
        <v>8</v>
      </c>
      <c r="D213" s="1" t="s">
        <v>8</v>
      </c>
      <c r="E213" s="1" t="s">
        <v>8</v>
      </c>
      <c r="F213" s="1" t="s">
        <v>8</v>
      </c>
      <c r="G213" s="1" t="s">
        <v>8</v>
      </c>
      <c r="H213" s="1" t="s">
        <v>8</v>
      </c>
      <c r="I213" s="1" cm="1">
        <f t="array" ref="I21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13" s="1" cm="1">
        <f t="array" ref="J213">IF(OR(Table2[[#This Row],[Do you have difficulty in seeing, even if wearing glasses?]:[Using your usual language, do you have difficulty in communicating, for example understanding or being understood?]]="Some difficulty"),1,0)</f>
        <v>0</v>
      </c>
      <c r="K213" s="1" cm="1">
        <f t="array" ref="K213">IF(AND(Table2[[#This Row],[Do you have difficulty in seeing, even if wearing glasses?]:[Using your usual language, do you have difficulty in communicating, for example understanding or being understood?]]="No difficulty"),1,0)</f>
        <v>1</v>
      </c>
      <c r="L213" s="1" cm="1">
        <f t="array" ref="L213">IF(OR(Table2[[#This Row],[Do you have difficulty in seeing, even if wearing glasses?]:[Using your usual language, do you have difficulty in communicating, for example understanding or being understood?]]="Cannot do at all"),1,0)</f>
        <v>0</v>
      </c>
      <c r="M213" s="1" cm="1">
        <f t="array" ref="M21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13" s="1">
        <f>IF(NOT(Table2[[#This Row],[Disable]]),1,0)</f>
        <v>1</v>
      </c>
      <c r="O213" s="1" t="str">
        <f>IF(Table2[[#This Row],[Disable]]=1,"Disable","Non-disabled")</f>
        <v>Non-disabled</v>
      </c>
    </row>
    <row r="214" spans="1:15" x14ac:dyDescent="0.3">
      <c r="A214" s="1" t="s">
        <v>4</v>
      </c>
      <c r="B214" s="1" t="s">
        <v>6</v>
      </c>
      <c r="C214" s="1" t="s">
        <v>8</v>
      </c>
      <c r="D214" s="1" t="s">
        <v>8</v>
      </c>
      <c r="E214" s="1" t="s">
        <v>8</v>
      </c>
      <c r="F214" s="1" t="s">
        <v>8</v>
      </c>
      <c r="G214" s="1" t="s">
        <v>8</v>
      </c>
      <c r="H214" s="1" t="s">
        <v>8</v>
      </c>
      <c r="I214" s="1" cm="1">
        <f t="array" ref="I21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14" s="1" cm="1">
        <f t="array" ref="J214">IF(OR(Table2[[#This Row],[Do you have difficulty in seeing, even if wearing glasses?]:[Using your usual language, do you have difficulty in communicating, for example understanding or being understood?]]="Some difficulty"),1,0)</f>
        <v>0</v>
      </c>
      <c r="K214" s="1" cm="1">
        <f t="array" ref="K214">IF(AND(Table2[[#This Row],[Do you have difficulty in seeing, even if wearing glasses?]:[Using your usual language, do you have difficulty in communicating, for example understanding or being understood?]]="No difficulty"),1,0)</f>
        <v>1</v>
      </c>
      <c r="L214" s="1" cm="1">
        <f t="array" ref="L214">IF(OR(Table2[[#This Row],[Do you have difficulty in seeing, even if wearing glasses?]:[Using your usual language, do you have difficulty in communicating, for example understanding or being understood?]]="Cannot do at all"),1,0)</f>
        <v>0</v>
      </c>
      <c r="M214" s="1" cm="1">
        <f t="array" ref="M21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14" s="1">
        <f>IF(NOT(Table2[[#This Row],[Disable]]),1,0)</f>
        <v>1</v>
      </c>
      <c r="O214" s="1" t="str">
        <f>IF(Table2[[#This Row],[Disable]]=1,"Disable","Non-disabled")</f>
        <v>Non-disabled</v>
      </c>
    </row>
    <row r="215" spans="1:15" x14ac:dyDescent="0.3">
      <c r="A215" s="1" t="s">
        <v>4</v>
      </c>
      <c r="B215" s="1" t="s">
        <v>6</v>
      </c>
      <c r="C215" s="1" t="s">
        <v>8</v>
      </c>
      <c r="D215" s="1" t="s">
        <v>8</v>
      </c>
      <c r="E215" s="1" t="s">
        <v>8</v>
      </c>
      <c r="F215" s="1" t="s">
        <v>8</v>
      </c>
      <c r="G215" s="1" t="s">
        <v>8</v>
      </c>
      <c r="H215" s="1" t="s">
        <v>8</v>
      </c>
      <c r="I215" s="1" cm="1">
        <f t="array" ref="I21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15" s="1" cm="1">
        <f t="array" ref="J215">IF(OR(Table2[[#This Row],[Do you have difficulty in seeing, even if wearing glasses?]:[Using your usual language, do you have difficulty in communicating, for example understanding or being understood?]]="Some difficulty"),1,0)</f>
        <v>0</v>
      </c>
      <c r="K215" s="1" cm="1">
        <f t="array" ref="K215">IF(AND(Table2[[#This Row],[Do you have difficulty in seeing, even if wearing glasses?]:[Using your usual language, do you have difficulty in communicating, for example understanding or being understood?]]="No difficulty"),1,0)</f>
        <v>1</v>
      </c>
      <c r="L215" s="1" cm="1">
        <f t="array" ref="L215">IF(OR(Table2[[#This Row],[Do you have difficulty in seeing, even if wearing glasses?]:[Using your usual language, do you have difficulty in communicating, for example understanding or being understood?]]="Cannot do at all"),1,0)</f>
        <v>0</v>
      </c>
      <c r="M215" s="1" cm="1">
        <f t="array" ref="M21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15" s="1">
        <f>IF(NOT(Table2[[#This Row],[Disable]]),1,0)</f>
        <v>1</v>
      </c>
      <c r="O215" s="1" t="str">
        <f>IF(Table2[[#This Row],[Disable]]=1,"Disable","Non-disabled")</f>
        <v>Non-disabled</v>
      </c>
    </row>
    <row r="216" spans="1:15" x14ac:dyDescent="0.3">
      <c r="A216" s="1" t="s">
        <v>5</v>
      </c>
      <c r="B216" s="1" t="s">
        <v>6</v>
      </c>
      <c r="C216" s="1" t="s">
        <v>8</v>
      </c>
      <c r="D216" s="1" t="s">
        <v>8</v>
      </c>
      <c r="E216" s="1" t="s">
        <v>8</v>
      </c>
      <c r="F216" s="1" t="s">
        <v>8</v>
      </c>
      <c r="G216" s="1" t="s">
        <v>8</v>
      </c>
      <c r="H216" s="1" t="s">
        <v>8</v>
      </c>
      <c r="I216" s="1" cm="1">
        <f t="array" ref="I21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16" s="1" cm="1">
        <f t="array" ref="J216">IF(OR(Table2[[#This Row],[Do you have difficulty in seeing, even if wearing glasses?]:[Using your usual language, do you have difficulty in communicating, for example understanding or being understood?]]="Some difficulty"),1,0)</f>
        <v>0</v>
      </c>
      <c r="K216" s="1" cm="1">
        <f t="array" ref="K216">IF(AND(Table2[[#This Row],[Do you have difficulty in seeing, even if wearing glasses?]:[Using your usual language, do you have difficulty in communicating, for example understanding or being understood?]]="No difficulty"),1,0)</f>
        <v>1</v>
      </c>
      <c r="L216" s="1" cm="1">
        <f t="array" ref="L216">IF(OR(Table2[[#This Row],[Do you have difficulty in seeing, even if wearing glasses?]:[Using your usual language, do you have difficulty in communicating, for example understanding or being understood?]]="Cannot do at all"),1,0)</f>
        <v>0</v>
      </c>
      <c r="M216" s="1" cm="1">
        <f t="array" ref="M21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16" s="1">
        <f>IF(NOT(Table2[[#This Row],[Disable]]),1,0)</f>
        <v>1</v>
      </c>
      <c r="O216" s="1" t="str">
        <f>IF(Table2[[#This Row],[Disable]]=1,"Disable","Non-disabled")</f>
        <v>Non-disabled</v>
      </c>
    </row>
    <row r="217" spans="1:15" x14ac:dyDescent="0.3">
      <c r="A217" s="1" t="s">
        <v>3</v>
      </c>
      <c r="B217" s="1" t="s">
        <v>6</v>
      </c>
      <c r="C217" s="1" t="s">
        <v>8</v>
      </c>
      <c r="D217" s="1" t="s">
        <v>8</v>
      </c>
      <c r="E217" s="1" t="s">
        <v>8</v>
      </c>
      <c r="F217" s="1" t="s">
        <v>8</v>
      </c>
      <c r="G217" s="1" t="s">
        <v>8</v>
      </c>
      <c r="H217" s="1" t="s">
        <v>8</v>
      </c>
      <c r="I217" s="1" cm="1">
        <f t="array" ref="I21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17" s="1" cm="1">
        <f t="array" ref="J217">IF(OR(Table2[[#This Row],[Do you have difficulty in seeing, even if wearing glasses?]:[Using your usual language, do you have difficulty in communicating, for example understanding or being understood?]]="Some difficulty"),1,0)</f>
        <v>0</v>
      </c>
      <c r="K217" s="1" cm="1">
        <f t="array" ref="K217">IF(AND(Table2[[#This Row],[Do you have difficulty in seeing, even if wearing glasses?]:[Using your usual language, do you have difficulty in communicating, for example understanding or being understood?]]="No difficulty"),1,0)</f>
        <v>1</v>
      </c>
      <c r="L217" s="1" cm="1">
        <f t="array" ref="L217">IF(OR(Table2[[#This Row],[Do you have difficulty in seeing, even if wearing glasses?]:[Using your usual language, do you have difficulty in communicating, for example understanding or being understood?]]="Cannot do at all"),1,0)</f>
        <v>0</v>
      </c>
      <c r="M217" s="1" cm="1">
        <f t="array" ref="M21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17" s="1">
        <f>IF(NOT(Table2[[#This Row],[Disable]]),1,0)</f>
        <v>1</v>
      </c>
      <c r="O217" s="1" t="str">
        <f>IF(Table2[[#This Row],[Disable]]=1,"Disable","Non-disabled")</f>
        <v>Non-disabled</v>
      </c>
    </row>
    <row r="218" spans="1:15" x14ac:dyDescent="0.3">
      <c r="A218" s="1" t="s">
        <v>4</v>
      </c>
      <c r="B218" s="1" t="s">
        <v>6</v>
      </c>
      <c r="C218" s="1" t="s">
        <v>8</v>
      </c>
      <c r="D218" s="1" t="s">
        <v>8</v>
      </c>
      <c r="E218" s="1" t="s">
        <v>8</v>
      </c>
      <c r="F218" s="1" t="s">
        <v>8</v>
      </c>
      <c r="G218" s="1" t="s">
        <v>8</v>
      </c>
      <c r="H218" s="1" t="s">
        <v>8</v>
      </c>
      <c r="I218" s="1" cm="1">
        <f t="array" ref="I21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18" s="1" cm="1">
        <f t="array" ref="J218">IF(OR(Table2[[#This Row],[Do you have difficulty in seeing, even if wearing glasses?]:[Using your usual language, do you have difficulty in communicating, for example understanding or being understood?]]="Some difficulty"),1,0)</f>
        <v>0</v>
      </c>
      <c r="K218" s="1" cm="1">
        <f t="array" ref="K218">IF(AND(Table2[[#This Row],[Do you have difficulty in seeing, even if wearing glasses?]:[Using your usual language, do you have difficulty in communicating, for example understanding or being understood?]]="No difficulty"),1,0)</f>
        <v>1</v>
      </c>
      <c r="L218" s="1" cm="1">
        <f t="array" ref="L218">IF(OR(Table2[[#This Row],[Do you have difficulty in seeing, even if wearing glasses?]:[Using your usual language, do you have difficulty in communicating, for example understanding or being understood?]]="Cannot do at all"),1,0)</f>
        <v>0</v>
      </c>
      <c r="M218" s="1" cm="1">
        <f t="array" ref="M21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18" s="1">
        <f>IF(NOT(Table2[[#This Row],[Disable]]),1,0)</f>
        <v>1</v>
      </c>
      <c r="O218" s="1" t="str">
        <f>IF(Table2[[#This Row],[Disable]]=1,"Disable","Non-disabled")</f>
        <v>Non-disabled</v>
      </c>
    </row>
    <row r="219" spans="1:15" x14ac:dyDescent="0.3">
      <c r="A219" s="1" t="s">
        <v>4</v>
      </c>
      <c r="B219" s="1" t="s">
        <v>6</v>
      </c>
      <c r="C219" s="1" t="s">
        <v>8</v>
      </c>
      <c r="D219" s="1" t="s">
        <v>8</v>
      </c>
      <c r="E219" s="1" t="s">
        <v>8</v>
      </c>
      <c r="F219" s="1" t="s">
        <v>8</v>
      </c>
      <c r="G219" s="1" t="s">
        <v>8</v>
      </c>
      <c r="H219" s="1" t="s">
        <v>8</v>
      </c>
      <c r="I219" s="1" cm="1">
        <f t="array" ref="I21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19" s="1" cm="1">
        <f t="array" ref="J219">IF(OR(Table2[[#This Row],[Do you have difficulty in seeing, even if wearing glasses?]:[Using your usual language, do you have difficulty in communicating, for example understanding or being understood?]]="Some difficulty"),1,0)</f>
        <v>0</v>
      </c>
      <c r="K219" s="1" cm="1">
        <f t="array" ref="K219">IF(AND(Table2[[#This Row],[Do you have difficulty in seeing, even if wearing glasses?]:[Using your usual language, do you have difficulty in communicating, for example understanding or being understood?]]="No difficulty"),1,0)</f>
        <v>1</v>
      </c>
      <c r="L219" s="1" cm="1">
        <f t="array" ref="L219">IF(OR(Table2[[#This Row],[Do you have difficulty in seeing, even if wearing glasses?]:[Using your usual language, do you have difficulty in communicating, for example understanding or being understood?]]="Cannot do at all"),1,0)</f>
        <v>0</v>
      </c>
      <c r="M219" s="1" cm="1">
        <f t="array" ref="M21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19" s="1">
        <f>IF(NOT(Table2[[#This Row],[Disable]]),1,0)</f>
        <v>1</v>
      </c>
      <c r="O219" s="1" t="str">
        <f>IF(Table2[[#This Row],[Disable]]=1,"Disable","Non-disabled")</f>
        <v>Non-disabled</v>
      </c>
    </row>
    <row r="220" spans="1:15" x14ac:dyDescent="0.3">
      <c r="A220" s="1" t="s">
        <v>4</v>
      </c>
      <c r="B220" s="1" t="s">
        <v>6</v>
      </c>
      <c r="C220" s="1" t="s">
        <v>8</v>
      </c>
      <c r="D220" s="1" t="s">
        <v>8</v>
      </c>
      <c r="E220" s="1" t="s">
        <v>8</v>
      </c>
      <c r="F220" s="1" t="s">
        <v>8</v>
      </c>
      <c r="G220" s="1" t="s">
        <v>8</v>
      </c>
      <c r="H220" s="1" t="s">
        <v>8</v>
      </c>
      <c r="I220" s="1" cm="1">
        <f t="array" ref="I22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20" s="1" cm="1">
        <f t="array" ref="J220">IF(OR(Table2[[#This Row],[Do you have difficulty in seeing, even if wearing glasses?]:[Using your usual language, do you have difficulty in communicating, for example understanding or being understood?]]="Some difficulty"),1,0)</f>
        <v>0</v>
      </c>
      <c r="K220" s="1" cm="1">
        <f t="array" ref="K220">IF(AND(Table2[[#This Row],[Do you have difficulty in seeing, even if wearing glasses?]:[Using your usual language, do you have difficulty in communicating, for example understanding or being understood?]]="No difficulty"),1,0)</f>
        <v>1</v>
      </c>
      <c r="L220" s="1" cm="1">
        <f t="array" ref="L220">IF(OR(Table2[[#This Row],[Do you have difficulty in seeing, even if wearing glasses?]:[Using your usual language, do you have difficulty in communicating, for example understanding or being understood?]]="Cannot do at all"),1,0)</f>
        <v>0</v>
      </c>
      <c r="M220" s="1" cm="1">
        <f t="array" ref="M22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20" s="1">
        <f>IF(NOT(Table2[[#This Row],[Disable]]),1,0)</f>
        <v>1</v>
      </c>
      <c r="O220" s="1" t="str">
        <f>IF(Table2[[#This Row],[Disable]]=1,"Disable","Non-disabled")</f>
        <v>Non-disabled</v>
      </c>
    </row>
    <row r="221" spans="1:15" x14ac:dyDescent="0.3">
      <c r="A221" s="1" t="s">
        <v>4</v>
      </c>
      <c r="B221" s="1" t="s">
        <v>6</v>
      </c>
      <c r="C221" s="1" t="s">
        <v>8</v>
      </c>
      <c r="D221" s="1" t="s">
        <v>8</v>
      </c>
      <c r="E221" s="1" t="s">
        <v>8</v>
      </c>
      <c r="F221" s="1" t="s">
        <v>8</v>
      </c>
      <c r="G221" s="1" t="s">
        <v>8</v>
      </c>
      <c r="H221" s="1" t="s">
        <v>8</v>
      </c>
      <c r="I221" s="1" cm="1">
        <f t="array" ref="I22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21" s="1" cm="1">
        <f t="array" ref="J221">IF(OR(Table2[[#This Row],[Do you have difficulty in seeing, even if wearing glasses?]:[Using your usual language, do you have difficulty in communicating, for example understanding or being understood?]]="Some difficulty"),1,0)</f>
        <v>0</v>
      </c>
      <c r="K221" s="1" cm="1">
        <f t="array" ref="K221">IF(AND(Table2[[#This Row],[Do you have difficulty in seeing, even if wearing glasses?]:[Using your usual language, do you have difficulty in communicating, for example understanding or being understood?]]="No difficulty"),1,0)</f>
        <v>1</v>
      </c>
      <c r="L221" s="1" cm="1">
        <f t="array" ref="L221">IF(OR(Table2[[#This Row],[Do you have difficulty in seeing, even if wearing glasses?]:[Using your usual language, do you have difficulty in communicating, for example understanding or being understood?]]="Cannot do at all"),1,0)</f>
        <v>0</v>
      </c>
      <c r="M221" s="1" cm="1">
        <f t="array" ref="M22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21" s="1">
        <f>IF(NOT(Table2[[#This Row],[Disable]]),1,0)</f>
        <v>1</v>
      </c>
      <c r="O221" s="1" t="str">
        <f>IF(Table2[[#This Row],[Disable]]=1,"Disable","Non-disabled")</f>
        <v>Non-disabled</v>
      </c>
    </row>
    <row r="222" spans="1:15" x14ac:dyDescent="0.3">
      <c r="A222" s="1" t="s">
        <v>5</v>
      </c>
      <c r="B222" s="1" t="s">
        <v>6</v>
      </c>
      <c r="C222" s="1" t="s">
        <v>8</v>
      </c>
      <c r="D222" s="1" t="s">
        <v>8</v>
      </c>
      <c r="E222" s="1" t="s">
        <v>8</v>
      </c>
      <c r="F222" s="1" t="s">
        <v>8</v>
      </c>
      <c r="G222" s="1" t="s">
        <v>8</v>
      </c>
      <c r="H222" s="1" t="s">
        <v>8</v>
      </c>
      <c r="I222" s="1" cm="1">
        <f t="array" ref="I22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22" s="1" cm="1">
        <f t="array" ref="J222">IF(OR(Table2[[#This Row],[Do you have difficulty in seeing, even if wearing glasses?]:[Using your usual language, do you have difficulty in communicating, for example understanding or being understood?]]="Some difficulty"),1,0)</f>
        <v>0</v>
      </c>
      <c r="K222" s="1" cm="1">
        <f t="array" ref="K222">IF(AND(Table2[[#This Row],[Do you have difficulty in seeing, even if wearing glasses?]:[Using your usual language, do you have difficulty in communicating, for example understanding or being understood?]]="No difficulty"),1,0)</f>
        <v>1</v>
      </c>
      <c r="L222" s="1" cm="1">
        <f t="array" ref="L222">IF(OR(Table2[[#This Row],[Do you have difficulty in seeing, even if wearing glasses?]:[Using your usual language, do you have difficulty in communicating, for example understanding or being understood?]]="Cannot do at all"),1,0)</f>
        <v>0</v>
      </c>
      <c r="M222" s="1" cm="1">
        <f t="array" ref="M22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22" s="1">
        <f>IF(NOT(Table2[[#This Row],[Disable]]),1,0)</f>
        <v>1</v>
      </c>
      <c r="O222" s="1" t="str">
        <f>IF(Table2[[#This Row],[Disable]]=1,"Disable","Non-disabled")</f>
        <v>Non-disabled</v>
      </c>
    </row>
    <row r="223" spans="1:15" x14ac:dyDescent="0.3">
      <c r="A223" s="1" t="s">
        <v>5</v>
      </c>
      <c r="B223" s="1" t="s">
        <v>6</v>
      </c>
      <c r="C223" s="1" t="s">
        <v>8</v>
      </c>
      <c r="D223" s="1" t="s">
        <v>8</v>
      </c>
      <c r="E223" s="1" t="s">
        <v>8</v>
      </c>
      <c r="F223" s="1" t="s">
        <v>8</v>
      </c>
      <c r="G223" s="1" t="s">
        <v>8</v>
      </c>
      <c r="H223" s="1" t="s">
        <v>8</v>
      </c>
      <c r="I223" s="1" cm="1">
        <f t="array" ref="I22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23" s="1" cm="1">
        <f t="array" ref="J223">IF(OR(Table2[[#This Row],[Do you have difficulty in seeing, even if wearing glasses?]:[Using your usual language, do you have difficulty in communicating, for example understanding or being understood?]]="Some difficulty"),1,0)</f>
        <v>0</v>
      </c>
      <c r="K223" s="1" cm="1">
        <f t="array" ref="K223">IF(AND(Table2[[#This Row],[Do you have difficulty in seeing, even if wearing glasses?]:[Using your usual language, do you have difficulty in communicating, for example understanding or being understood?]]="No difficulty"),1,0)</f>
        <v>1</v>
      </c>
      <c r="L223" s="1" cm="1">
        <f t="array" ref="L223">IF(OR(Table2[[#This Row],[Do you have difficulty in seeing, even if wearing glasses?]:[Using your usual language, do you have difficulty in communicating, for example understanding or being understood?]]="Cannot do at all"),1,0)</f>
        <v>0</v>
      </c>
      <c r="M223" s="1" cm="1">
        <f t="array" ref="M22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23" s="1">
        <f>IF(NOT(Table2[[#This Row],[Disable]]),1,0)</f>
        <v>1</v>
      </c>
      <c r="O223" s="1" t="str">
        <f>IF(Table2[[#This Row],[Disable]]=1,"Disable","Non-disabled")</f>
        <v>Non-disabled</v>
      </c>
    </row>
    <row r="224" spans="1:15" x14ac:dyDescent="0.3">
      <c r="A224" s="1" t="s">
        <v>5</v>
      </c>
      <c r="B224" s="1" t="s">
        <v>6</v>
      </c>
      <c r="C224" s="1" t="s">
        <v>8</v>
      </c>
      <c r="D224" s="1" t="s">
        <v>8</v>
      </c>
      <c r="E224" s="1" t="s">
        <v>8</v>
      </c>
      <c r="F224" s="1" t="s">
        <v>8</v>
      </c>
      <c r="G224" s="1" t="s">
        <v>8</v>
      </c>
      <c r="H224" s="1" t="s">
        <v>8</v>
      </c>
      <c r="I224" s="1" cm="1">
        <f t="array" ref="I22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24" s="1" cm="1">
        <f t="array" ref="J224">IF(OR(Table2[[#This Row],[Do you have difficulty in seeing, even if wearing glasses?]:[Using your usual language, do you have difficulty in communicating, for example understanding or being understood?]]="Some difficulty"),1,0)</f>
        <v>0</v>
      </c>
      <c r="K224" s="1" cm="1">
        <f t="array" ref="K224">IF(AND(Table2[[#This Row],[Do you have difficulty in seeing, even if wearing glasses?]:[Using your usual language, do you have difficulty in communicating, for example understanding or being understood?]]="No difficulty"),1,0)</f>
        <v>1</v>
      </c>
      <c r="L224" s="1" cm="1">
        <f t="array" ref="L224">IF(OR(Table2[[#This Row],[Do you have difficulty in seeing, even if wearing glasses?]:[Using your usual language, do you have difficulty in communicating, for example understanding or being understood?]]="Cannot do at all"),1,0)</f>
        <v>0</v>
      </c>
      <c r="M224" s="1" cm="1">
        <f t="array" ref="M22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24" s="1">
        <f>IF(NOT(Table2[[#This Row],[Disable]]),1,0)</f>
        <v>1</v>
      </c>
      <c r="O224" s="1" t="str">
        <f>IF(Table2[[#This Row],[Disable]]=1,"Disable","Non-disabled")</f>
        <v>Non-disabled</v>
      </c>
    </row>
    <row r="225" spans="1:15" x14ac:dyDescent="0.3">
      <c r="A225" s="1" t="s">
        <v>5</v>
      </c>
      <c r="B225" s="1" t="s">
        <v>6</v>
      </c>
      <c r="C225" s="1" t="s">
        <v>8</v>
      </c>
      <c r="D225" s="1" t="s">
        <v>8</v>
      </c>
      <c r="E225" s="1" t="s">
        <v>8</v>
      </c>
      <c r="F225" s="1" t="s">
        <v>8</v>
      </c>
      <c r="G225" s="1" t="s">
        <v>8</v>
      </c>
      <c r="H225" s="1" t="s">
        <v>8</v>
      </c>
      <c r="I225" s="1" cm="1">
        <f t="array" ref="I22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25" s="1" cm="1">
        <f t="array" ref="J225">IF(OR(Table2[[#This Row],[Do you have difficulty in seeing, even if wearing glasses?]:[Using your usual language, do you have difficulty in communicating, for example understanding or being understood?]]="Some difficulty"),1,0)</f>
        <v>0</v>
      </c>
      <c r="K225" s="1" cm="1">
        <f t="array" ref="K225">IF(AND(Table2[[#This Row],[Do you have difficulty in seeing, even if wearing glasses?]:[Using your usual language, do you have difficulty in communicating, for example understanding or being understood?]]="No difficulty"),1,0)</f>
        <v>1</v>
      </c>
      <c r="L225" s="1" cm="1">
        <f t="array" ref="L225">IF(OR(Table2[[#This Row],[Do you have difficulty in seeing, even if wearing glasses?]:[Using your usual language, do you have difficulty in communicating, for example understanding or being understood?]]="Cannot do at all"),1,0)</f>
        <v>0</v>
      </c>
      <c r="M225" s="1" cm="1">
        <f t="array" ref="M22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25" s="1">
        <f>IF(NOT(Table2[[#This Row],[Disable]]),1,0)</f>
        <v>1</v>
      </c>
      <c r="O225" s="1" t="str">
        <f>IF(Table2[[#This Row],[Disable]]=1,"Disable","Non-disabled")</f>
        <v>Non-disabled</v>
      </c>
    </row>
    <row r="226" spans="1:15" x14ac:dyDescent="0.3">
      <c r="A226" s="1" t="s">
        <v>5</v>
      </c>
      <c r="B226" s="1" t="s">
        <v>6</v>
      </c>
      <c r="C226" s="1" t="s">
        <v>8</v>
      </c>
      <c r="D226" s="1" t="s">
        <v>8</v>
      </c>
      <c r="E226" s="1" t="s">
        <v>8</v>
      </c>
      <c r="F226" s="1" t="s">
        <v>8</v>
      </c>
      <c r="G226" s="1" t="s">
        <v>8</v>
      </c>
      <c r="H226" s="1" t="s">
        <v>8</v>
      </c>
      <c r="I226" s="1" cm="1">
        <f t="array" ref="I22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26" s="1" cm="1">
        <f t="array" ref="J226">IF(OR(Table2[[#This Row],[Do you have difficulty in seeing, even if wearing glasses?]:[Using your usual language, do you have difficulty in communicating, for example understanding or being understood?]]="Some difficulty"),1,0)</f>
        <v>0</v>
      </c>
      <c r="K226" s="1" cm="1">
        <f t="array" ref="K226">IF(AND(Table2[[#This Row],[Do you have difficulty in seeing, even if wearing glasses?]:[Using your usual language, do you have difficulty in communicating, for example understanding or being understood?]]="No difficulty"),1,0)</f>
        <v>1</v>
      </c>
      <c r="L226" s="1" cm="1">
        <f t="array" ref="L226">IF(OR(Table2[[#This Row],[Do you have difficulty in seeing, even if wearing glasses?]:[Using your usual language, do you have difficulty in communicating, for example understanding or being understood?]]="Cannot do at all"),1,0)</f>
        <v>0</v>
      </c>
      <c r="M226" s="1" cm="1">
        <f t="array" ref="M22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26" s="1">
        <f>IF(NOT(Table2[[#This Row],[Disable]]),1,0)</f>
        <v>1</v>
      </c>
      <c r="O226" s="1" t="str">
        <f>IF(Table2[[#This Row],[Disable]]=1,"Disable","Non-disabled")</f>
        <v>Non-disabled</v>
      </c>
    </row>
    <row r="227" spans="1:15" x14ac:dyDescent="0.3">
      <c r="A227" s="1" t="s">
        <v>4</v>
      </c>
      <c r="B227" s="1" t="s">
        <v>6</v>
      </c>
      <c r="C227" s="1" t="s">
        <v>8</v>
      </c>
      <c r="D227" s="1" t="s">
        <v>8</v>
      </c>
      <c r="E227" s="1" t="s">
        <v>8</v>
      </c>
      <c r="F227" s="1" t="s">
        <v>8</v>
      </c>
      <c r="G227" s="1" t="s">
        <v>8</v>
      </c>
      <c r="H227" s="1" t="s">
        <v>8</v>
      </c>
      <c r="I227" s="1" cm="1">
        <f t="array" ref="I22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27" s="1" cm="1">
        <f t="array" ref="J227">IF(OR(Table2[[#This Row],[Do you have difficulty in seeing, even if wearing glasses?]:[Using your usual language, do you have difficulty in communicating, for example understanding or being understood?]]="Some difficulty"),1,0)</f>
        <v>0</v>
      </c>
      <c r="K227" s="1" cm="1">
        <f t="array" ref="K227">IF(AND(Table2[[#This Row],[Do you have difficulty in seeing, even if wearing glasses?]:[Using your usual language, do you have difficulty in communicating, for example understanding or being understood?]]="No difficulty"),1,0)</f>
        <v>1</v>
      </c>
      <c r="L227" s="1" cm="1">
        <f t="array" ref="L227">IF(OR(Table2[[#This Row],[Do you have difficulty in seeing, even if wearing glasses?]:[Using your usual language, do you have difficulty in communicating, for example understanding or being understood?]]="Cannot do at all"),1,0)</f>
        <v>0</v>
      </c>
      <c r="M227" s="1" cm="1">
        <f t="array" ref="M22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27" s="1">
        <f>IF(NOT(Table2[[#This Row],[Disable]]),1,0)</f>
        <v>1</v>
      </c>
      <c r="O227" s="1" t="str">
        <f>IF(Table2[[#This Row],[Disable]]=1,"Disable","Non-disabled")</f>
        <v>Non-disabled</v>
      </c>
    </row>
    <row r="228" spans="1:15" x14ac:dyDescent="0.3">
      <c r="A228" s="1" t="s">
        <v>4</v>
      </c>
      <c r="B228" s="1" t="s">
        <v>6</v>
      </c>
      <c r="C228" s="1" t="s">
        <v>8</v>
      </c>
      <c r="D228" s="1" t="s">
        <v>8</v>
      </c>
      <c r="E228" s="1" t="s">
        <v>8</v>
      </c>
      <c r="F228" s="1" t="s">
        <v>8</v>
      </c>
      <c r="G228" s="1" t="s">
        <v>8</v>
      </c>
      <c r="H228" s="1" t="s">
        <v>8</v>
      </c>
      <c r="I228" s="1" cm="1">
        <f t="array" ref="I22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28" s="1" cm="1">
        <f t="array" ref="J228">IF(OR(Table2[[#This Row],[Do you have difficulty in seeing, even if wearing glasses?]:[Using your usual language, do you have difficulty in communicating, for example understanding or being understood?]]="Some difficulty"),1,0)</f>
        <v>0</v>
      </c>
      <c r="K228" s="1" cm="1">
        <f t="array" ref="K228">IF(AND(Table2[[#This Row],[Do you have difficulty in seeing, even if wearing glasses?]:[Using your usual language, do you have difficulty in communicating, for example understanding or being understood?]]="No difficulty"),1,0)</f>
        <v>1</v>
      </c>
      <c r="L228" s="1" cm="1">
        <f t="array" ref="L228">IF(OR(Table2[[#This Row],[Do you have difficulty in seeing, even if wearing glasses?]:[Using your usual language, do you have difficulty in communicating, for example understanding or being understood?]]="Cannot do at all"),1,0)</f>
        <v>0</v>
      </c>
      <c r="M228" s="1" cm="1">
        <f t="array" ref="M22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28" s="1">
        <f>IF(NOT(Table2[[#This Row],[Disable]]),1,0)</f>
        <v>1</v>
      </c>
      <c r="O228" s="1" t="str">
        <f>IF(Table2[[#This Row],[Disable]]=1,"Disable","Non-disabled")</f>
        <v>Non-disabled</v>
      </c>
    </row>
    <row r="229" spans="1:15" x14ac:dyDescent="0.3">
      <c r="A229" s="1" t="s">
        <v>4</v>
      </c>
      <c r="B229" s="1" t="s">
        <v>6</v>
      </c>
      <c r="C229" s="1" t="s">
        <v>8</v>
      </c>
      <c r="D229" s="1" t="s">
        <v>8</v>
      </c>
      <c r="E229" s="1" t="s">
        <v>8</v>
      </c>
      <c r="F229" s="1" t="s">
        <v>8</v>
      </c>
      <c r="G229" s="1" t="s">
        <v>8</v>
      </c>
      <c r="H229" s="1" t="s">
        <v>8</v>
      </c>
      <c r="I229" s="1" cm="1">
        <f t="array" ref="I22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29" s="1" cm="1">
        <f t="array" ref="J229">IF(OR(Table2[[#This Row],[Do you have difficulty in seeing, even if wearing glasses?]:[Using your usual language, do you have difficulty in communicating, for example understanding or being understood?]]="Some difficulty"),1,0)</f>
        <v>0</v>
      </c>
      <c r="K229" s="1" cm="1">
        <f t="array" ref="K229">IF(AND(Table2[[#This Row],[Do you have difficulty in seeing, even if wearing glasses?]:[Using your usual language, do you have difficulty in communicating, for example understanding or being understood?]]="No difficulty"),1,0)</f>
        <v>1</v>
      </c>
      <c r="L229" s="1" cm="1">
        <f t="array" ref="L229">IF(OR(Table2[[#This Row],[Do you have difficulty in seeing, even if wearing glasses?]:[Using your usual language, do you have difficulty in communicating, for example understanding or being understood?]]="Cannot do at all"),1,0)</f>
        <v>0</v>
      </c>
      <c r="M229" s="1" cm="1">
        <f t="array" ref="M22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29" s="1">
        <f>IF(NOT(Table2[[#This Row],[Disable]]),1,0)</f>
        <v>1</v>
      </c>
      <c r="O229" s="1" t="str">
        <f>IF(Table2[[#This Row],[Disable]]=1,"Disable","Non-disabled")</f>
        <v>Non-disabled</v>
      </c>
    </row>
    <row r="230" spans="1:15" x14ac:dyDescent="0.3">
      <c r="A230" s="1" t="s">
        <v>4</v>
      </c>
      <c r="B230" s="1" t="s">
        <v>6</v>
      </c>
      <c r="C230" s="1" t="s">
        <v>8</v>
      </c>
      <c r="D230" s="1" t="s">
        <v>8</v>
      </c>
      <c r="E230" s="1" t="s">
        <v>8</v>
      </c>
      <c r="F230" s="1" t="s">
        <v>8</v>
      </c>
      <c r="G230" s="1" t="s">
        <v>8</v>
      </c>
      <c r="H230" s="1" t="s">
        <v>8</v>
      </c>
      <c r="I230" s="1" cm="1">
        <f t="array" ref="I23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30" s="1" cm="1">
        <f t="array" ref="J230">IF(OR(Table2[[#This Row],[Do you have difficulty in seeing, even if wearing glasses?]:[Using your usual language, do you have difficulty in communicating, for example understanding or being understood?]]="Some difficulty"),1,0)</f>
        <v>0</v>
      </c>
      <c r="K230" s="1" cm="1">
        <f t="array" ref="K230">IF(AND(Table2[[#This Row],[Do you have difficulty in seeing, even if wearing glasses?]:[Using your usual language, do you have difficulty in communicating, for example understanding or being understood?]]="No difficulty"),1,0)</f>
        <v>1</v>
      </c>
      <c r="L230" s="1" cm="1">
        <f t="array" ref="L230">IF(OR(Table2[[#This Row],[Do you have difficulty in seeing, even if wearing glasses?]:[Using your usual language, do you have difficulty in communicating, for example understanding or being understood?]]="Cannot do at all"),1,0)</f>
        <v>0</v>
      </c>
      <c r="M230" s="1" cm="1">
        <f t="array" ref="M23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30" s="1">
        <f>IF(NOT(Table2[[#This Row],[Disable]]),1,0)</f>
        <v>1</v>
      </c>
      <c r="O230" s="1" t="str">
        <f>IF(Table2[[#This Row],[Disable]]=1,"Disable","Non-disabled")</f>
        <v>Non-disabled</v>
      </c>
    </row>
    <row r="231" spans="1:15" x14ac:dyDescent="0.3">
      <c r="A231" s="1" t="s">
        <v>4</v>
      </c>
      <c r="B231" s="1" t="s">
        <v>6</v>
      </c>
      <c r="C231" s="1" t="s">
        <v>8</v>
      </c>
      <c r="D231" s="1" t="s">
        <v>8</v>
      </c>
      <c r="E231" s="1" t="s">
        <v>8</v>
      </c>
      <c r="F231" s="1" t="s">
        <v>8</v>
      </c>
      <c r="G231" s="1" t="s">
        <v>8</v>
      </c>
      <c r="H231" s="1" t="s">
        <v>8</v>
      </c>
      <c r="I231" s="1" cm="1">
        <f t="array" ref="I23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31" s="1" cm="1">
        <f t="array" ref="J231">IF(OR(Table2[[#This Row],[Do you have difficulty in seeing, even if wearing glasses?]:[Using your usual language, do you have difficulty in communicating, for example understanding or being understood?]]="Some difficulty"),1,0)</f>
        <v>0</v>
      </c>
      <c r="K231" s="1" cm="1">
        <f t="array" ref="K231">IF(AND(Table2[[#This Row],[Do you have difficulty in seeing, even if wearing glasses?]:[Using your usual language, do you have difficulty in communicating, for example understanding or being understood?]]="No difficulty"),1,0)</f>
        <v>1</v>
      </c>
      <c r="L231" s="1" cm="1">
        <f t="array" ref="L231">IF(OR(Table2[[#This Row],[Do you have difficulty in seeing, even if wearing glasses?]:[Using your usual language, do you have difficulty in communicating, for example understanding or being understood?]]="Cannot do at all"),1,0)</f>
        <v>0</v>
      </c>
      <c r="M231" s="1" cm="1">
        <f t="array" ref="M23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31" s="1">
        <f>IF(NOT(Table2[[#This Row],[Disable]]),1,0)</f>
        <v>1</v>
      </c>
      <c r="O231" s="1" t="str">
        <f>IF(Table2[[#This Row],[Disable]]=1,"Disable","Non-disabled")</f>
        <v>Non-disabled</v>
      </c>
    </row>
    <row r="232" spans="1:15" x14ac:dyDescent="0.3">
      <c r="A232" s="1" t="s">
        <v>5</v>
      </c>
      <c r="B232" s="1" t="s">
        <v>6</v>
      </c>
      <c r="C232" s="1" t="s">
        <v>8</v>
      </c>
      <c r="D232" s="1" t="s">
        <v>8</v>
      </c>
      <c r="E232" s="1" t="s">
        <v>8</v>
      </c>
      <c r="F232" s="1" t="s">
        <v>8</v>
      </c>
      <c r="G232" s="1" t="s">
        <v>8</v>
      </c>
      <c r="H232" s="1" t="s">
        <v>8</v>
      </c>
      <c r="I232" s="1" cm="1">
        <f t="array" ref="I23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32" s="1" cm="1">
        <f t="array" ref="J232">IF(OR(Table2[[#This Row],[Do you have difficulty in seeing, even if wearing glasses?]:[Using your usual language, do you have difficulty in communicating, for example understanding or being understood?]]="Some difficulty"),1,0)</f>
        <v>0</v>
      </c>
      <c r="K232" s="1" cm="1">
        <f t="array" ref="K232">IF(AND(Table2[[#This Row],[Do you have difficulty in seeing, even if wearing glasses?]:[Using your usual language, do you have difficulty in communicating, for example understanding or being understood?]]="No difficulty"),1,0)</f>
        <v>1</v>
      </c>
      <c r="L232" s="1" cm="1">
        <f t="array" ref="L232">IF(OR(Table2[[#This Row],[Do you have difficulty in seeing, even if wearing glasses?]:[Using your usual language, do you have difficulty in communicating, for example understanding or being understood?]]="Cannot do at all"),1,0)</f>
        <v>0</v>
      </c>
      <c r="M232" s="1" cm="1">
        <f t="array" ref="M23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32" s="1">
        <f>IF(NOT(Table2[[#This Row],[Disable]]),1,0)</f>
        <v>1</v>
      </c>
      <c r="O232" s="1" t="str">
        <f>IF(Table2[[#This Row],[Disable]]=1,"Disable","Non-disabled")</f>
        <v>Non-disabled</v>
      </c>
    </row>
    <row r="233" spans="1:15" x14ac:dyDescent="0.3">
      <c r="A233" s="1" t="s">
        <v>4</v>
      </c>
      <c r="B233" s="1" t="s">
        <v>6</v>
      </c>
      <c r="C233" s="1" t="s">
        <v>8</v>
      </c>
      <c r="D233" s="1" t="s">
        <v>8</v>
      </c>
      <c r="E233" s="1" t="s">
        <v>8</v>
      </c>
      <c r="F233" s="1" t="s">
        <v>8</v>
      </c>
      <c r="G233" s="1" t="s">
        <v>8</v>
      </c>
      <c r="H233" s="1" t="s">
        <v>8</v>
      </c>
      <c r="I233" s="1" cm="1">
        <f t="array" ref="I23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33" s="1" cm="1">
        <f t="array" ref="J233">IF(OR(Table2[[#This Row],[Do you have difficulty in seeing, even if wearing glasses?]:[Using your usual language, do you have difficulty in communicating, for example understanding or being understood?]]="Some difficulty"),1,0)</f>
        <v>0</v>
      </c>
      <c r="K233" s="1" cm="1">
        <f t="array" ref="K233">IF(AND(Table2[[#This Row],[Do you have difficulty in seeing, even if wearing glasses?]:[Using your usual language, do you have difficulty in communicating, for example understanding or being understood?]]="No difficulty"),1,0)</f>
        <v>1</v>
      </c>
      <c r="L233" s="1" cm="1">
        <f t="array" ref="L233">IF(OR(Table2[[#This Row],[Do you have difficulty in seeing, even if wearing glasses?]:[Using your usual language, do you have difficulty in communicating, for example understanding or being understood?]]="Cannot do at all"),1,0)</f>
        <v>0</v>
      </c>
      <c r="M233" s="1" cm="1">
        <f t="array" ref="M23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33" s="1">
        <f>IF(NOT(Table2[[#This Row],[Disable]]),1,0)</f>
        <v>1</v>
      </c>
      <c r="O233" s="1" t="str">
        <f>IF(Table2[[#This Row],[Disable]]=1,"Disable","Non-disabled")</f>
        <v>Non-disabled</v>
      </c>
    </row>
    <row r="234" spans="1:15" x14ac:dyDescent="0.3">
      <c r="A234" s="1" t="s">
        <v>4</v>
      </c>
      <c r="B234" s="1" t="s">
        <v>6</v>
      </c>
      <c r="C234" s="1" t="s">
        <v>8</v>
      </c>
      <c r="D234" s="1" t="s">
        <v>8</v>
      </c>
      <c r="E234" s="1" t="s">
        <v>8</v>
      </c>
      <c r="F234" s="1" t="s">
        <v>8</v>
      </c>
      <c r="G234" s="1" t="s">
        <v>8</v>
      </c>
      <c r="H234" s="1" t="s">
        <v>8</v>
      </c>
      <c r="I234" s="1" cm="1">
        <f t="array" ref="I23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34" s="1" cm="1">
        <f t="array" ref="J234">IF(OR(Table2[[#This Row],[Do you have difficulty in seeing, even if wearing glasses?]:[Using your usual language, do you have difficulty in communicating, for example understanding or being understood?]]="Some difficulty"),1,0)</f>
        <v>0</v>
      </c>
      <c r="K234" s="1" cm="1">
        <f t="array" ref="K234">IF(AND(Table2[[#This Row],[Do you have difficulty in seeing, even if wearing glasses?]:[Using your usual language, do you have difficulty in communicating, for example understanding or being understood?]]="No difficulty"),1,0)</f>
        <v>1</v>
      </c>
      <c r="L234" s="1" cm="1">
        <f t="array" ref="L234">IF(OR(Table2[[#This Row],[Do you have difficulty in seeing, even if wearing glasses?]:[Using your usual language, do you have difficulty in communicating, for example understanding or being understood?]]="Cannot do at all"),1,0)</f>
        <v>0</v>
      </c>
      <c r="M234" s="1" cm="1">
        <f t="array" ref="M23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34" s="1">
        <f>IF(NOT(Table2[[#This Row],[Disable]]),1,0)</f>
        <v>1</v>
      </c>
      <c r="O234" s="1" t="str">
        <f>IF(Table2[[#This Row],[Disable]]=1,"Disable","Non-disabled")</f>
        <v>Non-disabled</v>
      </c>
    </row>
    <row r="235" spans="1:15" x14ac:dyDescent="0.3">
      <c r="A235" s="1" t="s">
        <v>5</v>
      </c>
      <c r="B235" s="1" t="s">
        <v>6</v>
      </c>
      <c r="C235" s="1" t="s">
        <v>8</v>
      </c>
      <c r="D235" s="1" t="s">
        <v>8</v>
      </c>
      <c r="E235" s="1" t="s">
        <v>8</v>
      </c>
      <c r="F235" s="1" t="s">
        <v>8</v>
      </c>
      <c r="G235" s="1" t="s">
        <v>8</v>
      </c>
      <c r="H235" s="1" t="s">
        <v>8</v>
      </c>
      <c r="I235" s="1" cm="1">
        <f t="array" ref="I23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35" s="1" cm="1">
        <f t="array" ref="J235">IF(OR(Table2[[#This Row],[Do you have difficulty in seeing, even if wearing glasses?]:[Using your usual language, do you have difficulty in communicating, for example understanding or being understood?]]="Some difficulty"),1,0)</f>
        <v>0</v>
      </c>
      <c r="K235" s="1" cm="1">
        <f t="array" ref="K235">IF(AND(Table2[[#This Row],[Do you have difficulty in seeing, even if wearing glasses?]:[Using your usual language, do you have difficulty in communicating, for example understanding or being understood?]]="No difficulty"),1,0)</f>
        <v>1</v>
      </c>
      <c r="L235" s="1" cm="1">
        <f t="array" ref="L235">IF(OR(Table2[[#This Row],[Do you have difficulty in seeing, even if wearing glasses?]:[Using your usual language, do you have difficulty in communicating, for example understanding or being understood?]]="Cannot do at all"),1,0)</f>
        <v>0</v>
      </c>
      <c r="M235" s="1" cm="1">
        <f t="array" ref="M23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35" s="1">
        <f>IF(NOT(Table2[[#This Row],[Disable]]),1,0)</f>
        <v>1</v>
      </c>
      <c r="O235" s="1" t="str">
        <f>IF(Table2[[#This Row],[Disable]]=1,"Disable","Non-disabled")</f>
        <v>Non-disabled</v>
      </c>
    </row>
    <row r="236" spans="1:15" x14ac:dyDescent="0.3">
      <c r="A236" s="1" t="s">
        <v>5</v>
      </c>
      <c r="B236" s="1" t="s">
        <v>6</v>
      </c>
      <c r="C236" s="1" t="s">
        <v>8</v>
      </c>
      <c r="D236" s="1" t="s">
        <v>8</v>
      </c>
      <c r="E236" s="1" t="s">
        <v>8</v>
      </c>
      <c r="F236" s="1" t="s">
        <v>8</v>
      </c>
      <c r="G236" s="1" t="s">
        <v>8</v>
      </c>
      <c r="H236" s="1" t="s">
        <v>8</v>
      </c>
      <c r="I236" s="1" cm="1">
        <f t="array" ref="I23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36" s="1" cm="1">
        <f t="array" ref="J236">IF(OR(Table2[[#This Row],[Do you have difficulty in seeing, even if wearing glasses?]:[Using your usual language, do you have difficulty in communicating, for example understanding or being understood?]]="Some difficulty"),1,0)</f>
        <v>0</v>
      </c>
      <c r="K236" s="1" cm="1">
        <f t="array" ref="K236">IF(AND(Table2[[#This Row],[Do you have difficulty in seeing, even if wearing glasses?]:[Using your usual language, do you have difficulty in communicating, for example understanding or being understood?]]="No difficulty"),1,0)</f>
        <v>1</v>
      </c>
      <c r="L236" s="1" cm="1">
        <f t="array" ref="L236">IF(OR(Table2[[#This Row],[Do you have difficulty in seeing, even if wearing glasses?]:[Using your usual language, do you have difficulty in communicating, for example understanding or being understood?]]="Cannot do at all"),1,0)</f>
        <v>0</v>
      </c>
      <c r="M236" s="1" cm="1">
        <f t="array" ref="M23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36" s="1">
        <f>IF(NOT(Table2[[#This Row],[Disable]]),1,0)</f>
        <v>1</v>
      </c>
      <c r="O236" s="1" t="str">
        <f>IF(Table2[[#This Row],[Disable]]=1,"Disable","Non-disabled")</f>
        <v>Non-disabled</v>
      </c>
    </row>
    <row r="237" spans="1:15" x14ac:dyDescent="0.3">
      <c r="A237" s="1" t="s">
        <v>4</v>
      </c>
      <c r="B237" s="1" t="s">
        <v>6</v>
      </c>
      <c r="C237" s="1" t="s">
        <v>8</v>
      </c>
      <c r="D237" s="1" t="s">
        <v>8</v>
      </c>
      <c r="E237" s="1" t="s">
        <v>8</v>
      </c>
      <c r="F237" s="1" t="s">
        <v>8</v>
      </c>
      <c r="G237" s="1" t="s">
        <v>8</v>
      </c>
      <c r="H237" s="1" t="s">
        <v>8</v>
      </c>
      <c r="I237" s="1" cm="1">
        <f t="array" ref="I23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37" s="1" cm="1">
        <f t="array" ref="J237">IF(OR(Table2[[#This Row],[Do you have difficulty in seeing, even if wearing glasses?]:[Using your usual language, do you have difficulty in communicating, for example understanding or being understood?]]="Some difficulty"),1,0)</f>
        <v>0</v>
      </c>
      <c r="K237" s="1" cm="1">
        <f t="array" ref="K237">IF(AND(Table2[[#This Row],[Do you have difficulty in seeing, even if wearing glasses?]:[Using your usual language, do you have difficulty in communicating, for example understanding or being understood?]]="No difficulty"),1,0)</f>
        <v>1</v>
      </c>
      <c r="L237" s="1" cm="1">
        <f t="array" ref="L237">IF(OR(Table2[[#This Row],[Do you have difficulty in seeing, even if wearing glasses?]:[Using your usual language, do you have difficulty in communicating, for example understanding or being understood?]]="Cannot do at all"),1,0)</f>
        <v>0</v>
      </c>
      <c r="M237" s="1" cm="1">
        <f t="array" ref="M23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37" s="1">
        <f>IF(NOT(Table2[[#This Row],[Disable]]),1,0)</f>
        <v>1</v>
      </c>
      <c r="O237" s="1" t="str">
        <f>IF(Table2[[#This Row],[Disable]]=1,"Disable","Non-disabled")</f>
        <v>Non-disabled</v>
      </c>
    </row>
    <row r="238" spans="1:15" x14ac:dyDescent="0.3">
      <c r="A238" s="1" t="s">
        <v>4</v>
      </c>
      <c r="B238" s="1" t="s">
        <v>6</v>
      </c>
      <c r="C238" s="1" t="s">
        <v>10</v>
      </c>
      <c r="D238" s="1" t="s">
        <v>8</v>
      </c>
      <c r="E238" s="1" t="s">
        <v>8</v>
      </c>
      <c r="F238" s="1" t="s">
        <v>8</v>
      </c>
      <c r="G238" s="1" t="s">
        <v>8</v>
      </c>
      <c r="H238" s="1" t="s">
        <v>8</v>
      </c>
      <c r="I238" s="1" cm="1">
        <f t="array" ref="I23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38" s="1" cm="1">
        <f t="array" ref="J238">IF(OR(Table2[[#This Row],[Do you have difficulty in seeing, even if wearing glasses?]:[Using your usual language, do you have difficulty in communicating, for example understanding or being understood?]]="Some difficulty"),1,0)</f>
        <v>1</v>
      </c>
      <c r="K238" s="1" cm="1">
        <f t="array" ref="K238">IF(AND(Table2[[#This Row],[Do you have difficulty in seeing, even if wearing glasses?]:[Using your usual language, do you have difficulty in communicating, for example understanding or being understood?]]="No difficulty"),1,0)</f>
        <v>0</v>
      </c>
      <c r="L238" s="1" cm="1">
        <f t="array" ref="L238">IF(OR(Table2[[#This Row],[Do you have difficulty in seeing, even if wearing glasses?]:[Using your usual language, do you have difficulty in communicating, for example understanding or being understood?]]="Cannot do at all"),1,0)</f>
        <v>0</v>
      </c>
      <c r="M238" s="1" cm="1">
        <f t="array" ref="M23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38" s="1">
        <f>IF(NOT(Table2[[#This Row],[Disable]]),1,0)</f>
        <v>1</v>
      </c>
      <c r="O238" s="1" t="str">
        <f>IF(Table2[[#This Row],[Disable]]=1,"Disable","Non-disabled")</f>
        <v>Non-disabled</v>
      </c>
    </row>
    <row r="239" spans="1:15" x14ac:dyDescent="0.3">
      <c r="A239" s="1" t="s">
        <v>4</v>
      </c>
      <c r="B239" s="1" t="s">
        <v>6</v>
      </c>
      <c r="C239" s="1" t="s">
        <v>8</v>
      </c>
      <c r="D239" s="1" t="s">
        <v>8</v>
      </c>
      <c r="E239" s="1" t="s">
        <v>8</v>
      </c>
      <c r="F239" s="1" t="s">
        <v>8</v>
      </c>
      <c r="G239" s="1" t="s">
        <v>8</v>
      </c>
      <c r="H239" s="1" t="s">
        <v>8</v>
      </c>
      <c r="I239" s="1" cm="1">
        <f t="array" ref="I23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39" s="1" cm="1">
        <f t="array" ref="J239">IF(OR(Table2[[#This Row],[Do you have difficulty in seeing, even if wearing glasses?]:[Using your usual language, do you have difficulty in communicating, for example understanding or being understood?]]="Some difficulty"),1,0)</f>
        <v>0</v>
      </c>
      <c r="K239" s="1" cm="1">
        <f t="array" ref="K239">IF(AND(Table2[[#This Row],[Do you have difficulty in seeing, even if wearing glasses?]:[Using your usual language, do you have difficulty in communicating, for example understanding or being understood?]]="No difficulty"),1,0)</f>
        <v>1</v>
      </c>
      <c r="L239" s="1" cm="1">
        <f t="array" ref="L239">IF(OR(Table2[[#This Row],[Do you have difficulty in seeing, even if wearing glasses?]:[Using your usual language, do you have difficulty in communicating, for example understanding or being understood?]]="Cannot do at all"),1,0)</f>
        <v>0</v>
      </c>
      <c r="M239" s="1" cm="1">
        <f t="array" ref="M23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39" s="1">
        <f>IF(NOT(Table2[[#This Row],[Disable]]),1,0)</f>
        <v>1</v>
      </c>
      <c r="O239" s="1" t="str">
        <f>IF(Table2[[#This Row],[Disable]]=1,"Disable","Non-disabled")</f>
        <v>Non-disabled</v>
      </c>
    </row>
    <row r="240" spans="1:15" x14ac:dyDescent="0.3">
      <c r="A240" s="1" t="s">
        <v>4</v>
      </c>
      <c r="B240" s="1" t="s">
        <v>6</v>
      </c>
      <c r="C240" s="1" t="s">
        <v>8</v>
      </c>
      <c r="D240" s="1" t="s">
        <v>8</v>
      </c>
      <c r="E240" s="1" t="s">
        <v>8</v>
      </c>
      <c r="F240" s="1" t="s">
        <v>8</v>
      </c>
      <c r="G240" s="1" t="s">
        <v>8</v>
      </c>
      <c r="H240" s="1" t="s">
        <v>8</v>
      </c>
      <c r="I240" s="1" cm="1">
        <f t="array" ref="I24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40" s="1" cm="1">
        <f t="array" ref="J240">IF(OR(Table2[[#This Row],[Do you have difficulty in seeing, even if wearing glasses?]:[Using your usual language, do you have difficulty in communicating, for example understanding or being understood?]]="Some difficulty"),1,0)</f>
        <v>0</v>
      </c>
      <c r="K240" s="1" cm="1">
        <f t="array" ref="K240">IF(AND(Table2[[#This Row],[Do you have difficulty in seeing, even if wearing glasses?]:[Using your usual language, do you have difficulty in communicating, for example understanding or being understood?]]="No difficulty"),1,0)</f>
        <v>1</v>
      </c>
      <c r="L240" s="1" cm="1">
        <f t="array" ref="L240">IF(OR(Table2[[#This Row],[Do you have difficulty in seeing, even if wearing glasses?]:[Using your usual language, do you have difficulty in communicating, for example understanding or being understood?]]="Cannot do at all"),1,0)</f>
        <v>0</v>
      </c>
      <c r="M240" s="1" cm="1">
        <f t="array" ref="M24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40" s="1">
        <f>IF(NOT(Table2[[#This Row],[Disable]]),1,0)</f>
        <v>1</v>
      </c>
      <c r="O240" s="1" t="str">
        <f>IF(Table2[[#This Row],[Disable]]=1,"Disable","Non-disabled")</f>
        <v>Non-disabled</v>
      </c>
    </row>
    <row r="241" spans="1:15" x14ac:dyDescent="0.3">
      <c r="A241" s="1" t="s">
        <v>4</v>
      </c>
      <c r="B241" s="1" t="s">
        <v>6</v>
      </c>
      <c r="C241" s="1" t="s">
        <v>8</v>
      </c>
      <c r="D241" s="1" t="s">
        <v>8</v>
      </c>
      <c r="E241" s="1" t="s">
        <v>8</v>
      </c>
      <c r="F241" s="1" t="s">
        <v>8</v>
      </c>
      <c r="G241" s="1" t="s">
        <v>8</v>
      </c>
      <c r="H241" s="1" t="s">
        <v>8</v>
      </c>
      <c r="I241" s="1" cm="1">
        <f t="array" ref="I24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41" s="1" cm="1">
        <f t="array" ref="J241">IF(OR(Table2[[#This Row],[Do you have difficulty in seeing, even if wearing glasses?]:[Using your usual language, do you have difficulty in communicating, for example understanding or being understood?]]="Some difficulty"),1,0)</f>
        <v>0</v>
      </c>
      <c r="K241" s="1" cm="1">
        <f t="array" ref="K241">IF(AND(Table2[[#This Row],[Do you have difficulty in seeing, even if wearing glasses?]:[Using your usual language, do you have difficulty in communicating, for example understanding or being understood?]]="No difficulty"),1,0)</f>
        <v>1</v>
      </c>
      <c r="L241" s="1" cm="1">
        <f t="array" ref="L241">IF(OR(Table2[[#This Row],[Do you have difficulty in seeing, even if wearing glasses?]:[Using your usual language, do you have difficulty in communicating, for example understanding or being understood?]]="Cannot do at all"),1,0)</f>
        <v>0</v>
      </c>
      <c r="M241" s="1" cm="1">
        <f t="array" ref="M24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41" s="1">
        <f>IF(NOT(Table2[[#This Row],[Disable]]),1,0)</f>
        <v>1</v>
      </c>
      <c r="O241" s="1" t="str">
        <f>IF(Table2[[#This Row],[Disable]]=1,"Disable","Non-disabled")</f>
        <v>Non-disabled</v>
      </c>
    </row>
    <row r="242" spans="1:15" x14ac:dyDescent="0.3">
      <c r="A242" s="1" t="s">
        <v>4</v>
      </c>
      <c r="B242" s="1" t="s">
        <v>6</v>
      </c>
      <c r="C242" s="1" t="s">
        <v>8</v>
      </c>
      <c r="D242" s="1" t="s">
        <v>10</v>
      </c>
      <c r="E242" s="1" t="s">
        <v>8</v>
      </c>
      <c r="F242" s="1" t="s">
        <v>8</v>
      </c>
      <c r="G242" s="1" t="s">
        <v>8</v>
      </c>
      <c r="H242" s="1" t="s">
        <v>8</v>
      </c>
      <c r="I242" s="1" cm="1">
        <f t="array" ref="I24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42" s="1" cm="1">
        <f t="array" ref="J242">IF(OR(Table2[[#This Row],[Do you have difficulty in seeing, even if wearing glasses?]:[Using your usual language, do you have difficulty in communicating, for example understanding or being understood?]]="Some difficulty"),1,0)</f>
        <v>1</v>
      </c>
      <c r="K242" s="1" cm="1">
        <f t="array" ref="K242">IF(AND(Table2[[#This Row],[Do you have difficulty in seeing, even if wearing glasses?]:[Using your usual language, do you have difficulty in communicating, for example understanding or being understood?]]="No difficulty"),1,0)</f>
        <v>0</v>
      </c>
      <c r="L242" s="1" cm="1">
        <f t="array" ref="L242">IF(OR(Table2[[#This Row],[Do you have difficulty in seeing, even if wearing glasses?]:[Using your usual language, do you have difficulty in communicating, for example understanding or being understood?]]="Cannot do at all"),1,0)</f>
        <v>0</v>
      </c>
      <c r="M242" s="1" cm="1">
        <f t="array" ref="M24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42" s="1">
        <f>IF(NOT(Table2[[#This Row],[Disable]]),1,0)</f>
        <v>1</v>
      </c>
      <c r="O242" s="1" t="str">
        <f>IF(Table2[[#This Row],[Disable]]=1,"Disable","Non-disabled")</f>
        <v>Non-disabled</v>
      </c>
    </row>
    <row r="243" spans="1:15" x14ac:dyDescent="0.3">
      <c r="A243" s="1" t="s">
        <v>4</v>
      </c>
      <c r="B243" s="1" t="s">
        <v>6</v>
      </c>
      <c r="C243" s="1" t="s">
        <v>8</v>
      </c>
      <c r="D243" s="1" t="s">
        <v>8</v>
      </c>
      <c r="E243" s="1" t="s">
        <v>8</v>
      </c>
      <c r="F243" s="1" t="s">
        <v>8</v>
      </c>
      <c r="G243" s="1" t="s">
        <v>8</v>
      </c>
      <c r="H243" s="1" t="s">
        <v>8</v>
      </c>
      <c r="I243" s="1" cm="1">
        <f t="array" ref="I24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43" s="1" cm="1">
        <f t="array" ref="J243">IF(OR(Table2[[#This Row],[Do you have difficulty in seeing, even if wearing glasses?]:[Using your usual language, do you have difficulty in communicating, for example understanding or being understood?]]="Some difficulty"),1,0)</f>
        <v>0</v>
      </c>
      <c r="K243" s="1" cm="1">
        <f t="array" ref="K243">IF(AND(Table2[[#This Row],[Do you have difficulty in seeing, even if wearing glasses?]:[Using your usual language, do you have difficulty in communicating, for example understanding or being understood?]]="No difficulty"),1,0)</f>
        <v>1</v>
      </c>
      <c r="L243" s="1" cm="1">
        <f t="array" ref="L243">IF(OR(Table2[[#This Row],[Do you have difficulty in seeing, even if wearing glasses?]:[Using your usual language, do you have difficulty in communicating, for example understanding or being understood?]]="Cannot do at all"),1,0)</f>
        <v>0</v>
      </c>
      <c r="M243" s="1" cm="1">
        <f t="array" ref="M24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43" s="1">
        <f>IF(NOT(Table2[[#This Row],[Disable]]),1,0)</f>
        <v>1</v>
      </c>
      <c r="O243" s="1" t="str">
        <f>IF(Table2[[#This Row],[Disable]]=1,"Disable","Non-disabled")</f>
        <v>Non-disabled</v>
      </c>
    </row>
    <row r="244" spans="1:15" x14ac:dyDescent="0.3">
      <c r="A244" s="1" t="s">
        <v>4</v>
      </c>
      <c r="B244" s="1" t="s">
        <v>6</v>
      </c>
      <c r="C244" s="1" t="s">
        <v>8</v>
      </c>
      <c r="D244" s="1" t="s">
        <v>8</v>
      </c>
      <c r="E244" s="1" t="s">
        <v>8</v>
      </c>
      <c r="F244" s="1" t="s">
        <v>8</v>
      </c>
      <c r="G244" s="1" t="s">
        <v>8</v>
      </c>
      <c r="H244" s="1" t="s">
        <v>8</v>
      </c>
      <c r="I244" s="1" cm="1">
        <f t="array" ref="I24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44" s="1" cm="1">
        <f t="array" ref="J244">IF(OR(Table2[[#This Row],[Do you have difficulty in seeing, even if wearing glasses?]:[Using your usual language, do you have difficulty in communicating, for example understanding or being understood?]]="Some difficulty"),1,0)</f>
        <v>0</v>
      </c>
      <c r="K244" s="1" cm="1">
        <f t="array" ref="K244">IF(AND(Table2[[#This Row],[Do you have difficulty in seeing, even if wearing glasses?]:[Using your usual language, do you have difficulty in communicating, for example understanding or being understood?]]="No difficulty"),1,0)</f>
        <v>1</v>
      </c>
      <c r="L244" s="1" cm="1">
        <f t="array" ref="L244">IF(OR(Table2[[#This Row],[Do you have difficulty in seeing, even if wearing glasses?]:[Using your usual language, do you have difficulty in communicating, for example understanding or being understood?]]="Cannot do at all"),1,0)</f>
        <v>0</v>
      </c>
      <c r="M244" s="1" cm="1">
        <f t="array" ref="M24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44" s="1">
        <f>IF(NOT(Table2[[#This Row],[Disable]]),1,0)</f>
        <v>1</v>
      </c>
      <c r="O244" s="1" t="str">
        <f>IF(Table2[[#This Row],[Disable]]=1,"Disable","Non-disabled")</f>
        <v>Non-disabled</v>
      </c>
    </row>
    <row r="245" spans="1:15" x14ac:dyDescent="0.3">
      <c r="A245" s="1" t="s">
        <v>3</v>
      </c>
      <c r="B245" s="1" t="s">
        <v>6</v>
      </c>
      <c r="C245" s="1" t="s">
        <v>11</v>
      </c>
      <c r="D245" s="1" t="s">
        <v>10</v>
      </c>
      <c r="E245" s="1" t="s">
        <v>9</v>
      </c>
      <c r="F245" s="1" t="s">
        <v>10</v>
      </c>
      <c r="G245" s="1" t="s">
        <v>11</v>
      </c>
      <c r="H245" s="1" t="s">
        <v>10</v>
      </c>
      <c r="I245" s="1" cm="1">
        <f t="array" ref="I245">IF(OR(Table2[[#This Row],[Do you have difficulty in seeing, even if wearing glasses?]:[Using your usual language, do you have difficulty in communicating, for example understanding or being understood?]]="A lot of difficulty"),1,0)</f>
        <v>1</v>
      </c>
      <c r="J245" s="1" cm="1">
        <f t="array" ref="J245">IF(OR(Table2[[#This Row],[Do you have difficulty in seeing, even if wearing glasses?]:[Using your usual language, do you have difficulty in communicating, for example understanding or being understood?]]="Some difficulty"),1,0)</f>
        <v>1</v>
      </c>
      <c r="K245" s="1" cm="1">
        <f t="array" ref="K245">IF(AND(Table2[[#This Row],[Do you have difficulty in seeing, even if wearing glasses?]:[Using your usual language, do you have difficulty in communicating, for example understanding or being understood?]]="No difficulty"),1,0)</f>
        <v>0</v>
      </c>
      <c r="L245" s="1" cm="1">
        <f t="array" ref="L245">IF(OR(Table2[[#This Row],[Do you have difficulty in seeing, even if wearing glasses?]:[Using your usual language, do you have difficulty in communicating, for example understanding or being understood?]]="Cannot do at all"),1,0)</f>
        <v>1</v>
      </c>
      <c r="M245" s="7" cm="1">
        <f t="array" ref="M24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245" s="1">
        <f>IF(NOT(Table2[[#This Row],[Disable]]),1,0)</f>
        <v>0</v>
      </c>
      <c r="O245" s="1" t="str">
        <f>IF(Table2[[#This Row],[Disable]]=1,"Disable","Non-disabled")</f>
        <v>Disable</v>
      </c>
    </row>
    <row r="246" spans="1:15" x14ac:dyDescent="0.3">
      <c r="A246" s="1" t="s">
        <v>4</v>
      </c>
      <c r="B246" s="1" t="s">
        <v>6</v>
      </c>
      <c r="C246" s="1" t="s">
        <v>8</v>
      </c>
      <c r="D246" s="1" t="s">
        <v>8</v>
      </c>
      <c r="E246" s="1" t="s">
        <v>8</v>
      </c>
      <c r="F246" s="1" t="s">
        <v>8</v>
      </c>
      <c r="G246" s="1" t="s">
        <v>8</v>
      </c>
      <c r="H246" s="1" t="s">
        <v>8</v>
      </c>
      <c r="I246" s="1" cm="1">
        <f t="array" ref="I24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46" s="1" cm="1">
        <f t="array" ref="J246">IF(OR(Table2[[#This Row],[Do you have difficulty in seeing, even if wearing glasses?]:[Using your usual language, do you have difficulty in communicating, for example understanding or being understood?]]="Some difficulty"),1,0)</f>
        <v>0</v>
      </c>
      <c r="K246" s="1" cm="1">
        <f t="array" ref="K246">IF(AND(Table2[[#This Row],[Do you have difficulty in seeing, even if wearing glasses?]:[Using your usual language, do you have difficulty in communicating, for example understanding or being understood?]]="No difficulty"),1,0)</f>
        <v>1</v>
      </c>
      <c r="L246" s="1" cm="1">
        <f t="array" ref="L246">IF(OR(Table2[[#This Row],[Do you have difficulty in seeing, even if wearing glasses?]:[Using your usual language, do you have difficulty in communicating, for example understanding or being understood?]]="Cannot do at all"),1,0)</f>
        <v>0</v>
      </c>
      <c r="M246" s="1" cm="1">
        <f t="array" ref="M24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46" s="1">
        <f>IF(NOT(Table2[[#This Row],[Disable]]),1,0)</f>
        <v>1</v>
      </c>
      <c r="O246" s="1" t="str">
        <f>IF(Table2[[#This Row],[Disable]]=1,"Disable","Non-disabled")</f>
        <v>Non-disabled</v>
      </c>
    </row>
    <row r="247" spans="1:15" x14ac:dyDescent="0.3">
      <c r="A247" s="1" t="s">
        <v>4</v>
      </c>
      <c r="B247" s="1" t="s">
        <v>6</v>
      </c>
      <c r="C247" s="1" t="s">
        <v>10</v>
      </c>
      <c r="D247" s="1" t="s">
        <v>11</v>
      </c>
      <c r="E247" s="1" t="s">
        <v>10</v>
      </c>
      <c r="F247" s="1" t="s">
        <v>8</v>
      </c>
      <c r="G247" s="1" t="s">
        <v>10</v>
      </c>
      <c r="H247" s="1" t="s">
        <v>10</v>
      </c>
      <c r="I247" s="1" cm="1">
        <f t="array" ref="I247">IF(OR(Table2[[#This Row],[Do you have difficulty in seeing, even if wearing glasses?]:[Using your usual language, do you have difficulty in communicating, for example understanding or being understood?]]="A lot of difficulty"),1,0)</f>
        <v>1</v>
      </c>
      <c r="J247" s="1" cm="1">
        <f t="array" ref="J247">IF(OR(Table2[[#This Row],[Do you have difficulty in seeing, even if wearing glasses?]:[Using your usual language, do you have difficulty in communicating, for example understanding or being understood?]]="Some difficulty"),1,0)</f>
        <v>1</v>
      </c>
      <c r="K247" s="1" cm="1">
        <f t="array" ref="K247">IF(AND(Table2[[#This Row],[Do you have difficulty in seeing, even if wearing glasses?]:[Using your usual language, do you have difficulty in communicating, for example understanding or being understood?]]="No difficulty"),1,0)</f>
        <v>0</v>
      </c>
      <c r="L247" s="1" cm="1">
        <f t="array" ref="L247">IF(OR(Table2[[#This Row],[Do you have difficulty in seeing, even if wearing glasses?]:[Using your usual language, do you have difficulty in communicating, for example understanding or being understood?]]="Cannot do at all"),1,0)</f>
        <v>0</v>
      </c>
      <c r="M247" s="7" cm="1">
        <f t="array" ref="M24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247" s="1">
        <f>IF(NOT(Table2[[#This Row],[Disable]]),1,0)</f>
        <v>0</v>
      </c>
      <c r="O247" s="1" t="str">
        <f>IF(Table2[[#This Row],[Disable]]=1,"Disable","Non-disabled")</f>
        <v>Disable</v>
      </c>
    </row>
    <row r="248" spans="1:15" x14ac:dyDescent="0.3">
      <c r="A248" s="1" t="s">
        <v>5</v>
      </c>
      <c r="B248" s="1" t="s">
        <v>6</v>
      </c>
      <c r="C248" s="1" t="s">
        <v>8</v>
      </c>
      <c r="D248" s="1" t="s">
        <v>8</v>
      </c>
      <c r="E248" s="1" t="s">
        <v>8</v>
      </c>
      <c r="F248" s="1" t="s">
        <v>8</v>
      </c>
      <c r="G248" s="1" t="s">
        <v>8</v>
      </c>
      <c r="H248" s="1" t="s">
        <v>8</v>
      </c>
      <c r="I248" s="1" cm="1">
        <f t="array" ref="I24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48" s="1" cm="1">
        <f t="array" ref="J248">IF(OR(Table2[[#This Row],[Do you have difficulty in seeing, even if wearing glasses?]:[Using your usual language, do you have difficulty in communicating, for example understanding or being understood?]]="Some difficulty"),1,0)</f>
        <v>0</v>
      </c>
      <c r="K248" s="1" cm="1">
        <f t="array" ref="K248">IF(AND(Table2[[#This Row],[Do you have difficulty in seeing, even if wearing glasses?]:[Using your usual language, do you have difficulty in communicating, for example understanding or being understood?]]="No difficulty"),1,0)</f>
        <v>1</v>
      </c>
      <c r="L248" s="1" cm="1">
        <f t="array" ref="L248">IF(OR(Table2[[#This Row],[Do you have difficulty in seeing, even if wearing glasses?]:[Using your usual language, do you have difficulty in communicating, for example understanding or being understood?]]="Cannot do at all"),1,0)</f>
        <v>0</v>
      </c>
      <c r="M248" s="1" cm="1">
        <f t="array" ref="M24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48" s="1">
        <f>IF(NOT(Table2[[#This Row],[Disable]]),1,0)</f>
        <v>1</v>
      </c>
      <c r="O248" s="1" t="str">
        <f>IF(Table2[[#This Row],[Disable]]=1,"Disable","Non-disabled")</f>
        <v>Non-disabled</v>
      </c>
    </row>
    <row r="249" spans="1:15" x14ac:dyDescent="0.3">
      <c r="A249" s="1" t="s">
        <v>4</v>
      </c>
      <c r="B249" s="1" t="s">
        <v>6</v>
      </c>
      <c r="C249" s="1" t="s">
        <v>8</v>
      </c>
      <c r="D249" s="1" t="s">
        <v>8</v>
      </c>
      <c r="E249" s="1" t="s">
        <v>8</v>
      </c>
      <c r="F249" s="1" t="s">
        <v>8</v>
      </c>
      <c r="G249" s="1" t="s">
        <v>8</v>
      </c>
      <c r="H249" s="1" t="s">
        <v>8</v>
      </c>
      <c r="I249" s="1" cm="1">
        <f t="array" ref="I24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49" s="1" cm="1">
        <f t="array" ref="J249">IF(OR(Table2[[#This Row],[Do you have difficulty in seeing, even if wearing glasses?]:[Using your usual language, do you have difficulty in communicating, for example understanding or being understood?]]="Some difficulty"),1,0)</f>
        <v>0</v>
      </c>
      <c r="K249" s="1" cm="1">
        <f t="array" ref="K249">IF(AND(Table2[[#This Row],[Do you have difficulty in seeing, even if wearing glasses?]:[Using your usual language, do you have difficulty in communicating, for example understanding or being understood?]]="No difficulty"),1,0)</f>
        <v>1</v>
      </c>
      <c r="L249" s="1" cm="1">
        <f t="array" ref="L249">IF(OR(Table2[[#This Row],[Do you have difficulty in seeing, even if wearing glasses?]:[Using your usual language, do you have difficulty in communicating, for example understanding or being understood?]]="Cannot do at all"),1,0)</f>
        <v>0</v>
      </c>
      <c r="M249" s="1" cm="1">
        <f t="array" ref="M24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49" s="1">
        <f>IF(NOT(Table2[[#This Row],[Disable]]),1,0)</f>
        <v>1</v>
      </c>
      <c r="O249" s="1" t="str">
        <f>IF(Table2[[#This Row],[Disable]]=1,"Disable","Non-disabled")</f>
        <v>Non-disabled</v>
      </c>
    </row>
    <row r="250" spans="1:15" x14ac:dyDescent="0.3">
      <c r="A250" s="1" t="s">
        <v>4</v>
      </c>
      <c r="B250" s="1" t="s">
        <v>6</v>
      </c>
      <c r="C250" s="1" t="s">
        <v>8</v>
      </c>
      <c r="D250" s="1" t="s">
        <v>8</v>
      </c>
      <c r="E250" s="1" t="s">
        <v>8</v>
      </c>
      <c r="F250" s="1" t="s">
        <v>8</v>
      </c>
      <c r="G250" s="1" t="s">
        <v>8</v>
      </c>
      <c r="H250" s="1" t="s">
        <v>8</v>
      </c>
      <c r="I250" s="1" cm="1">
        <f t="array" ref="I25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50" s="1" cm="1">
        <f t="array" ref="J250">IF(OR(Table2[[#This Row],[Do you have difficulty in seeing, even if wearing glasses?]:[Using your usual language, do you have difficulty in communicating, for example understanding or being understood?]]="Some difficulty"),1,0)</f>
        <v>0</v>
      </c>
      <c r="K250" s="1" cm="1">
        <f t="array" ref="K250">IF(AND(Table2[[#This Row],[Do you have difficulty in seeing, even if wearing glasses?]:[Using your usual language, do you have difficulty in communicating, for example understanding or being understood?]]="No difficulty"),1,0)</f>
        <v>1</v>
      </c>
      <c r="L250" s="1" cm="1">
        <f t="array" ref="L250">IF(OR(Table2[[#This Row],[Do you have difficulty in seeing, even if wearing glasses?]:[Using your usual language, do you have difficulty in communicating, for example understanding or being understood?]]="Cannot do at all"),1,0)</f>
        <v>0</v>
      </c>
      <c r="M250" s="1" cm="1">
        <f t="array" ref="M25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50" s="1">
        <f>IF(NOT(Table2[[#This Row],[Disable]]),1,0)</f>
        <v>1</v>
      </c>
      <c r="O250" s="1" t="str">
        <f>IF(Table2[[#This Row],[Disable]]=1,"Disable","Non-disabled")</f>
        <v>Non-disabled</v>
      </c>
    </row>
    <row r="251" spans="1:15" x14ac:dyDescent="0.3">
      <c r="A251" s="1" t="s">
        <v>4</v>
      </c>
      <c r="B251" s="1" t="s">
        <v>6</v>
      </c>
      <c r="C251" s="1" t="s">
        <v>8</v>
      </c>
      <c r="D251" s="1" t="s">
        <v>8</v>
      </c>
      <c r="E251" s="1" t="s">
        <v>8</v>
      </c>
      <c r="F251" s="1" t="s">
        <v>8</v>
      </c>
      <c r="G251" s="1" t="s">
        <v>8</v>
      </c>
      <c r="H251" s="1" t="s">
        <v>8</v>
      </c>
      <c r="I251" s="1" cm="1">
        <f t="array" ref="I25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51" s="1" cm="1">
        <f t="array" ref="J251">IF(OR(Table2[[#This Row],[Do you have difficulty in seeing, even if wearing glasses?]:[Using your usual language, do you have difficulty in communicating, for example understanding or being understood?]]="Some difficulty"),1,0)</f>
        <v>0</v>
      </c>
      <c r="K251" s="1" cm="1">
        <f t="array" ref="K251">IF(AND(Table2[[#This Row],[Do you have difficulty in seeing, even if wearing glasses?]:[Using your usual language, do you have difficulty in communicating, for example understanding or being understood?]]="No difficulty"),1,0)</f>
        <v>1</v>
      </c>
      <c r="L251" s="1" cm="1">
        <f t="array" ref="L251">IF(OR(Table2[[#This Row],[Do you have difficulty in seeing, even if wearing glasses?]:[Using your usual language, do you have difficulty in communicating, for example understanding or being understood?]]="Cannot do at all"),1,0)</f>
        <v>0</v>
      </c>
      <c r="M251" s="1" cm="1">
        <f t="array" ref="M25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51" s="1">
        <f>IF(NOT(Table2[[#This Row],[Disable]]),1,0)</f>
        <v>1</v>
      </c>
      <c r="O251" s="1" t="str">
        <f>IF(Table2[[#This Row],[Disable]]=1,"Disable","Non-disabled")</f>
        <v>Non-disabled</v>
      </c>
    </row>
    <row r="252" spans="1:15" x14ac:dyDescent="0.3">
      <c r="A252" s="1" t="s">
        <v>3</v>
      </c>
      <c r="B252" s="1" t="s">
        <v>6</v>
      </c>
      <c r="C252" s="1" t="s">
        <v>10</v>
      </c>
      <c r="E252" s="1" t="s">
        <v>10</v>
      </c>
      <c r="F252" s="1" t="s">
        <v>10</v>
      </c>
      <c r="G252" s="1" t="s">
        <v>10</v>
      </c>
      <c r="H252" s="1" t="s">
        <v>8</v>
      </c>
      <c r="I252" s="1" cm="1">
        <f t="array" ref="I25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52" s="1" cm="1">
        <f t="array" ref="J252">IF(OR(Table2[[#This Row],[Do you have difficulty in seeing, even if wearing glasses?]:[Using your usual language, do you have difficulty in communicating, for example understanding or being understood?]]="Some difficulty"),1,0)</f>
        <v>1</v>
      </c>
      <c r="K252" s="1" cm="1">
        <f t="array" ref="K252">IF(AND(Table2[[#This Row],[Do you have difficulty in seeing, even if wearing glasses?]:[Using your usual language, do you have difficulty in communicating, for example understanding or being understood?]]="No difficulty"),1,0)</f>
        <v>0</v>
      </c>
      <c r="L252" s="1" cm="1">
        <f t="array" ref="L252">IF(OR(Table2[[#This Row],[Do you have difficulty in seeing, even if wearing glasses?]:[Using your usual language, do you have difficulty in communicating, for example understanding or being understood?]]="Cannot do at all"),1,0)</f>
        <v>0</v>
      </c>
      <c r="M252" s="1" cm="1">
        <f t="array" ref="M25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52" s="1">
        <f>IF(NOT(Table2[[#This Row],[Disable]]),1,0)</f>
        <v>1</v>
      </c>
      <c r="O252" s="1" t="str">
        <f>IF(Table2[[#This Row],[Disable]]=1,"Disable","Non-disabled")</f>
        <v>Non-disabled</v>
      </c>
    </row>
    <row r="253" spans="1:15" x14ac:dyDescent="0.3">
      <c r="A253" s="1" t="s">
        <v>4</v>
      </c>
      <c r="B253" s="1" t="s">
        <v>6</v>
      </c>
      <c r="C253" s="1" t="s">
        <v>8</v>
      </c>
      <c r="D253" s="1" t="s">
        <v>8</v>
      </c>
      <c r="E253" s="1" t="s">
        <v>8</v>
      </c>
      <c r="F253" s="1" t="s">
        <v>8</v>
      </c>
      <c r="G253" s="1" t="s">
        <v>8</v>
      </c>
      <c r="H253" s="1" t="s">
        <v>8</v>
      </c>
      <c r="I253" s="1" cm="1">
        <f t="array" ref="I25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53" s="1" cm="1">
        <f t="array" ref="J253">IF(OR(Table2[[#This Row],[Do you have difficulty in seeing, even if wearing glasses?]:[Using your usual language, do you have difficulty in communicating, for example understanding or being understood?]]="Some difficulty"),1,0)</f>
        <v>0</v>
      </c>
      <c r="K253" s="1" cm="1">
        <f t="array" ref="K253">IF(AND(Table2[[#This Row],[Do you have difficulty in seeing, even if wearing glasses?]:[Using your usual language, do you have difficulty in communicating, for example understanding or being understood?]]="No difficulty"),1,0)</f>
        <v>1</v>
      </c>
      <c r="L253" s="1" cm="1">
        <f t="array" ref="L253">IF(OR(Table2[[#This Row],[Do you have difficulty in seeing, even if wearing glasses?]:[Using your usual language, do you have difficulty in communicating, for example understanding or being understood?]]="Cannot do at all"),1,0)</f>
        <v>0</v>
      </c>
      <c r="M253" s="1" cm="1">
        <f t="array" ref="M25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53" s="1">
        <f>IF(NOT(Table2[[#This Row],[Disable]]),1,0)</f>
        <v>1</v>
      </c>
      <c r="O253" s="1" t="str">
        <f>IF(Table2[[#This Row],[Disable]]=1,"Disable","Non-disabled")</f>
        <v>Non-disabled</v>
      </c>
    </row>
    <row r="254" spans="1:15" x14ac:dyDescent="0.3">
      <c r="A254" s="1" t="s">
        <v>4</v>
      </c>
      <c r="B254" s="1" t="s">
        <v>6</v>
      </c>
      <c r="C254" s="1" t="s">
        <v>8</v>
      </c>
      <c r="D254" s="1" t="s">
        <v>8</v>
      </c>
      <c r="E254" s="1" t="s">
        <v>8</v>
      </c>
      <c r="F254" s="1" t="s">
        <v>8</v>
      </c>
      <c r="G254" s="1" t="s">
        <v>8</v>
      </c>
      <c r="H254" s="1" t="s">
        <v>8</v>
      </c>
      <c r="I254" s="1" cm="1">
        <f t="array" ref="I25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54" s="1" cm="1">
        <f t="array" ref="J254">IF(OR(Table2[[#This Row],[Do you have difficulty in seeing, even if wearing glasses?]:[Using your usual language, do you have difficulty in communicating, for example understanding or being understood?]]="Some difficulty"),1,0)</f>
        <v>0</v>
      </c>
      <c r="K254" s="1" cm="1">
        <f t="array" ref="K254">IF(AND(Table2[[#This Row],[Do you have difficulty in seeing, even if wearing glasses?]:[Using your usual language, do you have difficulty in communicating, for example understanding or being understood?]]="No difficulty"),1,0)</f>
        <v>1</v>
      </c>
      <c r="L254" s="1" cm="1">
        <f t="array" ref="L254">IF(OR(Table2[[#This Row],[Do you have difficulty in seeing, even if wearing glasses?]:[Using your usual language, do you have difficulty in communicating, for example understanding or being understood?]]="Cannot do at all"),1,0)</f>
        <v>0</v>
      </c>
      <c r="M254" s="1" cm="1">
        <f t="array" ref="M25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54" s="1">
        <f>IF(NOT(Table2[[#This Row],[Disable]]),1,0)</f>
        <v>1</v>
      </c>
      <c r="O254" s="1" t="str">
        <f>IF(Table2[[#This Row],[Disable]]=1,"Disable","Non-disabled")</f>
        <v>Non-disabled</v>
      </c>
    </row>
    <row r="255" spans="1:15" x14ac:dyDescent="0.3">
      <c r="A255" s="1" t="s">
        <v>4</v>
      </c>
      <c r="B255" s="1" t="s">
        <v>6</v>
      </c>
      <c r="C255" s="1" t="s">
        <v>8</v>
      </c>
      <c r="D255" s="1" t="s">
        <v>8</v>
      </c>
      <c r="E255" s="1" t="s">
        <v>8</v>
      </c>
      <c r="F255" s="1" t="s">
        <v>8</v>
      </c>
      <c r="G255" s="1" t="s">
        <v>8</v>
      </c>
      <c r="H255" s="1" t="s">
        <v>8</v>
      </c>
      <c r="I255" s="1" cm="1">
        <f t="array" ref="I25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55" s="1" cm="1">
        <f t="array" ref="J255">IF(OR(Table2[[#This Row],[Do you have difficulty in seeing, even if wearing glasses?]:[Using your usual language, do you have difficulty in communicating, for example understanding or being understood?]]="Some difficulty"),1,0)</f>
        <v>0</v>
      </c>
      <c r="K255" s="1" cm="1">
        <f t="array" ref="K255">IF(AND(Table2[[#This Row],[Do you have difficulty in seeing, even if wearing glasses?]:[Using your usual language, do you have difficulty in communicating, for example understanding or being understood?]]="No difficulty"),1,0)</f>
        <v>1</v>
      </c>
      <c r="L255" s="1" cm="1">
        <f t="array" ref="L255">IF(OR(Table2[[#This Row],[Do you have difficulty in seeing, even if wearing glasses?]:[Using your usual language, do you have difficulty in communicating, for example understanding or being understood?]]="Cannot do at all"),1,0)</f>
        <v>0</v>
      </c>
      <c r="M255" s="1" cm="1">
        <f t="array" ref="M25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55" s="1">
        <f>IF(NOT(Table2[[#This Row],[Disable]]),1,0)</f>
        <v>1</v>
      </c>
      <c r="O255" s="1" t="str">
        <f>IF(Table2[[#This Row],[Disable]]=1,"Disable","Non-disabled")</f>
        <v>Non-disabled</v>
      </c>
    </row>
    <row r="256" spans="1:15" x14ac:dyDescent="0.3">
      <c r="A256" s="1" t="s">
        <v>4</v>
      </c>
      <c r="B256" s="1" t="s">
        <v>6</v>
      </c>
      <c r="C256" s="1" t="s">
        <v>8</v>
      </c>
      <c r="D256" s="1" t="s">
        <v>8</v>
      </c>
      <c r="E256" s="1" t="s">
        <v>8</v>
      </c>
      <c r="F256" s="1" t="s">
        <v>8</v>
      </c>
      <c r="G256" s="1" t="s">
        <v>8</v>
      </c>
      <c r="H256" s="1" t="s">
        <v>8</v>
      </c>
      <c r="I256" s="1" cm="1">
        <f t="array" ref="I25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56" s="1" cm="1">
        <f t="array" ref="J256">IF(OR(Table2[[#This Row],[Do you have difficulty in seeing, even if wearing glasses?]:[Using your usual language, do you have difficulty in communicating, for example understanding or being understood?]]="Some difficulty"),1,0)</f>
        <v>0</v>
      </c>
      <c r="K256" s="1" cm="1">
        <f t="array" ref="K256">IF(AND(Table2[[#This Row],[Do you have difficulty in seeing, even if wearing glasses?]:[Using your usual language, do you have difficulty in communicating, for example understanding or being understood?]]="No difficulty"),1,0)</f>
        <v>1</v>
      </c>
      <c r="L256" s="1" cm="1">
        <f t="array" ref="L256">IF(OR(Table2[[#This Row],[Do you have difficulty in seeing, even if wearing glasses?]:[Using your usual language, do you have difficulty in communicating, for example understanding or being understood?]]="Cannot do at all"),1,0)</f>
        <v>0</v>
      </c>
      <c r="M256" s="1" cm="1">
        <f t="array" ref="M25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56" s="1">
        <f>IF(NOT(Table2[[#This Row],[Disable]]),1,0)</f>
        <v>1</v>
      </c>
      <c r="O256" s="1" t="str">
        <f>IF(Table2[[#This Row],[Disable]]=1,"Disable","Non-disabled")</f>
        <v>Non-disabled</v>
      </c>
    </row>
    <row r="257" spans="1:15" x14ac:dyDescent="0.3">
      <c r="A257" s="1" t="s">
        <v>4</v>
      </c>
      <c r="B257" s="1" t="s">
        <v>6</v>
      </c>
      <c r="C257" s="1" t="s">
        <v>8</v>
      </c>
      <c r="D257" s="1" t="s">
        <v>8</v>
      </c>
      <c r="E257" s="1" t="s">
        <v>8</v>
      </c>
      <c r="F257" s="1" t="s">
        <v>8</v>
      </c>
      <c r="G257" s="1" t="s">
        <v>8</v>
      </c>
      <c r="H257" s="1" t="s">
        <v>8</v>
      </c>
      <c r="I257" s="1" cm="1">
        <f t="array" ref="I25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57" s="1" cm="1">
        <f t="array" ref="J257">IF(OR(Table2[[#This Row],[Do you have difficulty in seeing, even if wearing glasses?]:[Using your usual language, do you have difficulty in communicating, for example understanding or being understood?]]="Some difficulty"),1,0)</f>
        <v>0</v>
      </c>
      <c r="K257" s="1" cm="1">
        <f t="array" ref="K257">IF(AND(Table2[[#This Row],[Do you have difficulty in seeing, even if wearing glasses?]:[Using your usual language, do you have difficulty in communicating, for example understanding or being understood?]]="No difficulty"),1,0)</f>
        <v>1</v>
      </c>
      <c r="L257" s="1" cm="1">
        <f t="array" ref="L257">IF(OR(Table2[[#This Row],[Do you have difficulty in seeing, even if wearing glasses?]:[Using your usual language, do you have difficulty in communicating, for example understanding or being understood?]]="Cannot do at all"),1,0)</f>
        <v>0</v>
      </c>
      <c r="M257" s="1" cm="1">
        <f t="array" ref="M25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57" s="1">
        <f>IF(NOT(Table2[[#This Row],[Disable]]),1,0)</f>
        <v>1</v>
      </c>
      <c r="O257" s="1" t="str">
        <f>IF(Table2[[#This Row],[Disable]]=1,"Disable","Non-disabled")</f>
        <v>Non-disabled</v>
      </c>
    </row>
    <row r="258" spans="1:15" x14ac:dyDescent="0.3">
      <c r="A258" s="1" t="s">
        <v>4</v>
      </c>
      <c r="B258" s="1" t="s">
        <v>6</v>
      </c>
      <c r="C258" s="1" t="s">
        <v>8</v>
      </c>
      <c r="D258" s="1" t="s">
        <v>8</v>
      </c>
      <c r="E258" s="1" t="s">
        <v>8</v>
      </c>
      <c r="F258" s="1" t="s">
        <v>8</v>
      </c>
      <c r="G258" s="1" t="s">
        <v>8</v>
      </c>
      <c r="H258" s="1" t="s">
        <v>8</v>
      </c>
      <c r="I258" s="1" cm="1">
        <f t="array" ref="I25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58" s="1" cm="1">
        <f t="array" ref="J258">IF(OR(Table2[[#This Row],[Do you have difficulty in seeing, even if wearing glasses?]:[Using your usual language, do you have difficulty in communicating, for example understanding or being understood?]]="Some difficulty"),1,0)</f>
        <v>0</v>
      </c>
      <c r="K258" s="1" cm="1">
        <f t="array" ref="K258">IF(AND(Table2[[#This Row],[Do you have difficulty in seeing, even if wearing glasses?]:[Using your usual language, do you have difficulty in communicating, for example understanding or being understood?]]="No difficulty"),1,0)</f>
        <v>1</v>
      </c>
      <c r="L258" s="1" cm="1">
        <f t="array" ref="L258">IF(OR(Table2[[#This Row],[Do you have difficulty in seeing, even if wearing glasses?]:[Using your usual language, do you have difficulty in communicating, for example understanding or being understood?]]="Cannot do at all"),1,0)</f>
        <v>0</v>
      </c>
      <c r="M258" s="1" cm="1">
        <f t="array" ref="M25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58" s="1">
        <f>IF(NOT(Table2[[#This Row],[Disable]]),1,0)</f>
        <v>1</v>
      </c>
      <c r="O258" s="1" t="str">
        <f>IF(Table2[[#This Row],[Disable]]=1,"Disable","Non-disabled")</f>
        <v>Non-disabled</v>
      </c>
    </row>
    <row r="259" spans="1:15" x14ac:dyDescent="0.3">
      <c r="A259" s="1" t="s">
        <v>4</v>
      </c>
      <c r="B259" s="1" t="s">
        <v>6</v>
      </c>
      <c r="C259" s="1" t="s">
        <v>8</v>
      </c>
      <c r="D259" s="1" t="s">
        <v>8</v>
      </c>
      <c r="E259" s="1" t="s">
        <v>8</v>
      </c>
      <c r="F259" s="1" t="s">
        <v>8</v>
      </c>
      <c r="G259" s="1" t="s">
        <v>8</v>
      </c>
      <c r="H259" s="1" t="s">
        <v>8</v>
      </c>
      <c r="I259" s="1" cm="1">
        <f t="array" ref="I25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59" s="1" cm="1">
        <f t="array" ref="J259">IF(OR(Table2[[#This Row],[Do you have difficulty in seeing, even if wearing glasses?]:[Using your usual language, do you have difficulty in communicating, for example understanding or being understood?]]="Some difficulty"),1,0)</f>
        <v>0</v>
      </c>
      <c r="K259" s="1" cm="1">
        <f t="array" ref="K259">IF(AND(Table2[[#This Row],[Do you have difficulty in seeing, even if wearing glasses?]:[Using your usual language, do you have difficulty in communicating, for example understanding or being understood?]]="No difficulty"),1,0)</f>
        <v>1</v>
      </c>
      <c r="L259" s="1" cm="1">
        <f t="array" ref="L259">IF(OR(Table2[[#This Row],[Do you have difficulty in seeing, even if wearing glasses?]:[Using your usual language, do you have difficulty in communicating, for example understanding or being understood?]]="Cannot do at all"),1,0)</f>
        <v>0</v>
      </c>
      <c r="M259" s="1" cm="1">
        <f t="array" ref="M25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59" s="1">
        <f>IF(NOT(Table2[[#This Row],[Disable]]),1,0)</f>
        <v>1</v>
      </c>
      <c r="O259" s="1" t="str">
        <f>IF(Table2[[#This Row],[Disable]]=1,"Disable","Non-disabled")</f>
        <v>Non-disabled</v>
      </c>
    </row>
    <row r="260" spans="1:15" x14ac:dyDescent="0.3">
      <c r="A260" s="1" t="s">
        <v>4</v>
      </c>
      <c r="B260" s="1" t="s">
        <v>6</v>
      </c>
      <c r="C260" s="1" t="s">
        <v>8</v>
      </c>
      <c r="D260" s="1" t="s">
        <v>8</v>
      </c>
      <c r="E260" s="1" t="s">
        <v>8</v>
      </c>
      <c r="F260" s="1" t="s">
        <v>8</v>
      </c>
      <c r="G260" s="1" t="s">
        <v>8</v>
      </c>
      <c r="H260" s="1" t="s">
        <v>8</v>
      </c>
      <c r="I260" s="1" cm="1">
        <f t="array" ref="I26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60" s="1" cm="1">
        <f t="array" ref="J260">IF(OR(Table2[[#This Row],[Do you have difficulty in seeing, even if wearing glasses?]:[Using your usual language, do you have difficulty in communicating, for example understanding or being understood?]]="Some difficulty"),1,0)</f>
        <v>0</v>
      </c>
      <c r="K260" s="1" cm="1">
        <f t="array" ref="K260">IF(AND(Table2[[#This Row],[Do you have difficulty in seeing, even if wearing glasses?]:[Using your usual language, do you have difficulty in communicating, for example understanding or being understood?]]="No difficulty"),1,0)</f>
        <v>1</v>
      </c>
      <c r="L260" s="1" cm="1">
        <f t="array" ref="L260">IF(OR(Table2[[#This Row],[Do you have difficulty in seeing, even if wearing glasses?]:[Using your usual language, do you have difficulty in communicating, for example understanding or being understood?]]="Cannot do at all"),1,0)</f>
        <v>0</v>
      </c>
      <c r="M260" s="1" cm="1">
        <f t="array" ref="M26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60" s="1">
        <f>IF(NOT(Table2[[#This Row],[Disable]]),1,0)</f>
        <v>1</v>
      </c>
      <c r="O260" s="1" t="str">
        <f>IF(Table2[[#This Row],[Disable]]=1,"Disable","Non-disabled")</f>
        <v>Non-disabled</v>
      </c>
    </row>
    <row r="261" spans="1:15" x14ac:dyDescent="0.3">
      <c r="A261" s="1" t="s">
        <v>4</v>
      </c>
      <c r="C261" s="1" t="s">
        <v>8</v>
      </c>
      <c r="D261" s="1" t="s">
        <v>8</v>
      </c>
      <c r="E261" s="1" t="s">
        <v>8</v>
      </c>
      <c r="F261" s="1" t="s">
        <v>8</v>
      </c>
      <c r="G261" s="1" t="s">
        <v>8</v>
      </c>
      <c r="H261" s="1" t="s">
        <v>8</v>
      </c>
      <c r="I261" s="1" cm="1">
        <f t="array" ref="I26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61" s="1" cm="1">
        <f t="array" ref="J261">IF(OR(Table2[[#This Row],[Do you have difficulty in seeing, even if wearing glasses?]:[Using your usual language, do you have difficulty in communicating, for example understanding or being understood?]]="Some difficulty"),1,0)</f>
        <v>0</v>
      </c>
      <c r="K261" s="1" cm="1">
        <f t="array" ref="K261">IF(AND(Table2[[#This Row],[Do you have difficulty in seeing, even if wearing glasses?]:[Using your usual language, do you have difficulty in communicating, for example understanding or being understood?]]="No difficulty"),1,0)</f>
        <v>1</v>
      </c>
      <c r="L261" s="1" cm="1">
        <f t="array" ref="L261">IF(OR(Table2[[#This Row],[Do you have difficulty in seeing, even if wearing glasses?]:[Using your usual language, do you have difficulty in communicating, for example understanding or being understood?]]="Cannot do at all"),1,0)</f>
        <v>0</v>
      </c>
      <c r="M261" s="1" cm="1">
        <f t="array" ref="M26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61" s="1">
        <f>IF(NOT(Table2[[#This Row],[Disable]]),1,0)</f>
        <v>1</v>
      </c>
      <c r="O261" s="1" t="str">
        <f>IF(Table2[[#This Row],[Disable]]=1,"Disable","Non-disabled")</f>
        <v>Non-disabled</v>
      </c>
    </row>
    <row r="262" spans="1:15" x14ac:dyDescent="0.3">
      <c r="A262" s="1" t="s">
        <v>4</v>
      </c>
      <c r="B262" s="1" t="s">
        <v>6</v>
      </c>
      <c r="C262" s="1" t="s">
        <v>8</v>
      </c>
      <c r="D262" s="1" t="s">
        <v>8</v>
      </c>
      <c r="E262" s="1" t="s">
        <v>8</v>
      </c>
      <c r="F262" s="1" t="s">
        <v>8</v>
      </c>
      <c r="G262" s="1" t="s">
        <v>8</v>
      </c>
      <c r="H262" s="1" t="s">
        <v>8</v>
      </c>
      <c r="I262" s="1" cm="1">
        <f t="array" ref="I26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62" s="1" cm="1">
        <f t="array" ref="J262">IF(OR(Table2[[#This Row],[Do you have difficulty in seeing, even if wearing glasses?]:[Using your usual language, do you have difficulty in communicating, for example understanding or being understood?]]="Some difficulty"),1,0)</f>
        <v>0</v>
      </c>
      <c r="K262" s="1" cm="1">
        <f t="array" ref="K262">IF(AND(Table2[[#This Row],[Do you have difficulty in seeing, even if wearing glasses?]:[Using your usual language, do you have difficulty in communicating, for example understanding or being understood?]]="No difficulty"),1,0)</f>
        <v>1</v>
      </c>
      <c r="L262" s="1" cm="1">
        <f t="array" ref="L262">IF(OR(Table2[[#This Row],[Do you have difficulty in seeing, even if wearing glasses?]:[Using your usual language, do you have difficulty in communicating, for example understanding or being understood?]]="Cannot do at all"),1,0)</f>
        <v>0</v>
      </c>
      <c r="M262" s="1" cm="1">
        <f t="array" ref="M26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62" s="1">
        <f>IF(NOT(Table2[[#This Row],[Disable]]),1,0)</f>
        <v>1</v>
      </c>
      <c r="O262" s="1" t="str">
        <f>IF(Table2[[#This Row],[Disable]]=1,"Disable","Non-disabled")</f>
        <v>Non-disabled</v>
      </c>
    </row>
    <row r="263" spans="1:15" x14ac:dyDescent="0.3">
      <c r="A263" s="1" t="s">
        <v>4</v>
      </c>
      <c r="B263" s="1" t="s">
        <v>7</v>
      </c>
      <c r="C263" s="1" t="s">
        <v>8</v>
      </c>
      <c r="D263" s="1" t="s">
        <v>8</v>
      </c>
      <c r="E263" s="1" t="s">
        <v>8</v>
      </c>
      <c r="F263" s="1" t="s">
        <v>8</v>
      </c>
      <c r="G263" s="1" t="s">
        <v>8</v>
      </c>
      <c r="H263" s="1" t="s">
        <v>8</v>
      </c>
      <c r="I263" s="1" cm="1">
        <f t="array" ref="I26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63" s="1" cm="1">
        <f t="array" ref="J263">IF(OR(Table2[[#This Row],[Do you have difficulty in seeing, even if wearing glasses?]:[Using your usual language, do you have difficulty in communicating, for example understanding or being understood?]]="Some difficulty"),1,0)</f>
        <v>0</v>
      </c>
      <c r="K263" s="1" cm="1">
        <f t="array" ref="K263">IF(AND(Table2[[#This Row],[Do you have difficulty in seeing, even if wearing glasses?]:[Using your usual language, do you have difficulty in communicating, for example understanding or being understood?]]="No difficulty"),1,0)</f>
        <v>1</v>
      </c>
      <c r="L263" s="1" cm="1">
        <f t="array" ref="L263">IF(OR(Table2[[#This Row],[Do you have difficulty in seeing, even if wearing glasses?]:[Using your usual language, do you have difficulty in communicating, for example understanding or being understood?]]="Cannot do at all"),1,0)</f>
        <v>0</v>
      </c>
      <c r="M263" s="1" cm="1">
        <f t="array" ref="M26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63" s="1">
        <f>IF(NOT(Table2[[#This Row],[Disable]]),1,0)</f>
        <v>1</v>
      </c>
      <c r="O263" s="1" t="str">
        <f>IF(Table2[[#This Row],[Disable]]=1,"Disable","Non-disabled")</f>
        <v>Non-disabled</v>
      </c>
    </row>
    <row r="264" spans="1:15" x14ac:dyDescent="0.3">
      <c r="A264" s="1" t="s">
        <v>4</v>
      </c>
      <c r="B264" s="1" t="s">
        <v>7</v>
      </c>
      <c r="C264" s="1" t="s">
        <v>10</v>
      </c>
      <c r="D264" s="1" t="s">
        <v>8</v>
      </c>
      <c r="E264" s="1" t="s">
        <v>8</v>
      </c>
      <c r="F264" s="1" t="s">
        <v>8</v>
      </c>
      <c r="G264" s="1" t="s">
        <v>8</v>
      </c>
      <c r="H264" s="1" t="s">
        <v>8</v>
      </c>
      <c r="I264" s="1" cm="1">
        <f t="array" ref="I26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64" s="1" cm="1">
        <f t="array" ref="J264">IF(OR(Table2[[#This Row],[Do you have difficulty in seeing, even if wearing glasses?]:[Using your usual language, do you have difficulty in communicating, for example understanding or being understood?]]="Some difficulty"),1,0)</f>
        <v>1</v>
      </c>
      <c r="K264" s="1" cm="1">
        <f t="array" ref="K264">IF(AND(Table2[[#This Row],[Do you have difficulty in seeing, even if wearing glasses?]:[Using your usual language, do you have difficulty in communicating, for example understanding or being understood?]]="No difficulty"),1,0)</f>
        <v>0</v>
      </c>
      <c r="L264" s="1" cm="1">
        <f t="array" ref="L264">IF(OR(Table2[[#This Row],[Do you have difficulty in seeing, even if wearing glasses?]:[Using your usual language, do you have difficulty in communicating, for example understanding or being understood?]]="Cannot do at all"),1,0)</f>
        <v>0</v>
      </c>
      <c r="M264" s="1" cm="1">
        <f t="array" ref="M26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64" s="1">
        <f>IF(NOT(Table2[[#This Row],[Disable]]),1,0)</f>
        <v>1</v>
      </c>
      <c r="O264" s="1" t="str">
        <f>IF(Table2[[#This Row],[Disable]]=1,"Disable","Non-disabled")</f>
        <v>Non-disabled</v>
      </c>
    </row>
    <row r="265" spans="1:15" x14ac:dyDescent="0.3">
      <c r="A265" s="1" t="s">
        <v>5</v>
      </c>
      <c r="B265" s="1" t="s">
        <v>7</v>
      </c>
      <c r="C265" s="1" t="s">
        <v>8</v>
      </c>
      <c r="D265" s="1" t="s">
        <v>8</v>
      </c>
      <c r="E265" s="1" t="s">
        <v>8</v>
      </c>
      <c r="F265" s="1" t="s">
        <v>8</v>
      </c>
      <c r="G265" s="1" t="s">
        <v>8</v>
      </c>
      <c r="H265" s="1" t="s">
        <v>8</v>
      </c>
      <c r="I265" s="1" cm="1">
        <f t="array" ref="I26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65" s="1" cm="1">
        <f t="array" ref="J265">IF(OR(Table2[[#This Row],[Do you have difficulty in seeing, even if wearing glasses?]:[Using your usual language, do you have difficulty in communicating, for example understanding or being understood?]]="Some difficulty"),1,0)</f>
        <v>0</v>
      </c>
      <c r="K265" s="1" cm="1">
        <f t="array" ref="K265">IF(AND(Table2[[#This Row],[Do you have difficulty in seeing, even if wearing glasses?]:[Using your usual language, do you have difficulty in communicating, for example understanding or being understood?]]="No difficulty"),1,0)</f>
        <v>1</v>
      </c>
      <c r="L265" s="1" cm="1">
        <f t="array" ref="L265">IF(OR(Table2[[#This Row],[Do you have difficulty in seeing, even if wearing glasses?]:[Using your usual language, do you have difficulty in communicating, for example understanding or being understood?]]="Cannot do at all"),1,0)</f>
        <v>0</v>
      </c>
      <c r="M265" s="1" cm="1">
        <f t="array" ref="M26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65" s="1">
        <f>IF(NOT(Table2[[#This Row],[Disable]]),1,0)</f>
        <v>1</v>
      </c>
      <c r="O265" s="1" t="str">
        <f>IF(Table2[[#This Row],[Disable]]=1,"Disable","Non-disabled")</f>
        <v>Non-disabled</v>
      </c>
    </row>
    <row r="266" spans="1:15" x14ac:dyDescent="0.3">
      <c r="A266" s="1" t="s">
        <v>5</v>
      </c>
      <c r="B266" s="1" t="s">
        <v>7</v>
      </c>
      <c r="C266" s="1" t="s">
        <v>8</v>
      </c>
      <c r="D266" s="1" t="s">
        <v>8</v>
      </c>
      <c r="E266" s="1" t="s">
        <v>8</v>
      </c>
      <c r="F266" s="1" t="s">
        <v>8</v>
      </c>
      <c r="G266" s="1" t="s">
        <v>8</v>
      </c>
      <c r="H266" s="1" t="s">
        <v>8</v>
      </c>
      <c r="I266" s="1" cm="1">
        <f t="array" ref="I26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66" s="1" cm="1">
        <f t="array" ref="J266">IF(OR(Table2[[#This Row],[Do you have difficulty in seeing, even if wearing glasses?]:[Using your usual language, do you have difficulty in communicating, for example understanding or being understood?]]="Some difficulty"),1,0)</f>
        <v>0</v>
      </c>
      <c r="K266" s="1" cm="1">
        <f t="array" ref="K266">IF(AND(Table2[[#This Row],[Do you have difficulty in seeing, even if wearing glasses?]:[Using your usual language, do you have difficulty in communicating, for example understanding or being understood?]]="No difficulty"),1,0)</f>
        <v>1</v>
      </c>
      <c r="L266" s="1" cm="1">
        <f t="array" ref="L266">IF(OR(Table2[[#This Row],[Do you have difficulty in seeing, even if wearing glasses?]:[Using your usual language, do you have difficulty in communicating, for example understanding or being understood?]]="Cannot do at all"),1,0)</f>
        <v>0</v>
      </c>
      <c r="M266" s="1" cm="1">
        <f t="array" ref="M26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66" s="1">
        <f>IF(NOT(Table2[[#This Row],[Disable]]),1,0)</f>
        <v>1</v>
      </c>
      <c r="O266" s="1" t="str">
        <f>IF(Table2[[#This Row],[Disable]]=1,"Disable","Non-disabled")</f>
        <v>Non-disabled</v>
      </c>
    </row>
    <row r="267" spans="1:15" x14ac:dyDescent="0.3">
      <c r="A267" s="1" t="s">
        <v>5</v>
      </c>
      <c r="B267" s="1" t="s">
        <v>7</v>
      </c>
      <c r="C267" s="1" t="s">
        <v>8</v>
      </c>
      <c r="D267" s="1" t="s">
        <v>8</v>
      </c>
      <c r="E267" s="1" t="s">
        <v>8</v>
      </c>
      <c r="F267" s="1" t="s">
        <v>8</v>
      </c>
      <c r="G267" s="1" t="s">
        <v>8</v>
      </c>
      <c r="H267" s="1" t="s">
        <v>8</v>
      </c>
      <c r="I267" s="1" cm="1">
        <f t="array" ref="I26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67" s="1" cm="1">
        <f t="array" ref="J267">IF(OR(Table2[[#This Row],[Do you have difficulty in seeing, even if wearing glasses?]:[Using your usual language, do you have difficulty in communicating, for example understanding or being understood?]]="Some difficulty"),1,0)</f>
        <v>0</v>
      </c>
      <c r="K267" s="1" cm="1">
        <f t="array" ref="K267">IF(AND(Table2[[#This Row],[Do you have difficulty in seeing, even if wearing glasses?]:[Using your usual language, do you have difficulty in communicating, for example understanding or being understood?]]="No difficulty"),1,0)</f>
        <v>1</v>
      </c>
      <c r="L267" s="1" cm="1">
        <f t="array" ref="L267">IF(OR(Table2[[#This Row],[Do you have difficulty in seeing, even if wearing glasses?]:[Using your usual language, do you have difficulty in communicating, for example understanding or being understood?]]="Cannot do at all"),1,0)</f>
        <v>0</v>
      </c>
      <c r="M267" s="1" cm="1">
        <f t="array" ref="M26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67" s="1">
        <f>IF(NOT(Table2[[#This Row],[Disable]]),1,0)</f>
        <v>1</v>
      </c>
      <c r="O267" s="1" t="str">
        <f>IF(Table2[[#This Row],[Disable]]=1,"Disable","Non-disabled")</f>
        <v>Non-disabled</v>
      </c>
    </row>
    <row r="268" spans="1:15" x14ac:dyDescent="0.3">
      <c r="A268" s="1" t="s">
        <v>4</v>
      </c>
      <c r="B268" s="1" t="s">
        <v>7</v>
      </c>
      <c r="C268" s="1" t="s">
        <v>8</v>
      </c>
      <c r="D268" s="1" t="s">
        <v>8</v>
      </c>
      <c r="E268" s="1" t="s">
        <v>8</v>
      </c>
      <c r="F268" s="1" t="s">
        <v>8</v>
      </c>
      <c r="G268" s="1" t="s">
        <v>8</v>
      </c>
      <c r="H268" s="1" t="s">
        <v>8</v>
      </c>
      <c r="I268" s="1" cm="1">
        <f t="array" ref="I26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68" s="1" cm="1">
        <f t="array" ref="J268">IF(OR(Table2[[#This Row],[Do you have difficulty in seeing, even if wearing glasses?]:[Using your usual language, do you have difficulty in communicating, for example understanding or being understood?]]="Some difficulty"),1,0)</f>
        <v>0</v>
      </c>
      <c r="K268" s="1" cm="1">
        <f t="array" ref="K268">IF(AND(Table2[[#This Row],[Do you have difficulty in seeing, even if wearing glasses?]:[Using your usual language, do you have difficulty in communicating, for example understanding or being understood?]]="No difficulty"),1,0)</f>
        <v>1</v>
      </c>
      <c r="L268" s="1" cm="1">
        <f t="array" ref="L268">IF(OR(Table2[[#This Row],[Do you have difficulty in seeing, even if wearing glasses?]:[Using your usual language, do you have difficulty in communicating, for example understanding or being understood?]]="Cannot do at all"),1,0)</f>
        <v>0</v>
      </c>
      <c r="M268" s="1" cm="1">
        <f t="array" ref="M26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68" s="1">
        <f>IF(NOT(Table2[[#This Row],[Disable]]),1,0)</f>
        <v>1</v>
      </c>
      <c r="O268" s="1" t="str">
        <f>IF(Table2[[#This Row],[Disable]]=1,"Disable","Non-disabled")</f>
        <v>Non-disabled</v>
      </c>
    </row>
    <row r="269" spans="1:15" x14ac:dyDescent="0.3">
      <c r="A269" s="1" t="s">
        <v>4</v>
      </c>
      <c r="B269" s="1" t="s">
        <v>7</v>
      </c>
      <c r="C269" s="1" t="s">
        <v>8</v>
      </c>
      <c r="D269" s="1" t="s">
        <v>8</v>
      </c>
      <c r="E269" s="1" t="s">
        <v>8</v>
      </c>
      <c r="F269" s="1" t="s">
        <v>8</v>
      </c>
      <c r="G269" s="1" t="s">
        <v>8</v>
      </c>
      <c r="H269" s="1" t="s">
        <v>8</v>
      </c>
      <c r="I269" s="1" cm="1">
        <f t="array" ref="I26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69" s="1" cm="1">
        <f t="array" ref="J269">IF(OR(Table2[[#This Row],[Do you have difficulty in seeing, even if wearing glasses?]:[Using your usual language, do you have difficulty in communicating, for example understanding or being understood?]]="Some difficulty"),1,0)</f>
        <v>0</v>
      </c>
      <c r="K269" s="1" cm="1">
        <f t="array" ref="K269">IF(AND(Table2[[#This Row],[Do you have difficulty in seeing, even if wearing glasses?]:[Using your usual language, do you have difficulty in communicating, for example understanding or being understood?]]="No difficulty"),1,0)</f>
        <v>1</v>
      </c>
      <c r="L269" s="1" cm="1">
        <f t="array" ref="L269">IF(OR(Table2[[#This Row],[Do you have difficulty in seeing, even if wearing glasses?]:[Using your usual language, do you have difficulty in communicating, for example understanding or being understood?]]="Cannot do at all"),1,0)</f>
        <v>0</v>
      </c>
      <c r="M269" s="1" cm="1">
        <f t="array" ref="M26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69" s="1">
        <f>IF(NOT(Table2[[#This Row],[Disable]]),1,0)</f>
        <v>1</v>
      </c>
      <c r="O269" s="1" t="str">
        <f>IF(Table2[[#This Row],[Disable]]=1,"Disable","Non-disabled")</f>
        <v>Non-disabled</v>
      </c>
    </row>
    <row r="270" spans="1:15" x14ac:dyDescent="0.3">
      <c r="A270" s="1" t="s">
        <v>4</v>
      </c>
      <c r="B270" s="1" t="s">
        <v>7</v>
      </c>
      <c r="C270" s="1" t="s">
        <v>8</v>
      </c>
      <c r="D270" s="1" t="s">
        <v>8</v>
      </c>
      <c r="E270" s="1" t="s">
        <v>8</v>
      </c>
      <c r="F270" s="1" t="s">
        <v>8</v>
      </c>
      <c r="G270" s="1" t="s">
        <v>8</v>
      </c>
      <c r="H270" s="1" t="s">
        <v>8</v>
      </c>
      <c r="I270" s="1" cm="1">
        <f t="array" ref="I27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70" s="1" cm="1">
        <f t="array" ref="J270">IF(OR(Table2[[#This Row],[Do you have difficulty in seeing, even if wearing glasses?]:[Using your usual language, do you have difficulty in communicating, for example understanding or being understood?]]="Some difficulty"),1,0)</f>
        <v>0</v>
      </c>
      <c r="K270" s="1" cm="1">
        <f t="array" ref="K270">IF(AND(Table2[[#This Row],[Do you have difficulty in seeing, even if wearing glasses?]:[Using your usual language, do you have difficulty in communicating, for example understanding or being understood?]]="No difficulty"),1,0)</f>
        <v>1</v>
      </c>
      <c r="L270" s="1" cm="1">
        <f t="array" ref="L270">IF(OR(Table2[[#This Row],[Do you have difficulty in seeing, even if wearing glasses?]:[Using your usual language, do you have difficulty in communicating, for example understanding or being understood?]]="Cannot do at all"),1,0)</f>
        <v>0</v>
      </c>
      <c r="M270" s="1" cm="1">
        <f t="array" ref="M27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70" s="1">
        <f>IF(NOT(Table2[[#This Row],[Disable]]),1,0)</f>
        <v>1</v>
      </c>
      <c r="O270" s="1" t="str">
        <f>IF(Table2[[#This Row],[Disable]]=1,"Disable","Non-disabled")</f>
        <v>Non-disabled</v>
      </c>
    </row>
    <row r="271" spans="1:15" x14ac:dyDescent="0.3">
      <c r="A271" s="1" t="s">
        <v>5</v>
      </c>
      <c r="B271" s="1" t="s">
        <v>7</v>
      </c>
      <c r="C271" s="1" t="s">
        <v>8</v>
      </c>
      <c r="D271" s="1" t="s">
        <v>8</v>
      </c>
      <c r="E271" s="1" t="s">
        <v>8</v>
      </c>
      <c r="F271" s="1" t="s">
        <v>8</v>
      </c>
      <c r="G271" s="1" t="s">
        <v>8</v>
      </c>
      <c r="H271" s="1" t="s">
        <v>8</v>
      </c>
      <c r="I271" s="1" cm="1">
        <f t="array" ref="I27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71" s="1" cm="1">
        <f t="array" ref="J271">IF(OR(Table2[[#This Row],[Do you have difficulty in seeing, even if wearing glasses?]:[Using your usual language, do you have difficulty in communicating, for example understanding or being understood?]]="Some difficulty"),1,0)</f>
        <v>0</v>
      </c>
      <c r="K271" s="1" cm="1">
        <f t="array" ref="K271">IF(AND(Table2[[#This Row],[Do you have difficulty in seeing, even if wearing glasses?]:[Using your usual language, do you have difficulty in communicating, for example understanding or being understood?]]="No difficulty"),1,0)</f>
        <v>1</v>
      </c>
      <c r="L271" s="1" cm="1">
        <f t="array" ref="L271">IF(OR(Table2[[#This Row],[Do you have difficulty in seeing, even if wearing glasses?]:[Using your usual language, do you have difficulty in communicating, for example understanding or being understood?]]="Cannot do at all"),1,0)</f>
        <v>0</v>
      </c>
      <c r="M271" s="1" cm="1">
        <f t="array" ref="M27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71" s="1">
        <f>IF(NOT(Table2[[#This Row],[Disable]]),1,0)</f>
        <v>1</v>
      </c>
      <c r="O271" s="1" t="str">
        <f>IF(Table2[[#This Row],[Disable]]=1,"Disable","Non-disabled")</f>
        <v>Non-disabled</v>
      </c>
    </row>
    <row r="272" spans="1:15" x14ac:dyDescent="0.3">
      <c r="A272" s="1" t="s">
        <v>4</v>
      </c>
      <c r="B272" s="1" t="s">
        <v>7</v>
      </c>
      <c r="C272" s="1" t="s">
        <v>8</v>
      </c>
      <c r="D272" s="1" t="s">
        <v>8</v>
      </c>
      <c r="E272" s="1" t="s">
        <v>8</v>
      </c>
      <c r="F272" s="1" t="s">
        <v>8</v>
      </c>
      <c r="G272" s="1" t="s">
        <v>8</v>
      </c>
      <c r="H272" s="1" t="s">
        <v>8</v>
      </c>
      <c r="I272" s="1" cm="1">
        <f t="array" ref="I27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72" s="1" cm="1">
        <f t="array" ref="J272">IF(OR(Table2[[#This Row],[Do you have difficulty in seeing, even if wearing glasses?]:[Using your usual language, do you have difficulty in communicating, for example understanding or being understood?]]="Some difficulty"),1,0)</f>
        <v>0</v>
      </c>
      <c r="K272" s="1" cm="1">
        <f t="array" ref="K272">IF(AND(Table2[[#This Row],[Do you have difficulty in seeing, even if wearing glasses?]:[Using your usual language, do you have difficulty in communicating, for example understanding or being understood?]]="No difficulty"),1,0)</f>
        <v>1</v>
      </c>
      <c r="L272" s="1" cm="1">
        <f t="array" ref="L272">IF(OR(Table2[[#This Row],[Do you have difficulty in seeing, even if wearing glasses?]:[Using your usual language, do you have difficulty in communicating, for example understanding or being understood?]]="Cannot do at all"),1,0)</f>
        <v>0</v>
      </c>
      <c r="M272" s="1" cm="1">
        <f t="array" ref="M27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72" s="1">
        <f>IF(NOT(Table2[[#This Row],[Disable]]),1,0)</f>
        <v>1</v>
      </c>
      <c r="O272" s="1" t="str">
        <f>IF(Table2[[#This Row],[Disable]]=1,"Disable","Non-disabled")</f>
        <v>Non-disabled</v>
      </c>
    </row>
    <row r="273" spans="1:15" x14ac:dyDescent="0.3">
      <c r="A273" s="1" t="s">
        <v>4</v>
      </c>
      <c r="B273" s="1" t="s">
        <v>7</v>
      </c>
      <c r="C273" s="1" t="s">
        <v>8</v>
      </c>
      <c r="D273" s="1" t="s">
        <v>8</v>
      </c>
      <c r="E273" s="1" t="s">
        <v>8</v>
      </c>
      <c r="F273" s="1" t="s">
        <v>8</v>
      </c>
      <c r="G273" s="1" t="s">
        <v>8</v>
      </c>
      <c r="H273" s="1" t="s">
        <v>8</v>
      </c>
      <c r="I273" s="1" cm="1">
        <f t="array" ref="I27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73" s="1" cm="1">
        <f t="array" ref="J273">IF(OR(Table2[[#This Row],[Do you have difficulty in seeing, even if wearing glasses?]:[Using your usual language, do you have difficulty in communicating, for example understanding or being understood?]]="Some difficulty"),1,0)</f>
        <v>0</v>
      </c>
      <c r="K273" s="1" cm="1">
        <f t="array" ref="K273">IF(AND(Table2[[#This Row],[Do you have difficulty in seeing, even if wearing glasses?]:[Using your usual language, do you have difficulty in communicating, for example understanding or being understood?]]="No difficulty"),1,0)</f>
        <v>1</v>
      </c>
      <c r="L273" s="1" cm="1">
        <f t="array" ref="L273">IF(OR(Table2[[#This Row],[Do you have difficulty in seeing, even if wearing glasses?]:[Using your usual language, do you have difficulty in communicating, for example understanding or being understood?]]="Cannot do at all"),1,0)</f>
        <v>0</v>
      </c>
      <c r="M273" s="1" cm="1">
        <f t="array" ref="M27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73" s="1">
        <f>IF(NOT(Table2[[#This Row],[Disable]]),1,0)</f>
        <v>1</v>
      </c>
      <c r="O273" s="1" t="str">
        <f>IF(Table2[[#This Row],[Disable]]=1,"Disable","Non-disabled")</f>
        <v>Non-disabled</v>
      </c>
    </row>
    <row r="274" spans="1:15" x14ac:dyDescent="0.3">
      <c r="A274" s="1" t="s">
        <v>4</v>
      </c>
      <c r="B274" s="1" t="s">
        <v>7</v>
      </c>
      <c r="C274" s="1" t="s">
        <v>8</v>
      </c>
      <c r="D274" s="1" t="s">
        <v>8</v>
      </c>
      <c r="E274" s="1" t="s">
        <v>8</v>
      </c>
      <c r="F274" s="1" t="s">
        <v>8</v>
      </c>
      <c r="G274" s="1" t="s">
        <v>8</v>
      </c>
      <c r="H274" s="1" t="s">
        <v>8</v>
      </c>
      <c r="I274" s="1" cm="1">
        <f t="array" ref="I27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74" s="1" cm="1">
        <f t="array" ref="J274">IF(OR(Table2[[#This Row],[Do you have difficulty in seeing, even if wearing glasses?]:[Using your usual language, do you have difficulty in communicating, for example understanding or being understood?]]="Some difficulty"),1,0)</f>
        <v>0</v>
      </c>
      <c r="K274" s="1" cm="1">
        <f t="array" ref="K274">IF(AND(Table2[[#This Row],[Do you have difficulty in seeing, even if wearing glasses?]:[Using your usual language, do you have difficulty in communicating, for example understanding or being understood?]]="No difficulty"),1,0)</f>
        <v>1</v>
      </c>
      <c r="L274" s="1" cm="1">
        <f t="array" ref="L274">IF(OR(Table2[[#This Row],[Do you have difficulty in seeing, even if wearing glasses?]:[Using your usual language, do you have difficulty in communicating, for example understanding or being understood?]]="Cannot do at all"),1,0)</f>
        <v>0</v>
      </c>
      <c r="M274" s="1" cm="1">
        <f t="array" ref="M27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74" s="1">
        <f>IF(NOT(Table2[[#This Row],[Disable]]),1,0)</f>
        <v>1</v>
      </c>
      <c r="O274" s="1" t="str">
        <f>IF(Table2[[#This Row],[Disable]]=1,"Disable","Non-disabled")</f>
        <v>Non-disabled</v>
      </c>
    </row>
    <row r="275" spans="1:15" x14ac:dyDescent="0.3">
      <c r="A275" s="1" t="s">
        <v>4</v>
      </c>
      <c r="B275" s="1" t="s">
        <v>7</v>
      </c>
      <c r="C275" s="1" t="s">
        <v>8</v>
      </c>
      <c r="D275" s="1" t="s">
        <v>8</v>
      </c>
      <c r="E275" s="1" t="s">
        <v>8</v>
      </c>
      <c r="F275" s="1" t="s">
        <v>8</v>
      </c>
      <c r="G275" s="1" t="s">
        <v>8</v>
      </c>
      <c r="H275" s="1" t="s">
        <v>8</v>
      </c>
      <c r="I275" s="1" cm="1">
        <f t="array" ref="I27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75" s="1" cm="1">
        <f t="array" ref="J275">IF(OR(Table2[[#This Row],[Do you have difficulty in seeing, even if wearing glasses?]:[Using your usual language, do you have difficulty in communicating, for example understanding or being understood?]]="Some difficulty"),1,0)</f>
        <v>0</v>
      </c>
      <c r="K275" s="1" cm="1">
        <f t="array" ref="K275">IF(AND(Table2[[#This Row],[Do you have difficulty in seeing, even if wearing glasses?]:[Using your usual language, do you have difficulty in communicating, for example understanding or being understood?]]="No difficulty"),1,0)</f>
        <v>1</v>
      </c>
      <c r="L275" s="1" cm="1">
        <f t="array" ref="L275">IF(OR(Table2[[#This Row],[Do you have difficulty in seeing, even if wearing glasses?]:[Using your usual language, do you have difficulty in communicating, for example understanding or being understood?]]="Cannot do at all"),1,0)</f>
        <v>0</v>
      </c>
      <c r="M275" s="1" cm="1">
        <f t="array" ref="M27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75" s="1">
        <f>IF(NOT(Table2[[#This Row],[Disable]]),1,0)</f>
        <v>1</v>
      </c>
      <c r="O275" s="1" t="str">
        <f>IF(Table2[[#This Row],[Disable]]=1,"Disable","Non-disabled")</f>
        <v>Non-disabled</v>
      </c>
    </row>
    <row r="276" spans="1:15" x14ac:dyDescent="0.3">
      <c r="A276" s="1" t="s">
        <v>4</v>
      </c>
      <c r="B276" s="1" t="s">
        <v>7</v>
      </c>
      <c r="C276" s="1" t="s">
        <v>8</v>
      </c>
      <c r="D276" s="1" t="s">
        <v>8</v>
      </c>
      <c r="E276" s="1" t="s">
        <v>8</v>
      </c>
      <c r="F276" s="1" t="s">
        <v>8</v>
      </c>
      <c r="G276" s="1" t="s">
        <v>8</v>
      </c>
      <c r="H276" s="1" t="s">
        <v>8</v>
      </c>
      <c r="I276" s="1" cm="1">
        <f t="array" ref="I27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76" s="1" cm="1">
        <f t="array" ref="J276">IF(OR(Table2[[#This Row],[Do you have difficulty in seeing, even if wearing glasses?]:[Using your usual language, do you have difficulty in communicating, for example understanding or being understood?]]="Some difficulty"),1,0)</f>
        <v>0</v>
      </c>
      <c r="K276" s="1" cm="1">
        <f t="array" ref="K276">IF(AND(Table2[[#This Row],[Do you have difficulty in seeing, even if wearing glasses?]:[Using your usual language, do you have difficulty in communicating, for example understanding or being understood?]]="No difficulty"),1,0)</f>
        <v>1</v>
      </c>
      <c r="L276" s="1" cm="1">
        <f t="array" ref="L276">IF(OR(Table2[[#This Row],[Do you have difficulty in seeing, even if wearing glasses?]:[Using your usual language, do you have difficulty in communicating, for example understanding or being understood?]]="Cannot do at all"),1,0)</f>
        <v>0</v>
      </c>
      <c r="M276" s="1" cm="1">
        <f t="array" ref="M27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76" s="1">
        <f>IF(NOT(Table2[[#This Row],[Disable]]),1,0)</f>
        <v>1</v>
      </c>
      <c r="O276" s="1" t="str">
        <f>IF(Table2[[#This Row],[Disable]]=1,"Disable","Non-disabled")</f>
        <v>Non-disabled</v>
      </c>
    </row>
    <row r="277" spans="1:15" x14ac:dyDescent="0.3">
      <c r="A277" s="1" t="s">
        <v>4</v>
      </c>
      <c r="B277" s="1" t="s">
        <v>7</v>
      </c>
      <c r="C277" s="1" t="s">
        <v>8</v>
      </c>
      <c r="D277" s="1" t="s">
        <v>8</v>
      </c>
      <c r="E277" s="1" t="s">
        <v>8</v>
      </c>
      <c r="F277" s="1" t="s">
        <v>8</v>
      </c>
      <c r="G277" s="1" t="s">
        <v>8</v>
      </c>
      <c r="H277" s="1" t="s">
        <v>8</v>
      </c>
      <c r="I277" s="1" cm="1">
        <f t="array" ref="I27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77" s="1" cm="1">
        <f t="array" ref="J277">IF(OR(Table2[[#This Row],[Do you have difficulty in seeing, even if wearing glasses?]:[Using your usual language, do you have difficulty in communicating, for example understanding or being understood?]]="Some difficulty"),1,0)</f>
        <v>0</v>
      </c>
      <c r="K277" s="1" cm="1">
        <f t="array" ref="K277">IF(AND(Table2[[#This Row],[Do you have difficulty in seeing, even if wearing glasses?]:[Using your usual language, do you have difficulty in communicating, for example understanding or being understood?]]="No difficulty"),1,0)</f>
        <v>1</v>
      </c>
      <c r="L277" s="1" cm="1">
        <f t="array" ref="L277">IF(OR(Table2[[#This Row],[Do you have difficulty in seeing, even if wearing glasses?]:[Using your usual language, do you have difficulty in communicating, for example understanding or being understood?]]="Cannot do at all"),1,0)</f>
        <v>0</v>
      </c>
      <c r="M277" s="1" cm="1">
        <f t="array" ref="M27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77" s="1">
        <f>IF(NOT(Table2[[#This Row],[Disable]]),1,0)</f>
        <v>1</v>
      </c>
      <c r="O277" s="1" t="str">
        <f>IF(Table2[[#This Row],[Disable]]=1,"Disable","Non-disabled")</f>
        <v>Non-disabled</v>
      </c>
    </row>
    <row r="278" spans="1:15" x14ac:dyDescent="0.3">
      <c r="A278" s="1" t="s">
        <v>4</v>
      </c>
      <c r="B278" s="1" t="s">
        <v>7</v>
      </c>
      <c r="C278" s="1" t="s">
        <v>8</v>
      </c>
      <c r="D278" s="1" t="s">
        <v>8</v>
      </c>
      <c r="E278" s="1" t="s">
        <v>8</v>
      </c>
      <c r="F278" s="1" t="s">
        <v>8</v>
      </c>
      <c r="G278" s="1" t="s">
        <v>8</v>
      </c>
      <c r="H278" s="1" t="s">
        <v>8</v>
      </c>
      <c r="I278" s="1" cm="1">
        <f t="array" ref="I27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78" s="1" cm="1">
        <f t="array" ref="J278">IF(OR(Table2[[#This Row],[Do you have difficulty in seeing, even if wearing glasses?]:[Using your usual language, do you have difficulty in communicating, for example understanding or being understood?]]="Some difficulty"),1,0)</f>
        <v>0</v>
      </c>
      <c r="K278" s="1" cm="1">
        <f t="array" ref="K278">IF(AND(Table2[[#This Row],[Do you have difficulty in seeing, even if wearing glasses?]:[Using your usual language, do you have difficulty in communicating, for example understanding or being understood?]]="No difficulty"),1,0)</f>
        <v>1</v>
      </c>
      <c r="L278" s="1" cm="1">
        <f t="array" ref="L278">IF(OR(Table2[[#This Row],[Do you have difficulty in seeing, even if wearing glasses?]:[Using your usual language, do you have difficulty in communicating, for example understanding or being understood?]]="Cannot do at all"),1,0)</f>
        <v>0</v>
      </c>
      <c r="M278" s="1" cm="1">
        <f t="array" ref="M27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78" s="1">
        <f>IF(NOT(Table2[[#This Row],[Disable]]),1,0)</f>
        <v>1</v>
      </c>
      <c r="O278" s="1" t="str">
        <f>IF(Table2[[#This Row],[Disable]]=1,"Disable","Non-disabled")</f>
        <v>Non-disabled</v>
      </c>
    </row>
    <row r="279" spans="1:15" x14ac:dyDescent="0.3">
      <c r="A279" s="1" t="s">
        <v>4</v>
      </c>
      <c r="B279" s="1" t="s">
        <v>7</v>
      </c>
      <c r="C279" s="1" t="s">
        <v>8</v>
      </c>
      <c r="D279" s="1" t="s">
        <v>8</v>
      </c>
      <c r="E279" s="1" t="s">
        <v>8</v>
      </c>
      <c r="F279" s="1" t="s">
        <v>8</v>
      </c>
      <c r="G279" s="1" t="s">
        <v>8</v>
      </c>
      <c r="H279" s="1" t="s">
        <v>8</v>
      </c>
      <c r="I279" s="1" cm="1">
        <f t="array" ref="I27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79" s="1" cm="1">
        <f t="array" ref="J279">IF(OR(Table2[[#This Row],[Do you have difficulty in seeing, even if wearing glasses?]:[Using your usual language, do you have difficulty in communicating, for example understanding or being understood?]]="Some difficulty"),1,0)</f>
        <v>0</v>
      </c>
      <c r="K279" s="1" cm="1">
        <f t="array" ref="K279">IF(AND(Table2[[#This Row],[Do you have difficulty in seeing, even if wearing glasses?]:[Using your usual language, do you have difficulty in communicating, for example understanding or being understood?]]="No difficulty"),1,0)</f>
        <v>1</v>
      </c>
      <c r="L279" s="1" cm="1">
        <f t="array" ref="L279">IF(OR(Table2[[#This Row],[Do you have difficulty in seeing, even if wearing glasses?]:[Using your usual language, do you have difficulty in communicating, for example understanding or being understood?]]="Cannot do at all"),1,0)</f>
        <v>0</v>
      </c>
      <c r="M279" s="1" cm="1">
        <f t="array" ref="M27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79" s="1">
        <f>IF(NOT(Table2[[#This Row],[Disable]]),1,0)</f>
        <v>1</v>
      </c>
      <c r="O279" s="1" t="str">
        <f>IF(Table2[[#This Row],[Disable]]=1,"Disable","Non-disabled")</f>
        <v>Non-disabled</v>
      </c>
    </row>
    <row r="280" spans="1:15" x14ac:dyDescent="0.3">
      <c r="A280" s="1" t="s">
        <v>4</v>
      </c>
      <c r="B280" s="1" t="s">
        <v>7</v>
      </c>
      <c r="C280" s="1" t="s">
        <v>8</v>
      </c>
      <c r="D280" s="1" t="s">
        <v>8</v>
      </c>
      <c r="E280" s="1" t="s">
        <v>8</v>
      </c>
      <c r="F280" s="1" t="s">
        <v>8</v>
      </c>
      <c r="G280" s="1" t="s">
        <v>8</v>
      </c>
      <c r="H280" s="1" t="s">
        <v>8</v>
      </c>
      <c r="I280" s="1" cm="1">
        <f t="array" ref="I28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80" s="1" cm="1">
        <f t="array" ref="J280">IF(OR(Table2[[#This Row],[Do you have difficulty in seeing, even if wearing glasses?]:[Using your usual language, do you have difficulty in communicating, for example understanding or being understood?]]="Some difficulty"),1,0)</f>
        <v>0</v>
      </c>
      <c r="K280" s="1" cm="1">
        <f t="array" ref="K280">IF(AND(Table2[[#This Row],[Do you have difficulty in seeing, even if wearing glasses?]:[Using your usual language, do you have difficulty in communicating, for example understanding or being understood?]]="No difficulty"),1,0)</f>
        <v>1</v>
      </c>
      <c r="L280" s="1" cm="1">
        <f t="array" ref="L280">IF(OR(Table2[[#This Row],[Do you have difficulty in seeing, even if wearing glasses?]:[Using your usual language, do you have difficulty in communicating, for example understanding or being understood?]]="Cannot do at all"),1,0)</f>
        <v>0</v>
      </c>
      <c r="M280" s="1" cm="1">
        <f t="array" ref="M28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80" s="1">
        <f>IF(NOT(Table2[[#This Row],[Disable]]),1,0)</f>
        <v>1</v>
      </c>
      <c r="O280" s="1" t="str">
        <f>IF(Table2[[#This Row],[Disable]]=1,"Disable","Non-disabled")</f>
        <v>Non-disabled</v>
      </c>
    </row>
    <row r="281" spans="1:15" x14ac:dyDescent="0.3">
      <c r="A281" s="1" t="s">
        <v>4</v>
      </c>
      <c r="B281" s="1" t="s">
        <v>7</v>
      </c>
      <c r="C281" s="1" t="s">
        <v>8</v>
      </c>
      <c r="D281" s="1" t="s">
        <v>8</v>
      </c>
      <c r="E281" s="1" t="s">
        <v>8</v>
      </c>
      <c r="F281" s="1" t="s">
        <v>8</v>
      </c>
      <c r="G281" s="1" t="s">
        <v>8</v>
      </c>
      <c r="H281" s="1" t="s">
        <v>8</v>
      </c>
      <c r="I281" s="1" cm="1">
        <f t="array" ref="I28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81" s="1" cm="1">
        <f t="array" ref="J281">IF(OR(Table2[[#This Row],[Do you have difficulty in seeing, even if wearing glasses?]:[Using your usual language, do you have difficulty in communicating, for example understanding or being understood?]]="Some difficulty"),1,0)</f>
        <v>0</v>
      </c>
      <c r="K281" s="1" cm="1">
        <f t="array" ref="K281">IF(AND(Table2[[#This Row],[Do you have difficulty in seeing, even if wearing glasses?]:[Using your usual language, do you have difficulty in communicating, for example understanding or being understood?]]="No difficulty"),1,0)</f>
        <v>1</v>
      </c>
      <c r="L281" s="1" cm="1">
        <f t="array" ref="L281">IF(OR(Table2[[#This Row],[Do you have difficulty in seeing, even if wearing glasses?]:[Using your usual language, do you have difficulty in communicating, for example understanding or being understood?]]="Cannot do at all"),1,0)</f>
        <v>0</v>
      </c>
      <c r="M281" s="1" cm="1">
        <f t="array" ref="M28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81" s="1">
        <f>IF(NOT(Table2[[#This Row],[Disable]]),1,0)</f>
        <v>1</v>
      </c>
      <c r="O281" s="1" t="str">
        <f>IF(Table2[[#This Row],[Disable]]=1,"Disable","Non-disabled")</f>
        <v>Non-disabled</v>
      </c>
    </row>
    <row r="282" spans="1:15" x14ac:dyDescent="0.3">
      <c r="A282" s="1" t="s">
        <v>4</v>
      </c>
      <c r="B282" s="1" t="s">
        <v>7</v>
      </c>
      <c r="C282" s="1" t="s">
        <v>8</v>
      </c>
      <c r="D282" s="1" t="s">
        <v>8</v>
      </c>
      <c r="E282" s="1" t="s">
        <v>8</v>
      </c>
      <c r="F282" s="1" t="s">
        <v>8</v>
      </c>
      <c r="G282" s="1" t="s">
        <v>8</v>
      </c>
      <c r="H282" s="1" t="s">
        <v>8</v>
      </c>
      <c r="I282" s="1" cm="1">
        <f t="array" ref="I28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82" s="1" cm="1">
        <f t="array" ref="J282">IF(OR(Table2[[#This Row],[Do you have difficulty in seeing, even if wearing glasses?]:[Using your usual language, do you have difficulty in communicating, for example understanding or being understood?]]="Some difficulty"),1,0)</f>
        <v>0</v>
      </c>
      <c r="K282" s="1" cm="1">
        <f t="array" ref="K282">IF(AND(Table2[[#This Row],[Do you have difficulty in seeing, even if wearing glasses?]:[Using your usual language, do you have difficulty in communicating, for example understanding or being understood?]]="No difficulty"),1,0)</f>
        <v>1</v>
      </c>
      <c r="L282" s="1" cm="1">
        <f t="array" ref="L282">IF(OR(Table2[[#This Row],[Do you have difficulty in seeing, even if wearing glasses?]:[Using your usual language, do you have difficulty in communicating, for example understanding or being understood?]]="Cannot do at all"),1,0)</f>
        <v>0</v>
      </c>
      <c r="M282" s="1" cm="1">
        <f t="array" ref="M28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82" s="1">
        <f>IF(NOT(Table2[[#This Row],[Disable]]),1,0)</f>
        <v>1</v>
      </c>
      <c r="O282" s="1" t="str">
        <f>IF(Table2[[#This Row],[Disable]]=1,"Disable","Non-disabled")</f>
        <v>Non-disabled</v>
      </c>
    </row>
    <row r="283" spans="1:15" x14ac:dyDescent="0.3">
      <c r="A283" s="1" t="s">
        <v>3</v>
      </c>
      <c r="B283" s="1" t="s">
        <v>7</v>
      </c>
      <c r="C283" s="1" t="s">
        <v>8</v>
      </c>
      <c r="D283" s="1" t="s">
        <v>8</v>
      </c>
      <c r="E283" s="1" t="s">
        <v>8</v>
      </c>
      <c r="F283" s="1" t="s">
        <v>8</v>
      </c>
      <c r="G283" s="1" t="s">
        <v>8</v>
      </c>
      <c r="H283" s="1" t="s">
        <v>8</v>
      </c>
      <c r="I283" s="1" cm="1">
        <f t="array" ref="I28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83" s="1" cm="1">
        <f t="array" ref="J283">IF(OR(Table2[[#This Row],[Do you have difficulty in seeing, even if wearing glasses?]:[Using your usual language, do you have difficulty in communicating, for example understanding or being understood?]]="Some difficulty"),1,0)</f>
        <v>0</v>
      </c>
      <c r="K283" s="1" cm="1">
        <f t="array" ref="K283">IF(AND(Table2[[#This Row],[Do you have difficulty in seeing, even if wearing glasses?]:[Using your usual language, do you have difficulty in communicating, for example understanding or being understood?]]="No difficulty"),1,0)</f>
        <v>1</v>
      </c>
      <c r="L283" s="1" cm="1">
        <f t="array" ref="L283">IF(OR(Table2[[#This Row],[Do you have difficulty in seeing, even if wearing glasses?]:[Using your usual language, do you have difficulty in communicating, for example understanding or being understood?]]="Cannot do at all"),1,0)</f>
        <v>0</v>
      </c>
      <c r="M283" s="1" cm="1">
        <f t="array" ref="M28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83" s="1">
        <f>IF(NOT(Table2[[#This Row],[Disable]]),1,0)</f>
        <v>1</v>
      </c>
      <c r="O283" s="1" t="str">
        <f>IF(Table2[[#This Row],[Disable]]=1,"Disable","Non-disabled")</f>
        <v>Non-disabled</v>
      </c>
    </row>
    <row r="284" spans="1:15" x14ac:dyDescent="0.3">
      <c r="A284" s="1" t="s">
        <v>4</v>
      </c>
      <c r="B284" s="1" t="s">
        <v>7</v>
      </c>
      <c r="C284" s="1" t="s">
        <v>8</v>
      </c>
      <c r="D284" s="1" t="s">
        <v>8</v>
      </c>
      <c r="E284" s="1" t="s">
        <v>8</v>
      </c>
      <c r="F284" s="1" t="s">
        <v>8</v>
      </c>
      <c r="G284" s="1" t="s">
        <v>8</v>
      </c>
      <c r="H284" s="1" t="s">
        <v>8</v>
      </c>
      <c r="I284" s="1" cm="1">
        <f t="array" ref="I28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84" s="1" cm="1">
        <f t="array" ref="J284">IF(OR(Table2[[#This Row],[Do you have difficulty in seeing, even if wearing glasses?]:[Using your usual language, do you have difficulty in communicating, for example understanding or being understood?]]="Some difficulty"),1,0)</f>
        <v>0</v>
      </c>
      <c r="K284" s="1" cm="1">
        <f t="array" ref="K284">IF(AND(Table2[[#This Row],[Do you have difficulty in seeing, even if wearing glasses?]:[Using your usual language, do you have difficulty in communicating, for example understanding or being understood?]]="No difficulty"),1,0)</f>
        <v>1</v>
      </c>
      <c r="L284" s="1" cm="1">
        <f t="array" ref="L284">IF(OR(Table2[[#This Row],[Do you have difficulty in seeing, even if wearing glasses?]:[Using your usual language, do you have difficulty in communicating, for example understanding or being understood?]]="Cannot do at all"),1,0)</f>
        <v>0</v>
      </c>
      <c r="M284" s="1" cm="1">
        <f t="array" ref="M28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84" s="1">
        <f>IF(NOT(Table2[[#This Row],[Disable]]),1,0)</f>
        <v>1</v>
      </c>
      <c r="O284" s="1" t="str">
        <f>IF(Table2[[#This Row],[Disable]]=1,"Disable","Non-disabled")</f>
        <v>Non-disabled</v>
      </c>
    </row>
    <row r="285" spans="1:15" x14ac:dyDescent="0.3">
      <c r="A285" s="1" t="s">
        <v>4</v>
      </c>
      <c r="B285" s="1" t="s">
        <v>7</v>
      </c>
      <c r="C285" s="1" t="s">
        <v>8</v>
      </c>
      <c r="D285" s="1" t="s">
        <v>8</v>
      </c>
      <c r="E285" s="1" t="s">
        <v>8</v>
      </c>
      <c r="F285" s="1" t="s">
        <v>8</v>
      </c>
      <c r="G285" s="1" t="s">
        <v>8</v>
      </c>
      <c r="H285" s="1" t="s">
        <v>8</v>
      </c>
      <c r="I285" s="1" cm="1">
        <f t="array" ref="I28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85" s="1" cm="1">
        <f t="array" ref="J285">IF(OR(Table2[[#This Row],[Do you have difficulty in seeing, even if wearing glasses?]:[Using your usual language, do you have difficulty in communicating, for example understanding or being understood?]]="Some difficulty"),1,0)</f>
        <v>0</v>
      </c>
      <c r="K285" s="1" cm="1">
        <f t="array" ref="K285">IF(AND(Table2[[#This Row],[Do you have difficulty in seeing, even if wearing glasses?]:[Using your usual language, do you have difficulty in communicating, for example understanding or being understood?]]="No difficulty"),1,0)</f>
        <v>1</v>
      </c>
      <c r="L285" s="1" cm="1">
        <f t="array" ref="L285">IF(OR(Table2[[#This Row],[Do you have difficulty in seeing, even if wearing glasses?]:[Using your usual language, do you have difficulty in communicating, for example understanding or being understood?]]="Cannot do at all"),1,0)</f>
        <v>0</v>
      </c>
      <c r="M285" s="1" cm="1">
        <f t="array" ref="M28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85" s="1">
        <f>IF(NOT(Table2[[#This Row],[Disable]]),1,0)</f>
        <v>1</v>
      </c>
      <c r="O285" s="1" t="str">
        <f>IF(Table2[[#This Row],[Disable]]=1,"Disable","Non-disabled")</f>
        <v>Non-disabled</v>
      </c>
    </row>
    <row r="286" spans="1:15" x14ac:dyDescent="0.3">
      <c r="A286" s="1" t="s">
        <v>4</v>
      </c>
      <c r="B286" s="1" t="s">
        <v>7</v>
      </c>
      <c r="C286" s="1" t="s">
        <v>8</v>
      </c>
      <c r="D286" s="1" t="s">
        <v>8</v>
      </c>
      <c r="E286" s="1" t="s">
        <v>8</v>
      </c>
      <c r="F286" s="1" t="s">
        <v>8</v>
      </c>
      <c r="G286" s="1" t="s">
        <v>8</v>
      </c>
      <c r="H286" s="1" t="s">
        <v>8</v>
      </c>
      <c r="I286" s="1" cm="1">
        <f t="array" ref="I28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86" s="1" cm="1">
        <f t="array" ref="J286">IF(OR(Table2[[#This Row],[Do you have difficulty in seeing, even if wearing glasses?]:[Using your usual language, do you have difficulty in communicating, for example understanding or being understood?]]="Some difficulty"),1,0)</f>
        <v>0</v>
      </c>
      <c r="K286" s="1" cm="1">
        <f t="array" ref="K286">IF(AND(Table2[[#This Row],[Do you have difficulty in seeing, even if wearing glasses?]:[Using your usual language, do you have difficulty in communicating, for example understanding or being understood?]]="No difficulty"),1,0)</f>
        <v>1</v>
      </c>
      <c r="L286" s="1" cm="1">
        <f t="array" ref="L286">IF(OR(Table2[[#This Row],[Do you have difficulty in seeing, even if wearing glasses?]:[Using your usual language, do you have difficulty in communicating, for example understanding or being understood?]]="Cannot do at all"),1,0)</f>
        <v>0</v>
      </c>
      <c r="M286" s="1" cm="1">
        <f t="array" ref="M28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86" s="1">
        <f>IF(NOT(Table2[[#This Row],[Disable]]),1,0)</f>
        <v>1</v>
      </c>
      <c r="O286" s="1" t="str">
        <f>IF(Table2[[#This Row],[Disable]]=1,"Disable","Non-disabled")</f>
        <v>Non-disabled</v>
      </c>
    </row>
    <row r="287" spans="1:15" x14ac:dyDescent="0.3">
      <c r="A287" s="1" t="s">
        <v>5</v>
      </c>
      <c r="B287" s="1" t="s">
        <v>7</v>
      </c>
      <c r="C287" s="1" t="s">
        <v>8</v>
      </c>
      <c r="D287" s="1" t="s">
        <v>8</v>
      </c>
      <c r="E287" s="1" t="s">
        <v>8</v>
      </c>
      <c r="F287" s="1" t="s">
        <v>8</v>
      </c>
      <c r="G287" s="1" t="s">
        <v>8</v>
      </c>
      <c r="H287" s="1" t="s">
        <v>8</v>
      </c>
      <c r="I287" s="1" cm="1">
        <f t="array" ref="I28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87" s="1" cm="1">
        <f t="array" ref="J287">IF(OR(Table2[[#This Row],[Do you have difficulty in seeing, even if wearing glasses?]:[Using your usual language, do you have difficulty in communicating, for example understanding or being understood?]]="Some difficulty"),1,0)</f>
        <v>0</v>
      </c>
      <c r="K287" s="1" cm="1">
        <f t="array" ref="K287">IF(AND(Table2[[#This Row],[Do you have difficulty in seeing, even if wearing glasses?]:[Using your usual language, do you have difficulty in communicating, for example understanding or being understood?]]="No difficulty"),1,0)</f>
        <v>1</v>
      </c>
      <c r="L287" s="1" cm="1">
        <f t="array" ref="L287">IF(OR(Table2[[#This Row],[Do you have difficulty in seeing, even if wearing glasses?]:[Using your usual language, do you have difficulty in communicating, for example understanding or being understood?]]="Cannot do at all"),1,0)</f>
        <v>0</v>
      </c>
      <c r="M287" s="1" cm="1">
        <f t="array" ref="M28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87" s="1">
        <f>IF(NOT(Table2[[#This Row],[Disable]]),1,0)</f>
        <v>1</v>
      </c>
      <c r="O287" s="1" t="str">
        <f>IF(Table2[[#This Row],[Disable]]=1,"Disable","Non-disabled")</f>
        <v>Non-disabled</v>
      </c>
    </row>
    <row r="288" spans="1:15" x14ac:dyDescent="0.3">
      <c r="A288" s="1" t="s">
        <v>5</v>
      </c>
      <c r="B288" s="1" t="s">
        <v>7</v>
      </c>
      <c r="C288" s="1" t="s">
        <v>8</v>
      </c>
      <c r="D288" s="1" t="s">
        <v>8</v>
      </c>
      <c r="E288" s="1" t="s">
        <v>8</v>
      </c>
      <c r="F288" s="1" t="s">
        <v>8</v>
      </c>
      <c r="G288" s="1" t="s">
        <v>8</v>
      </c>
      <c r="H288" s="1" t="s">
        <v>8</v>
      </c>
      <c r="I288" s="1" cm="1">
        <f t="array" ref="I28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88" s="1" cm="1">
        <f t="array" ref="J288">IF(OR(Table2[[#This Row],[Do you have difficulty in seeing, even if wearing glasses?]:[Using your usual language, do you have difficulty in communicating, for example understanding or being understood?]]="Some difficulty"),1,0)</f>
        <v>0</v>
      </c>
      <c r="K288" s="1" cm="1">
        <f t="array" ref="K288">IF(AND(Table2[[#This Row],[Do you have difficulty in seeing, even if wearing glasses?]:[Using your usual language, do you have difficulty in communicating, for example understanding or being understood?]]="No difficulty"),1,0)</f>
        <v>1</v>
      </c>
      <c r="L288" s="1" cm="1">
        <f t="array" ref="L288">IF(OR(Table2[[#This Row],[Do you have difficulty in seeing, even if wearing glasses?]:[Using your usual language, do you have difficulty in communicating, for example understanding or being understood?]]="Cannot do at all"),1,0)</f>
        <v>0</v>
      </c>
      <c r="M288" s="1" cm="1">
        <f t="array" ref="M28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88" s="1">
        <f>IF(NOT(Table2[[#This Row],[Disable]]),1,0)</f>
        <v>1</v>
      </c>
      <c r="O288" s="1" t="str">
        <f>IF(Table2[[#This Row],[Disable]]=1,"Disable","Non-disabled")</f>
        <v>Non-disabled</v>
      </c>
    </row>
    <row r="289" spans="1:15" x14ac:dyDescent="0.3">
      <c r="A289" s="1" t="s">
        <v>5</v>
      </c>
      <c r="B289" s="1" t="s">
        <v>7</v>
      </c>
      <c r="C289" s="1" t="s">
        <v>8</v>
      </c>
      <c r="D289" s="1" t="s">
        <v>8</v>
      </c>
      <c r="E289" s="1" t="s">
        <v>8</v>
      </c>
      <c r="F289" s="1" t="s">
        <v>8</v>
      </c>
      <c r="G289" s="1" t="s">
        <v>8</v>
      </c>
      <c r="H289" s="1" t="s">
        <v>8</v>
      </c>
      <c r="I289" s="1" cm="1">
        <f t="array" ref="I28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89" s="1" cm="1">
        <f t="array" ref="J289">IF(OR(Table2[[#This Row],[Do you have difficulty in seeing, even if wearing glasses?]:[Using your usual language, do you have difficulty in communicating, for example understanding or being understood?]]="Some difficulty"),1,0)</f>
        <v>0</v>
      </c>
      <c r="K289" s="1" cm="1">
        <f t="array" ref="K289">IF(AND(Table2[[#This Row],[Do you have difficulty in seeing, even if wearing glasses?]:[Using your usual language, do you have difficulty in communicating, for example understanding or being understood?]]="No difficulty"),1,0)</f>
        <v>1</v>
      </c>
      <c r="L289" s="1" cm="1">
        <f t="array" ref="L289">IF(OR(Table2[[#This Row],[Do you have difficulty in seeing, even if wearing glasses?]:[Using your usual language, do you have difficulty in communicating, for example understanding or being understood?]]="Cannot do at all"),1,0)</f>
        <v>0</v>
      </c>
      <c r="M289" s="1" cm="1">
        <f t="array" ref="M28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89" s="1">
        <f>IF(NOT(Table2[[#This Row],[Disable]]),1,0)</f>
        <v>1</v>
      </c>
      <c r="O289" s="1" t="str">
        <f>IF(Table2[[#This Row],[Disable]]=1,"Disable","Non-disabled")</f>
        <v>Non-disabled</v>
      </c>
    </row>
    <row r="290" spans="1:15" x14ac:dyDescent="0.3">
      <c r="A290" s="1" t="s">
        <v>5</v>
      </c>
      <c r="B290" s="1" t="s">
        <v>7</v>
      </c>
      <c r="C290" s="1" t="s">
        <v>8</v>
      </c>
      <c r="D290" s="1" t="s">
        <v>8</v>
      </c>
      <c r="E290" s="1" t="s">
        <v>8</v>
      </c>
      <c r="F290" s="1" t="s">
        <v>8</v>
      </c>
      <c r="G290" s="1" t="s">
        <v>8</v>
      </c>
      <c r="H290" s="1" t="s">
        <v>8</v>
      </c>
      <c r="I290" s="1" cm="1">
        <f t="array" ref="I29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90" s="1" cm="1">
        <f t="array" ref="J290">IF(OR(Table2[[#This Row],[Do you have difficulty in seeing, even if wearing glasses?]:[Using your usual language, do you have difficulty in communicating, for example understanding or being understood?]]="Some difficulty"),1,0)</f>
        <v>0</v>
      </c>
      <c r="K290" s="1" cm="1">
        <f t="array" ref="K290">IF(AND(Table2[[#This Row],[Do you have difficulty in seeing, even if wearing glasses?]:[Using your usual language, do you have difficulty in communicating, for example understanding or being understood?]]="No difficulty"),1,0)</f>
        <v>1</v>
      </c>
      <c r="L290" s="1" cm="1">
        <f t="array" ref="L290">IF(OR(Table2[[#This Row],[Do you have difficulty in seeing, even if wearing glasses?]:[Using your usual language, do you have difficulty in communicating, for example understanding or being understood?]]="Cannot do at all"),1,0)</f>
        <v>0</v>
      </c>
      <c r="M290" s="1" cm="1">
        <f t="array" ref="M29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90" s="1">
        <f>IF(NOT(Table2[[#This Row],[Disable]]),1,0)</f>
        <v>1</v>
      </c>
      <c r="O290" s="1" t="str">
        <f>IF(Table2[[#This Row],[Disable]]=1,"Disable","Non-disabled")</f>
        <v>Non-disabled</v>
      </c>
    </row>
    <row r="291" spans="1:15" x14ac:dyDescent="0.3">
      <c r="A291" s="1" t="s">
        <v>5</v>
      </c>
      <c r="B291" s="1" t="s">
        <v>7</v>
      </c>
      <c r="C291" s="1" t="s">
        <v>8</v>
      </c>
      <c r="D291" s="1" t="s">
        <v>8</v>
      </c>
      <c r="E291" s="1" t="s">
        <v>8</v>
      </c>
      <c r="F291" s="1" t="s">
        <v>8</v>
      </c>
      <c r="G291" s="1" t="s">
        <v>8</v>
      </c>
      <c r="H291" s="1" t="s">
        <v>8</v>
      </c>
      <c r="I291" s="1" cm="1">
        <f t="array" ref="I29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91" s="1" cm="1">
        <f t="array" ref="J291">IF(OR(Table2[[#This Row],[Do you have difficulty in seeing, even if wearing glasses?]:[Using your usual language, do you have difficulty in communicating, for example understanding or being understood?]]="Some difficulty"),1,0)</f>
        <v>0</v>
      </c>
      <c r="K291" s="1" cm="1">
        <f t="array" ref="K291">IF(AND(Table2[[#This Row],[Do you have difficulty in seeing, even if wearing glasses?]:[Using your usual language, do you have difficulty in communicating, for example understanding or being understood?]]="No difficulty"),1,0)</f>
        <v>1</v>
      </c>
      <c r="L291" s="1" cm="1">
        <f t="array" ref="L291">IF(OR(Table2[[#This Row],[Do you have difficulty in seeing, even if wearing glasses?]:[Using your usual language, do you have difficulty in communicating, for example understanding or being understood?]]="Cannot do at all"),1,0)</f>
        <v>0</v>
      </c>
      <c r="M291" s="1" cm="1">
        <f t="array" ref="M29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91" s="1">
        <f>IF(NOT(Table2[[#This Row],[Disable]]),1,0)</f>
        <v>1</v>
      </c>
      <c r="O291" s="1" t="str">
        <f>IF(Table2[[#This Row],[Disable]]=1,"Disable","Non-disabled")</f>
        <v>Non-disabled</v>
      </c>
    </row>
    <row r="292" spans="1:15" x14ac:dyDescent="0.3">
      <c r="A292" s="1" t="s">
        <v>5</v>
      </c>
      <c r="B292" s="1" t="s">
        <v>7</v>
      </c>
      <c r="C292" s="1" t="s">
        <v>8</v>
      </c>
      <c r="D292" s="1" t="s">
        <v>8</v>
      </c>
      <c r="E292" s="1" t="s">
        <v>9</v>
      </c>
      <c r="F292" s="1" t="s">
        <v>8</v>
      </c>
      <c r="G292" s="1" t="s">
        <v>9</v>
      </c>
      <c r="H292" s="1" t="s">
        <v>8</v>
      </c>
      <c r="I292" s="1" cm="1">
        <f t="array" ref="I29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92" s="1" cm="1">
        <f t="array" ref="J292">IF(OR(Table2[[#This Row],[Do you have difficulty in seeing, even if wearing glasses?]:[Using your usual language, do you have difficulty in communicating, for example understanding or being understood?]]="Some difficulty"),1,0)</f>
        <v>0</v>
      </c>
      <c r="K292" s="1" cm="1">
        <f t="array" ref="K292">IF(AND(Table2[[#This Row],[Do you have difficulty in seeing, even if wearing glasses?]:[Using your usual language, do you have difficulty in communicating, for example understanding or being understood?]]="No difficulty"),1,0)</f>
        <v>0</v>
      </c>
      <c r="L292" s="1" cm="1">
        <f t="array" ref="L292">IF(OR(Table2[[#This Row],[Do you have difficulty in seeing, even if wearing glasses?]:[Using your usual language, do you have difficulty in communicating, for example understanding or being understood?]]="Cannot do at all"),1,0)</f>
        <v>1</v>
      </c>
      <c r="M292" s="1" cm="1">
        <f t="array" ref="M29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292" s="1">
        <f>IF(NOT(Table2[[#This Row],[Disable]]),1,0)</f>
        <v>0</v>
      </c>
      <c r="O292" s="1" t="str">
        <f>IF(Table2[[#This Row],[Disable]]=1,"Disable","Non-disabled")</f>
        <v>Disable</v>
      </c>
    </row>
    <row r="293" spans="1:15" x14ac:dyDescent="0.3">
      <c r="A293" s="1" t="s">
        <v>3</v>
      </c>
      <c r="B293" s="1" t="s">
        <v>7</v>
      </c>
      <c r="C293" s="1" t="s">
        <v>10</v>
      </c>
      <c r="D293" s="1" t="s">
        <v>11</v>
      </c>
      <c r="E293" s="1" t="s">
        <v>9</v>
      </c>
      <c r="F293" s="1" t="s">
        <v>10</v>
      </c>
      <c r="G293" s="1" t="s">
        <v>9</v>
      </c>
      <c r="H293" s="1" t="s">
        <v>10</v>
      </c>
      <c r="I293" s="1" cm="1">
        <f t="array" ref="I293">IF(OR(Table2[[#This Row],[Do you have difficulty in seeing, even if wearing glasses?]:[Using your usual language, do you have difficulty in communicating, for example understanding or being understood?]]="A lot of difficulty"),1,0)</f>
        <v>1</v>
      </c>
      <c r="J293" s="1" cm="1">
        <f t="array" ref="J293">IF(OR(Table2[[#This Row],[Do you have difficulty in seeing, even if wearing glasses?]:[Using your usual language, do you have difficulty in communicating, for example understanding or being understood?]]="Some difficulty"),1,0)</f>
        <v>1</v>
      </c>
      <c r="K293" s="1" cm="1">
        <f t="array" ref="K293">IF(AND(Table2[[#This Row],[Do you have difficulty in seeing, even if wearing glasses?]:[Using your usual language, do you have difficulty in communicating, for example understanding or being understood?]]="No difficulty"),1,0)</f>
        <v>0</v>
      </c>
      <c r="L293" s="1" cm="1">
        <f t="array" ref="L293">IF(OR(Table2[[#This Row],[Do you have difficulty in seeing, even if wearing glasses?]:[Using your usual language, do you have difficulty in communicating, for example understanding or being understood?]]="Cannot do at all"),1,0)</f>
        <v>1</v>
      </c>
      <c r="M293" s="7" cm="1">
        <f t="array" ref="M29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293" s="1">
        <f>IF(NOT(Table2[[#This Row],[Disable]]),1,0)</f>
        <v>0</v>
      </c>
      <c r="O293" s="1" t="str">
        <f>IF(Table2[[#This Row],[Disable]]=1,"Disable","Non-disabled")</f>
        <v>Disable</v>
      </c>
    </row>
    <row r="294" spans="1:15" x14ac:dyDescent="0.3">
      <c r="A294" s="1" t="s">
        <v>5</v>
      </c>
      <c r="B294" s="1" t="s">
        <v>7</v>
      </c>
      <c r="C294" s="1" t="s">
        <v>8</v>
      </c>
      <c r="D294" s="1" t="s">
        <v>8</v>
      </c>
      <c r="E294" s="1" t="s">
        <v>8</v>
      </c>
      <c r="F294" s="1" t="s">
        <v>8</v>
      </c>
      <c r="G294" s="1" t="s">
        <v>8</v>
      </c>
      <c r="H294" s="1" t="s">
        <v>8</v>
      </c>
      <c r="I294" s="1" cm="1">
        <f t="array" ref="I29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94" s="1" cm="1">
        <f t="array" ref="J294">IF(OR(Table2[[#This Row],[Do you have difficulty in seeing, even if wearing glasses?]:[Using your usual language, do you have difficulty in communicating, for example understanding or being understood?]]="Some difficulty"),1,0)</f>
        <v>0</v>
      </c>
      <c r="K294" s="1" cm="1">
        <f t="array" ref="K294">IF(AND(Table2[[#This Row],[Do you have difficulty in seeing, even if wearing glasses?]:[Using your usual language, do you have difficulty in communicating, for example understanding or being understood?]]="No difficulty"),1,0)</f>
        <v>1</v>
      </c>
      <c r="L294" s="1" cm="1">
        <f t="array" ref="L294">IF(OR(Table2[[#This Row],[Do you have difficulty in seeing, even if wearing glasses?]:[Using your usual language, do you have difficulty in communicating, for example understanding or being understood?]]="Cannot do at all"),1,0)</f>
        <v>0</v>
      </c>
      <c r="M294" s="1" cm="1">
        <f t="array" ref="M29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94" s="1">
        <f>IF(NOT(Table2[[#This Row],[Disable]]),1,0)</f>
        <v>1</v>
      </c>
      <c r="O294" s="1" t="str">
        <f>IF(Table2[[#This Row],[Disable]]=1,"Disable","Non-disabled")</f>
        <v>Non-disabled</v>
      </c>
    </row>
    <row r="295" spans="1:15" x14ac:dyDescent="0.3">
      <c r="A295" s="1" t="s">
        <v>4</v>
      </c>
      <c r="B295" s="1" t="s">
        <v>6</v>
      </c>
      <c r="C295" s="1" t="s">
        <v>8</v>
      </c>
      <c r="D295" s="1" t="s">
        <v>8</v>
      </c>
      <c r="E295" s="1" t="s">
        <v>8</v>
      </c>
      <c r="F295" s="1" t="s">
        <v>8</v>
      </c>
      <c r="G295" s="1" t="s">
        <v>8</v>
      </c>
      <c r="H295" s="1" t="s">
        <v>8</v>
      </c>
      <c r="I295" s="1" cm="1">
        <f t="array" ref="I29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95" s="1" cm="1">
        <f t="array" ref="J295">IF(OR(Table2[[#This Row],[Do you have difficulty in seeing, even if wearing glasses?]:[Using your usual language, do you have difficulty in communicating, for example understanding or being understood?]]="Some difficulty"),1,0)</f>
        <v>0</v>
      </c>
      <c r="K295" s="1" cm="1">
        <f t="array" ref="K295">IF(AND(Table2[[#This Row],[Do you have difficulty in seeing, even if wearing glasses?]:[Using your usual language, do you have difficulty in communicating, for example understanding or being understood?]]="No difficulty"),1,0)</f>
        <v>1</v>
      </c>
      <c r="L295" s="1" cm="1">
        <f t="array" ref="L295">IF(OR(Table2[[#This Row],[Do you have difficulty in seeing, even if wearing glasses?]:[Using your usual language, do you have difficulty in communicating, for example understanding or being understood?]]="Cannot do at all"),1,0)</f>
        <v>0</v>
      </c>
      <c r="M295" s="1" cm="1">
        <f t="array" ref="M29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95" s="1">
        <f>IF(NOT(Table2[[#This Row],[Disable]]),1,0)</f>
        <v>1</v>
      </c>
      <c r="O295" s="1" t="str">
        <f>IF(Table2[[#This Row],[Disable]]=1,"Disable","Non-disabled")</f>
        <v>Non-disabled</v>
      </c>
    </row>
    <row r="296" spans="1:15" x14ac:dyDescent="0.3">
      <c r="A296" s="1" t="s">
        <v>5</v>
      </c>
      <c r="B296" s="1" t="s">
        <v>6</v>
      </c>
      <c r="C296" s="1" t="s">
        <v>8</v>
      </c>
      <c r="D296" s="1" t="s">
        <v>8</v>
      </c>
      <c r="E296" s="1" t="s">
        <v>8</v>
      </c>
      <c r="F296" s="1" t="s">
        <v>8</v>
      </c>
      <c r="G296" s="1" t="s">
        <v>8</v>
      </c>
      <c r="H296" s="1" t="s">
        <v>8</v>
      </c>
      <c r="I296" s="1" cm="1">
        <f t="array" ref="I29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96" s="1" cm="1">
        <f t="array" ref="J296">IF(OR(Table2[[#This Row],[Do you have difficulty in seeing, even if wearing glasses?]:[Using your usual language, do you have difficulty in communicating, for example understanding or being understood?]]="Some difficulty"),1,0)</f>
        <v>0</v>
      </c>
      <c r="K296" s="1" cm="1">
        <f t="array" ref="K296">IF(AND(Table2[[#This Row],[Do you have difficulty in seeing, even if wearing glasses?]:[Using your usual language, do you have difficulty in communicating, for example understanding or being understood?]]="No difficulty"),1,0)</f>
        <v>1</v>
      </c>
      <c r="L296" s="1" cm="1">
        <f t="array" ref="L296">IF(OR(Table2[[#This Row],[Do you have difficulty in seeing, even if wearing glasses?]:[Using your usual language, do you have difficulty in communicating, for example understanding or being understood?]]="Cannot do at all"),1,0)</f>
        <v>0</v>
      </c>
      <c r="M296" s="1" cm="1">
        <f t="array" ref="M29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96" s="1">
        <f>IF(NOT(Table2[[#This Row],[Disable]]),1,0)</f>
        <v>1</v>
      </c>
      <c r="O296" s="1" t="str">
        <f>IF(Table2[[#This Row],[Disable]]=1,"Disable","Non-disabled")</f>
        <v>Non-disabled</v>
      </c>
    </row>
    <row r="297" spans="1:15" x14ac:dyDescent="0.3">
      <c r="A297" s="1" t="s">
        <v>5</v>
      </c>
      <c r="B297" s="1" t="s">
        <v>6</v>
      </c>
      <c r="C297" s="1" t="s">
        <v>8</v>
      </c>
      <c r="D297" s="1" t="s">
        <v>8</v>
      </c>
      <c r="E297" s="1" t="s">
        <v>8</v>
      </c>
      <c r="F297" s="1" t="s">
        <v>8</v>
      </c>
      <c r="G297" s="1" t="s">
        <v>8</v>
      </c>
      <c r="H297" s="1" t="s">
        <v>8</v>
      </c>
      <c r="I297" s="1" cm="1">
        <f t="array" ref="I29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97" s="1" cm="1">
        <f t="array" ref="J297">IF(OR(Table2[[#This Row],[Do you have difficulty in seeing, even if wearing glasses?]:[Using your usual language, do you have difficulty in communicating, for example understanding or being understood?]]="Some difficulty"),1,0)</f>
        <v>0</v>
      </c>
      <c r="K297" s="1" cm="1">
        <f t="array" ref="K297">IF(AND(Table2[[#This Row],[Do you have difficulty in seeing, even if wearing glasses?]:[Using your usual language, do you have difficulty in communicating, for example understanding or being understood?]]="No difficulty"),1,0)</f>
        <v>1</v>
      </c>
      <c r="L297" s="1" cm="1">
        <f t="array" ref="L297">IF(OR(Table2[[#This Row],[Do you have difficulty in seeing, even if wearing glasses?]:[Using your usual language, do you have difficulty in communicating, for example understanding or being understood?]]="Cannot do at all"),1,0)</f>
        <v>0</v>
      </c>
      <c r="M297" s="1" cm="1">
        <f t="array" ref="M29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97" s="1">
        <f>IF(NOT(Table2[[#This Row],[Disable]]),1,0)</f>
        <v>1</v>
      </c>
      <c r="O297" s="1" t="str">
        <f>IF(Table2[[#This Row],[Disable]]=1,"Disable","Non-disabled")</f>
        <v>Non-disabled</v>
      </c>
    </row>
    <row r="298" spans="1:15" x14ac:dyDescent="0.3">
      <c r="A298" s="1" t="s">
        <v>5</v>
      </c>
      <c r="B298" s="1" t="s">
        <v>6</v>
      </c>
      <c r="C298" s="1" t="s">
        <v>8</v>
      </c>
      <c r="D298" s="1" t="s">
        <v>8</v>
      </c>
      <c r="E298" s="1" t="s">
        <v>8</v>
      </c>
      <c r="F298" s="1" t="s">
        <v>8</v>
      </c>
      <c r="G298" s="1" t="s">
        <v>8</v>
      </c>
      <c r="H298" s="1" t="s">
        <v>8</v>
      </c>
      <c r="I298" s="1" cm="1">
        <f t="array" ref="I29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98" s="1" cm="1">
        <f t="array" ref="J298">IF(OR(Table2[[#This Row],[Do you have difficulty in seeing, even if wearing glasses?]:[Using your usual language, do you have difficulty in communicating, for example understanding or being understood?]]="Some difficulty"),1,0)</f>
        <v>0</v>
      </c>
      <c r="K298" s="1" cm="1">
        <f t="array" ref="K298">IF(AND(Table2[[#This Row],[Do you have difficulty in seeing, even if wearing glasses?]:[Using your usual language, do you have difficulty in communicating, for example understanding or being understood?]]="No difficulty"),1,0)</f>
        <v>1</v>
      </c>
      <c r="L298" s="1" cm="1">
        <f t="array" ref="L298">IF(OR(Table2[[#This Row],[Do you have difficulty in seeing, even if wearing glasses?]:[Using your usual language, do you have difficulty in communicating, for example understanding or being understood?]]="Cannot do at all"),1,0)</f>
        <v>0</v>
      </c>
      <c r="M298" s="1" cm="1">
        <f t="array" ref="M29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98" s="1">
        <f>IF(NOT(Table2[[#This Row],[Disable]]),1,0)</f>
        <v>1</v>
      </c>
      <c r="O298" s="1" t="str">
        <f>IF(Table2[[#This Row],[Disable]]=1,"Disable","Non-disabled")</f>
        <v>Non-disabled</v>
      </c>
    </row>
    <row r="299" spans="1:15" x14ac:dyDescent="0.3">
      <c r="A299" s="1" t="s">
        <v>4</v>
      </c>
      <c r="B299" s="1" t="s">
        <v>6</v>
      </c>
      <c r="C299" s="1" t="s">
        <v>8</v>
      </c>
      <c r="D299" s="1" t="s">
        <v>8</v>
      </c>
      <c r="E299" s="1" t="s">
        <v>8</v>
      </c>
      <c r="F299" s="1" t="s">
        <v>8</v>
      </c>
      <c r="G299" s="1" t="s">
        <v>8</v>
      </c>
      <c r="H299" s="1" t="s">
        <v>8</v>
      </c>
      <c r="I299" s="1" cm="1">
        <f t="array" ref="I29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299" s="1" cm="1">
        <f t="array" ref="J299">IF(OR(Table2[[#This Row],[Do you have difficulty in seeing, even if wearing glasses?]:[Using your usual language, do you have difficulty in communicating, for example understanding or being understood?]]="Some difficulty"),1,0)</f>
        <v>0</v>
      </c>
      <c r="K299" s="1" cm="1">
        <f t="array" ref="K299">IF(AND(Table2[[#This Row],[Do you have difficulty in seeing, even if wearing glasses?]:[Using your usual language, do you have difficulty in communicating, for example understanding or being understood?]]="No difficulty"),1,0)</f>
        <v>1</v>
      </c>
      <c r="L299" s="1" cm="1">
        <f t="array" ref="L299">IF(OR(Table2[[#This Row],[Do you have difficulty in seeing, even if wearing glasses?]:[Using your usual language, do you have difficulty in communicating, for example understanding or being understood?]]="Cannot do at all"),1,0)</f>
        <v>0</v>
      </c>
      <c r="M299" s="1" cm="1">
        <f t="array" ref="M29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299" s="1">
        <f>IF(NOT(Table2[[#This Row],[Disable]]),1,0)</f>
        <v>1</v>
      </c>
      <c r="O299" s="1" t="str">
        <f>IF(Table2[[#This Row],[Disable]]=1,"Disable","Non-disabled")</f>
        <v>Non-disabled</v>
      </c>
    </row>
    <row r="300" spans="1:15" x14ac:dyDescent="0.3">
      <c r="A300" s="1" t="s">
        <v>4</v>
      </c>
      <c r="B300" s="1" t="s">
        <v>6</v>
      </c>
      <c r="C300" s="1" t="s">
        <v>8</v>
      </c>
      <c r="D300" s="1" t="s">
        <v>8</v>
      </c>
      <c r="E300" s="1" t="s">
        <v>10</v>
      </c>
      <c r="F300" s="1" t="s">
        <v>8</v>
      </c>
      <c r="G300" s="1" t="s">
        <v>8</v>
      </c>
      <c r="H300" s="1" t="s">
        <v>8</v>
      </c>
      <c r="I300" s="1" cm="1">
        <f t="array" ref="I30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00" s="1" cm="1">
        <f t="array" ref="J300">IF(OR(Table2[[#This Row],[Do you have difficulty in seeing, even if wearing glasses?]:[Using your usual language, do you have difficulty in communicating, for example understanding or being understood?]]="Some difficulty"),1,0)</f>
        <v>1</v>
      </c>
      <c r="K300" s="1" cm="1">
        <f t="array" ref="K300">IF(AND(Table2[[#This Row],[Do you have difficulty in seeing, even if wearing glasses?]:[Using your usual language, do you have difficulty in communicating, for example understanding or being understood?]]="No difficulty"),1,0)</f>
        <v>0</v>
      </c>
      <c r="L300" s="1" cm="1">
        <f t="array" ref="L300">IF(OR(Table2[[#This Row],[Do you have difficulty in seeing, even if wearing glasses?]:[Using your usual language, do you have difficulty in communicating, for example understanding or being understood?]]="Cannot do at all"),1,0)</f>
        <v>0</v>
      </c>
      <c r="M300" s="1" cm="1">
        <f t="array" ref="M30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00" s="1">
        <f>IF(NOT(Table2[[#This Row],[Disable]]),1,0)</f>
        <v>1</v>
      </c>
      <c r="O300" s="1" t="str">
        <f>IF(Table2[[#This Row],[Disable]]=1,"Disable","Non-disabled")</f>
        <v>Non-disabled</v>
      </c>
    </row>
    <row r="301" spans="1:15" x14ac:dyDescent="0.3">
      <c r="A301" s="1" t="s">
        <v>5</v>
      </c>
      <c r="B301" s="1" t="s">
        <v>6</v>
      </c>
      <c r="C301" s="1" t="s">
        <v>8</v>
      </c>
      <c r="D301" s="1" t="s">
        <v>8</v>
      </c>
      <c r="E301" s="1" t="s">
        <v>8</v>
      </c>
      <c r="F301" s="1" t="s">
        <v>8</v>
      </c>
      <c r="G301" s="1" t="s">
        <v>8</v>
      </c>
      <c r="H301" s="1" t="s">
        <v>8</v>
      </c>
      <c r="I301" s="1" cm="1">
        <f t="array" ref="I30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01" s="1" cm="1">
        <f t="array" ref="J301">IF(OR(Table2[[#This Row],[Do you have difficulty in seeing, even if wearing glasses?]:[Using your usual language, do you have difficulty in communicating, for example understanding or being understood?]]="Some difficulty"),1,0)</f>
        <v>0</v>
      </c>
      <c r="K301" s="1" cm="1">
        <f t="array" ref="K301">IF(AND(Table2[[#This Row],[Do you have difficulty in seeing, even if wearing glasses?]:[Using your usual language, do you have difficulty in communicating, for example understanding or being understood?]]="No difficulty"),1,0)</f>
        <v>1</v>
      </c>
      <c r="L301" s="1" cm="1">
        <f t="array" ref="L301">IF(OR(Table2[[#This Row],[Do you have difficulty in seeing, even if wearing glasses?]:[Using your usual language, do you have difficulty in communicating, for example understanding or being understood?]]="Cannot do at all"),1,0)</f>
        <v>0</v>
      </c>
      <c r="M301" s="1" cm="1">
        <f t="array" ref="M30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01" s="1">
        <f>IF(NOT(Table2[[#This Row],[Disable]]),1,0)</f>
        <v>1</v>
      </c>
      <c r="O301" s="1" t="str">
        <f>IF(Table2[[#This Row],[Disable]]=1,"Disable","Non-disabled")</f>
        <v>Non-disabled</v>
      </c>
    </row>
    <row r="302" spans="1:15" x14ac:dyDescent="0.3">
      <c r="A302" s="1" t="s">
        <v>4</v>
      </c>
      <c r="B302" s="1" t="s">
        <v>6</v>
      </c>
      <c r="C302" s="1" t="s">
        <v>8</v>
      </c>
      <c r="D302" s="1" t="s">
        <v>8</v>
      </c>
      <c r="E302" s="1" t="s">
        <v>8</v>
      </c>
      <c r="F302" s="1" t="s">
        <v>8</v>
      </c>
      <c r="G302" s="1" t="s">
        <v>8</v>
      </c>
      <c r="H302" s="1" t="s">
        <v>8</v>
      </c>
      <c r="I302" s="1" cm="1">
        <f t="array" ref="I30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02" s="1" cm="1">
        <f t="array" ref="J302">IF(OR(Table2[[#This Row],[Do you have difficulty in seeing, even if wearing glasses?]:[Using your usual language, do you have difficulty in communicating, for example understanding or being understood?]]="Some difficulty"),1,0)</f>
        <v>0</v>
      </c>
      <c r="K302" s="1" cm="1">
        <f t="array" ref="K302">IF(AND(Table2[[#This Row],[Do you have difficulty in seeing, even if wearing glasses?]:[Using your usual language, do you have difficulty in communicating, for example understanding or being understood?]]="No difficulty"),1,0)</f>
        <v>1</v>
      </c>
      <c r="L302" s="1" cm="1">
        <f t="array" ref="L302">IF(OR(Table2[[#This Row],[Do you have difficulty in seeing, even if wearing glasses?]:[Using your usual language, do you have difficulty in communicating, for example understanding or being understood?]]="Cannot do at all"),1,0)</f>
        <v>0</v>
      </c>
      <c r="M302" s="1" cm="1">
        <f t="array" ref="M30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02" s="1">
        <f>IF(NOT(Table2[[#This Row],[Disable]]),1,0)</f>
        <v>1</v>
      </c>
      <c r="O302" s="1" t="str">
        <f>IF(Table2[[#This Row],[Disable]]=1,"Disable","Non-disabled")</f>
        <v>Non-disabled</v>
      </c>
    </row>
    <row r="303" spans="1:15" x14ac:dyDescent="0.3">
      <c r="A303" s="1" t="s">
        <v>4</v>
      </c>
      <c r="B303" s="1" t="s">
        <v>6</v>
      </c>
      <c r="C303" s="1" t="s">
        <v>8</v>
      </c>
      <c r="D303" s="1" t="s">
        <v>8</v>
      </c>
      <c r="E303" s="1" t="s">
        <v>8</v>
      </c>
      <c r="F303" s="1" t="s">
        <v>8</v>
      </c>
      <c r="G303" s="1" t="s">
        <v>8</v>
      </c>
      <c r="H303" s="1" t="s">
        <v>8</v>
      </c>
      <c r="I303" s="1" cm="1">
        <f t="array" ref="I30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03" s="1" cm="1">
        <f t="array" ref="J303">IF(OR(Table2[[#This Row],[Do you have difficulty in seeing, even if wearing glasses?]:[Using your usual language, do you have difficulty in communicating, for example understanding or being understood?]]="Some difficulty"),1,0)</f>
        <v>0</v>
      </c>
      <c r="K303" s="1" cm="1">
        <f t="array" ref="K303">IF(AND(Table2[[#This Row],[Do you have difficulty in seeing, even if wearing glasses?]:[Using your usual language, do you have difficulty in communicating, for example understanding or being understood?]]="No difficulty"),1,0)</f>
        <v>1</v>
      </c>
      <c r="L303" s="1" cm="1">
        <f t="array" ref="L303">IF(OR(Table2[[#This Row],[Do you have difficulty in seeing, even if wearing glasses?]:[Using your usual language, do you have difficulty in communicating, for example understanding or being understood?]]="Cannot do at all"),1,0)</f>
        <v>0</v>
      </c>
      <c r="M303" s="1" cm="1">
        <f t="array" ref="M30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03" s="1">
        <f>IF(NOT(Table2[[#This Row],[Disable]]),1,0)</f>
        <v>1</v>
      </c>
      <c r="O303" s="1" t="str">
        <f>IF(Table2[[#This Row],[Disable]]=1,"Disable","Non-disabled")</f>
        <v>Non-disabled</v>
      </c>
    </row>
    <row r="304" spans="1:15" x14ac:dyDescent="0.3">
      <c r="A304" s="1" t="s">
        <v>4</v>
      </c>
      <c r="B304" s="1" t="s">
        <v>6</v>
      </c>
      <c r="C304" s="1" t="s">
        <v>8</v>
      </c>
      <c r="D304" s="1" t="s">
        <v>8</v>
      </c>
      <c r="E304" s="1" t="s">
        <v>8</v>
      </c>
      <c r="F304" s="1" t="s">
        <v>8</v>
      </c>
      <c r="G304" s="1" t="s">
        <v>8</v>
      </c>
      <c r="H304" s="1" t="s">
        <v>8</v>
      </c>
      <c r="I304" s="1" cm="1">
        <f t="array" ref="I30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04" s="1" cm="1">
        <f t="array" ref="J304">IF(OR(Table2[[#This Row],[Do you have difficulty in seeing, even if wearing glasses?]:[Using your usual language, do you have difficulty in communicating, for example understanding or being understood?]]="Some difficulty"),1,0)</f>
        <v>0</v>
      </c>
      <c r="K304" s="1" cm="1">
        <f t="array" ref="K304">IF(AND(Table2[[#This Row],[Do you have difficulty in seeing, even if wearing glasses?]:[Using your usual language, do you have difficulty in communicating, for example understanding or being understood?]]="No difficulty"),1,0)</f>
        <v>1</v>
      </c>
      <c r="L304" s="1" cm="1">
        <f t="array" ref="L304">IF(OR(Table2[[#This Row],[Do you have difficulty in seeing, even if wearing glasses?]:[Using your usual language, do you have difficulty in communicating, for example understanding or being understood?]]="Cannot do at all"),1,0)</f>
        <v>0</v>
      </c>
      <c r="M304" s="1" cm="1">
        <f t="array" ref="M30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04" s="1">
        <f>IF(NOT(Table2[[#This Row],[Disable]]),1,0)</f>
        <v>1</v>
      </c>
      <c r="O304" s="1" t="str">
        <f>IF(Table2[[#This Row],[Disable]]=1,"Disable","Non-disabled")</f>
        <v>Non-disabled</v>
      </c>
    </row>
    <row r="305" spans="1:15" x14ac:dyDescent="0.3">
      <c r="A305" s="1" t="s">
        <v>4</v>
      </c>
      <c r="B305" s="1" t="s">
        <v>6</v>
      </c>
      <c r="C305" s="1" t="s">
        <v>8</v>
      </c>
      <c r="D305" s="1" t="s">
        <v>8</v>
      </c>
      <c r="E305" s="1" t="s">
        <v>8</v>
      </c>
      <c r="F305" s="1" t="s">
        <v>8</v>
      </c>
      <c r="G305" s="1" t="s">
        <v>8</v>
      </c>
      <c r="H305" s="1" t="s">
        <v>8</v>
      </c>
      <c r="I305" s="1" cm="1">
        <f t="array" ref="I30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05" s="1" cm="1">
        <f t="array" ref="J305">IF(OR(Table2[[#This Row],[Do you have difficulty in seeing, even if wearing glasses?]:[Using your usual language, do you have difficulty in communicating, for example understanding or being understood?]]="Some difficulty"),1,0)</f>
        <v>0</v>
      </c>
      <c r="K305" s="1" cm="1">
        <f t="array" ref="K305">IF(AND(Table2[[#This Row],[Do you have difficulty in seeing, even if wearing glasses?]:[Using your usual language, do you have difficulty in communicating, for example understanding or being understood?]]="No difficulty"),1,0)</f>
        <v>1</v>
      </c>
      <c r="L305" s="1" cm="1">
        <f t="array" ref="L305">IF(OR(Table2[[#This Row],[Do you have difficulty in seeing, even if wearing glasses?]:[Using your usual language, do you have difficulty in communicating, for example understanding or being understood?]]="Cannot do at all"),1,0)</f>
        <v>0</v>
      </c>
      <c r="M305" s="1" cm="1">
        <f t="array" ref="M30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05" s="1">
        <f>IF(NOT(Table2[[#This Row],[Disable]]),1,0)</f>
        <v>1</v>
      </c>
      <c r="O305" s="1" t="str">
        <f>IF(Table2[[#This Row],[Disable]]=1,"Disable","Non-disabled")</f>
        <v>Non-disabled</v>
      </c>
    </row>
    <row r="306" spans="1:15" x14ac:dyDescent="0.3">
      <c r="A306" s="1" t="s">
        <v>4</v>
      </c>
      <c r="B306" s="1" t="s">
        <v>6</v>
      </c>
      <c r="C306" s="1" t="s">
        <v>8</v>
      </c>
      <c r="D306" s="1" t="s">
        <v>8</v>
      </c>
      <c r="E306" s="1" t="s">
        <v>8</v>
      </c>
      <c r="F306" s="1" t="s">
        <v>8</v>
      </c>
      <c r="G306" s="1" t="s">
        <v>8</v>
      </c>
      <c r="H306" s="1" t="s">
        <v>8</v>
      </c>
      <c r="I306" s="1" cm="1">
        <f t="array" ref="I30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06" s="1" cm="1">
        <f t="array" ref="J306">IF(OR(Table2[[#This Row],[Do you have difficulty in seeing, even if wearing glasses?]:[Using your usual language, do you have difficulty in communicating, for example understanding or being understood?]]="Some difficulty"),1,0)</f>
        <v>0</v>
      </c>
      <c r="K306" s="1" cm="1">
        <f t="array" ref="K306">IF(AND(Table2[[#This Row],[Do you have difficulty in seeing, even if wearing glasses?]:[Using your usual language, do you have difficulty in communicating, for example understanding or being understood?]]="No difficulty"),1,0)</f>
        <v>1</v>
      </c>
      <c r="L306" s="1" cm="1">
        <f t="array" ref="L306">IF(OR(Table2[[#This Row],[Do you have difficulty in seeing, even if wearing glasses?]:[Using your usual language, do you have difficulty in communicating, for example understanding or being understood?]]="Cannot do at all"),1,0)</f>
        <v>0</v>
      </c>
      <c r="M306" s="1" cm="1">
        <f t="array" ref="M30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06" s="1">
        <f>IF(NOT(Table2[[#This Row],[Disable]]),1,0)</f>
        <v>1</v>
      </c>
      <c r="O306" s="1" t="str">
        <f>IF(Table2[[#This Row],[Disable]]=1,"Disable","Non-disabled")</f>
        <v>Non-disabled</v>
      </c>
    </row>
    <row r="307" spans="1:15" x14ac:dyDescent="0.3">
      <c r="A307" s="1" t="s">
        <v>4</v>
      </c>
      <c r="B307" s="1" t="s">
        <v>6</v>
      </c>
      <c r="C307" s="1" t="s">
        <v>8</v>
      </c>
      <c r="D307" s="1" t="s">
        <v>8</v>
      </c>
      <c r="E307" s="1" t="s">
        <v>8</v>
      </c>
      <c r="F307" s="1" t="s">
        <v>8</v>
      </c>
      <c r="G307" s="1" t="s">
        <v>8</v>
      </c>
      <c r="H307" s="1" t="s">
        <v>8</v>
      </c>
      <c r="I307" s="1" cm="1">
        <f t="array" ref="I30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07" s="1" cm="1">
        <f t="array" ref="J307">IF(OR(Table2[[#This Row],[Do you have difficulty in seeing, even if wearing glasses?]:[Using your usual language, do you have difficulty in communicating, for example understanding or being understood?]]="Some difficulty"),1,0)</f>
        <v>0</v>
      </c>
      <c r="K307" s="1" cm="1">
        <f t="array" ref="K307">IF(AND(Table2[[#This Row],[Do you have difficulty in seeing, even if wearing glasses?]:[Using your usual language, do you have difficulty in communicating, for example understanding or being understood?]]="No difficulty"),1,0)</f>
        <v>1</v>
      </c>
      <c r="L307" s="1" cm="1">
        <f t="array" ref="L307">IF(OR(Table2[[#This Row],[Do you have difficulty in seeing, even if wearing glasses?]:[Using your usual language, do you have difficulty in communicating, for example understanding or being understood?]]="Cannot do at all"),1,0)</f>
        <v>0</v>
      </c>
      <c r="M307" s="1" cm="1">
        <f t="array" ref="M30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07" s="1">
        <f>IF(NOT(Table2[[#This Row],[Disable]]),1,0)</f>
        <v>1</v>
      </c>
      <c r="O307" s="1" t="str">
        <f>IF(Table2[[#This Row],[Disable]]=1,"Disable","Non-disabled")</f>
        <v>Non-disabled</v>
      </c>
    </row>
    <row r="308" spans="1:15" x14ac:dyDescent="0.3">
      <c r="A308" s="1" t="s">
        <v>4</v>
      </c>
      <c r="B308" s="1" t="s">
        <v>6</v>
      </c>
      <c r="C308" s="1" t="s">
        <v>8</v>
      </c>
      <c r="D308" s="1" t="s">
        <v>8</v>
      </c>
      <c r="E308" s="1" t="s">
        <v>8</v>
      </c>
      <c r="F308" s="1" t="s">
        <v>8</v>
      </c>
      <c r="G308" s="1" t="s">
        <v>8</v>
      </c>
      <c r="H308" s="1" t="s">
        <v>8</v>
      </c>
      <c r="I308" s="1" cm="1">
        <f t="array" ref="I30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08" s="1" cm="1">
        <f t="array" ref="J308">IF(OR(Table2[[#This Row],[Do you have difficulty in seeing, even if wearing glasses?]:[Using your usual language, do you have difficulty in communicating, for example understanding or being understood?]]="Some difficulty"),1,0)</f>
        <v>0</v>
      </c>
      <c r="K308" s="1" cm="1">
        <f t="array" ref="K308">IF(AND(Table2[[#This Row],[Do you have difficulty in seeing, even if wearing glasses?]:[Using your usual language, do you have difficulty in communicating, for example understanding or being understood?]]="No difficulty"),1,0)</f>
        <v>1</v>
      </c>
      <c r="L308" s="1" cm="1">
        <f t="array" ref="L308">IF(OR(Table2[[#This Row],[Do you have difficulty in seeing, even if wearing glasses?]:[Using your usual language, do you have difficulty in communicating, for example understanding or being understood?]]="Cannot do at all"),1,0)</f>
        <v>0</v>
      </c>
      <c r="M308" s="1" cm="1">
        <f t="array" ref="M30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08" s="1">
        <f>IF(NOT(Table2[[#This Row],[Disable]]),1,0)</f>
        <v>1</v>
      </c>
      <c r="O308" s="1" t="str">
        <f>IF(Table2[[#This Row],[Disable]]=1,"Disable","Non-disabled")</f>
        <v>Non-disabled</v>
      </c>
    </row>
    <row r="309" spans="1:15" x14ac:dyDescent="0.3">
      <c r="A309" s="1" t="s">
        <v>5</v>
      </c>
      <c r="B309" s="1" t="s">
        <v>6</v>
      </c>
      <c r="C309" s="1" t="s">
        <v>8</v>
      </c>
      <c r="D309" s="1" t="s">
        <v>8</v>
      </c>
      <c r="E309" s="1" t="s">
        <v>8</v>
      </c>
      <c r="F309" s="1" t="s">
        <v>8</v>
      </c>
      <c r="G309" s="1" t="s">
        <v>8</v>
      </c>
      <c r="H309" s="1" t="s">
        <v>8</v>
      </c>
      <c r="I309" s="1" cm="1">
        <f t="array" ref="I30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09" s="1" cm="1">
        <f t="array" ref="J309">IF(OR(Table2[[#This Row],[Do you have difficulty in seeing, even if wearing glasses?]:[Using your usual language, do you have difficulty in communicating, for example understanding or being understood?]]="Some difficulty"),1,0)</f>
        <v>0</v>
      </c>
      <c r="K309" s="1" cm="1">
        <f t="array" ref="K309">IF(AND(Table2[[#This Row],[Do you have difficulty in seeing, even if wearing glasses?]:[Using your usual language, do you have difficulty in communicating, for example understanding or being understood?]]="No difficulty"),1,0)</f>
        <v>1</v>
      </c>
      <c r="L309" s="1" cm="1">
        <f t="array" ref="L309">IF(OR(Table2[[#This Row],[Do you have difficulty in seeing, even if wearing glasses?]:[Using your usual language, do you have difficulty in communicating, for example understanding or being understood?]]="Cannot do at all"),1,0)</f>
        <v>0</v>
      </c>
      <c r="M309" s="1" cm="1">
        <f t="array" ref="M30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09" s="1">
        <f>IF(NOT(Table2[[#This Row],[Disable]]),1,0)</f>
        <v>1</v>
      </c>
      <c r="O309" s="1" t="str">
        <f>IF(Table2[[#This Row],[Disable]]=1,"Disable","Non-disabled")</f>
        <v>Non-disabled</v>
      </c>
    </row>
    <row r="310" spans="1:15" x14ac:dyDescent="0.3">
      <c r="A310" s="1" t="s">
        <v>4</v>
      </c>
      <c r="B310" s="1" t="s">
        <v>6</v>
      </c>
      <c r="C310" s="1" t="s">
        <v>8</v>
      </c>
      <c r="D310" s="1" t="s">
        <v>8</v>
      </c>
      <c r="E310" s="1" t="s">
        <v>8</v>
      </c>
      <c r="F310" s="1" t="s">
        <v>8</v>
      </c>
      <c r="G310" s="1" t="s">
        <v>8</v>
      </c>
      <c r="H310" s="1" t="s">
        <v>8</v>
      </c>
      <c r="I310" s="1" cm="1">
        <f t="array" ref="I31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10" s="1" cm="1">
        <f t="array" ref="J310">IF(OR(Table2[[#This Row],[Do you have difficulty in seeing, even if wearing glasses?]:[Using your usual language, do you have difficulty in communicating, for example understanding or being understood?]]="Some difficulty"),1,0)</f>
        <v>0</v>
      </c>
      <c r="K310" s="1" cm="1">
        <f t="array" ref="K310">IF(AND(Table2[[#This Row],[Do you have difficulty in seeing, even if wearing glasses?]:[Using your usual language, do you have difficulty in communicating, for example understanding or being understood?]]="No difficulty"),1,0)</f>
        <v>1</v>
      </c>
      <c r="L310" s="1" cm="1">
        <f t="array" ref="L310">IF(OR(Table2[[#This Row],[Do you have difficulty in seeing, even if wearing glasses?]:[Using your usual language, do you have difficulty in communicating, for example understanding or being understood?]]="Cannot do at all"),1,0)</f>
        <v>0</v>
      </c>
      <c r="M310" s="1" cm="1">
        <f t="array" ref="M31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10" s="1">
        <f>IF(NOT(Table2[[#This Row],[Disable]]),1,0)</f>
        <v>1</v>
      </c>
      <c r="O310" s="1" t="str">
        <f>IF(Table2[[#This Row],[Disable]]=1,"Disable","Non-disabled")</f>
        <v>Non-disabled</v>
      </c>
    </row>
    <row r="311" spans="1:15" x14ac:dyDescent="0.3">
      <c r="A311" s="1" t="s">
        <v>4</v>
      </c>
      <c r="B311" s="1" t="s">
        <v>6</v>
      </c>
      <c r="C311" s="1" t="s">
        <v>8</v>
      </c>
      <c r="D311" s="1" t="s">
        <v>8</v>
      </c>
      <c r="E311" s="1" t="s">
        <v>8</v>
      </c>
      <c r="F311" s="1" t="s">
        <v>8</v>
      </c>
      <c r="G311" s="1" t="s">
        <v>8</v>
      </c>
      <c r="H311" s="1" t="s">
        <v>8</v>
      </c>
      <c r="I311" s="1" cm="1">
        <f t="array" ref="I31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11" s="1" cm="1">
        <f t="array" ref="J311">IF(OR(Table2[[#This Row],[Do you have difficulty in seeing, even if wearing glasses?]:[Using your usual language, do you have difficulty in communicating, for example understanding or being understood?]]="Some difficulty"),1,0)</f>
        <v>0</v>
      </c>
      <c r="K311" s="1" cm="1">
        <f t="array" ref="K311">IF(AND(Table2[[#This Row],[Do you have difficulty in seeing, even if wearing glasses?]:[Using your usual language, do you have difficulty in communicating, for example understanding or being understood?]]="No difficulty"),1,0)</f>
        <v>1</v>
      </c>
      <c r="L311" s="1" cm="1">
        <f t="array" ref="L311">IF(OR(Table2[[#This Row],[Do you have difficulty in seeing, even if wearing glasses?]:[Using your usual language, do you have difficulty in communicating, for example understanding or being understood?]]="Cannot do at all"),1,0)</f>
        <v>0</v>
      </c>
      <c r="M311" s="1" cm="1">
        <f t="array" ref="M31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11" s="1">
        <f>IF(NOT(Table2[[#This Row],[Disable]]),1,0)</f>
        <v>1</v>
      </c>
      <c r="O311" s="1" t="str">
        <f>IF(Table2[[#This Row],[Disable]]=1,"Disable","Non-disabled")</f>
        <v>Non-disabled</v>
      </c>
    </row>
    <row r="312" spans="1:15" x14ac:dyDescent="0.3">
      <c r="A312" s="1" t="s">
        <v>5</v>
      </c>
      <c r="B312" s="1" t="s">
        <v>6</v>
      </c>
      <c r="C312" s="1" t="s">
        <v>8</v>
      </c>
      <c r="D312" s="1" t="s">
        <v>8</v>
      </c>
      <c r="E312" s="1" t="s">
        <v>10</v>
      </c>
      <c r="F312" s="1" t="s">
        <v>8</v>
      </c>
      <c r="G312" s="1" t="s">
        <v>8</v>
      </c>
      <c r="H312" s="1" t="s">
        <v>8</v>
      </c>
      <c r="I312" s="1" cm="1">
        <f t="array" ref="I31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12" s="1" cm="1">
        <f t="array" ref="J312">IF(OR(Table2[[#This Row],[Do you have difficulty in seeing, even if wearing glasses?]:[Using your usual language, do you have difficulty in communicating, for example understanding or being understood?]]="Some difficulty"),1,0)</f>
        <v>1</v>
      </c>
      <c r="K312" s="1" cm="1">
        <f t="array" ref="K312">IF(AND(Table2[[#This Row],[Do you have difficulty in seeing, even if wearing glasses?]:[Using your usual language, do you have difficulty in communicating, for example understanding or being understood?]]="No difficulty"),1,0)</f>
        <v>0</v>
      </c>
      <c r="L312" s="1" cm="1">
        <f t="array" ref="L312">IF(OR(Table2[[#This Row],[Do you have difficulty in seeing, even if wearing glasses?]:[Using your usual language, do you have difficulty in communicating, for example understanding or being understood?]]="Cannot do at all"),1,0)</f>
        <v>0</v>
      </c>
      <c r="M312" s="1" cm="1">
        <f t="array" ref="M31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12" s="1">
        <f>IF(NOT(Table2[[#This Row],[Disable]]),1,0)</f>
        <v>1</v>
      </c>
      <c r="O312" s="1" t="str">
        <f>IF(Table2[[#This Row],[Disable]]=1,"Disable","Non-disabled")</f>
        <v>Non-disabled</v>
      </c>
    </row>
    <row r="313" spans="1:15" x14ac:dyDescent="0.3">
      <c r="A313" s="1" t="s">
        <v>4</v>
      </c>
      <c r="B313" s="1" t="s">
        <v>6</v>
      </c>
      <c r="C313" s="1" t="s">
        <v>8</v>
      </c>
      <c r="D313" s="1" t="s">
        <v>8</v>
      </c>
      <c r="E313" s="1" t="s">
        <v>8</v>
      </c>
      <c r="F313" s="1" t="s">
        <v>8</v>
      </c>
      <c r="G313" s="1" t="s">
        <v>8</v>
      </c>
      <c r="H313" s="1" t="s">
        <v>8</v>
      </c>
      <c r="I313" s="1" cm="1">
        <f t="array" ref="I31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13" s="1" cm="1">
        <f t="array" ref="J313">IF(OR(Table2[[#This Row],[Do you have difficulty in seeing, even if wearing glasses?]:[Using your usual language, do you have difficulty in communicating, for example understanding or being understood?]]="Some difficulty"),1,0)</f>
        <v>0</v>
      </c>
      <c r="K313" s="1" cm="1">
        <f t="array" ref="K313">IF(AND(Table2[[#This Row],[Do you have difficulty in seeing, even if wearing glasses?]:[Using your usual language, do you have difficulty in communicating, for example understanding or being understood?]]="No difficulty"),1,0)</f>
        <v>1</v>
      </c>
      <c r="L313" s="1" cm="1">
        <f t="array" ref="L313">IF(OR(Table2[[#This Row],[Do you have difficulty in seeing, even if wearing glasses?]:[Using your usual language, do you have difficulty in communicating, for example understanding or being understood?]]="Cannot do at all"),1,0)</f>
        <v>0</v>
      </c>
      <c r="M313" s="1" cm="1">
        <f t="array" ref="M31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13" s="1">
        <f>IF(NOT(Table2[[#This Row],[Disable]]),1,0)</f>
        <v>1</v>
      </c>
      <c r="O313" s="1" t="str">
        <f>IF(Table2[[#This Row],[Disable]]=1,"Disable","Non-disabled")</f>
        <v>Non-disabled</v>
      </c>
    </row>
    <row r="314" spans="1:15" x14ac:dyDescent="0.3">
      <c r="A314" s="1" t="s">
        <v>5</v>
      </c>
      <c r="B314" s="1" t="s">
        <v>6</v>
      </c>
      <c r="C314" s="1" t="s">
        <v>8</v>
      </c>
      <c r="D314" s="1" t="s">
        <v>8</v>
      </c>
      <c r="E314" s="1" t="s">
        <v>8</v>
      </c>
      <c r="F314" s="1" t="s">
        <v>8</v>
      </c>
      <c r="G314" s="1" t="s">
        <v>8</v>
      </c>
      <c r="H314" s="1" t="s">
        <v>8</v>
      </c>
      <c r="I314" s="1" cm="1">
        <f t="array" ref="I31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14" s="1" cm="1">
        <f t="array" ref="J314">IF(OR(Table2[[#This Row],[Do you have difficulty in seeing, even if wearing glasses?]:[Using your usual language, do you have difficulty in communicating, for example understanding or being understood?]]="Some difficulty"),1,0)</f>
        <v>0</v>
      </c>
      <c r="K314" s="1" cm="1">
        <f t="array" ref="K314">IF(AND(Table2[[#This Row],[Do you have difficulty in seeing, even if wearing glasses?]:[Using your usual language, do you have difficulty in communicating, for example understanding or being understood?]]="No difficulty"),1,0)</f>
        <v>1</v>
      </c>
      <c r="L314" s="1" cm="1">
        <f t="array" ref="L314">IF(OR(Table2[[#This Row],[Do you have difficulty in seeing, even if wearing glasses?]:[Using your usual language, do you have difficulty in communicating, for example understanding or being understood?]]="Cannot do at all"),1,0)</f>
        <v>0</v>
      </c>
      <c r="M314" s="1" cm="1">
        <f t="array" ref="M31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14" s="1">
        <f>IF(NOT(Table2[[#This Row],[Disable]]),1,0)</f>
        <v>1</v>
      </c>
      <c r="O314" s="1" t="str">
        <f>IF(Table2[[#This Row],[Disable]]=1,"Disable","Non-disabled")</f>
        <v>Non-disabled</v>
      </c>
    </row>
    <row r="315" spans="1:15" x14ac:dyDescent="0.3">
      <c r="A315" s="1" t="s">
        <v>5</v>
      </c>
      <c r="B315" s="1" t="s">
        <v>6</v>
      </c>
      <c r="C315" s="1" t="s">
        <v>8</v>
      </c>
      <c r="D315" s="1" t="s">
        <v>8</v>
      </c>
      <c r="E315" s="1" t="s">
        <v>8</v>
      </c>
      <c r="F315" s="1" t="s">
        <v>8</v>
      </c>
      <c r="G315" s="1" t="s">
        <v>8</v>
      </c>
      <c r="H315" s="1" t="s">
        <v>8</v>
      </c>
      <c r="I315" s="1" cm="1">
        <f t="array" ref="I31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15" s="1" cm="1">
        <f t="array" ref="J315">IF(OR(Table2[[#This Row],[Do you have difficulty in seeing, even if wearing glasses?]:[Using your usual language, do you have difficulty in communicating, for example understanding or being understood?]]="Some difficulty"),1,0)</f>
        <v>0</v>
      </c>
      <c r="K315" s="1" cm="1">
        <f t="array" ref="K315">IF(AND(Table2[[#This Row],[Do you have difficulty in seeing, even if wearing glasses?]:[Using your usual language, do you have difficulty in communicating, for example understanding or being understood?]]="No difficulty"),1,0)</f>
        <v>1</v>
      </c>
      <c r="L315" s="1" cm="1">
        <f t="array" ref="L315">IF(OR(Table2[[#This Row],[Do you have difficulty in seeing, even if wearing glasses?]:[Using your usual language, do you have difficulty in communicating, for example understanding or being understood?]]="Cannot do at all"),1,0)</f>
        <v>0</v>
      </c>
      <c r="M315" s="1" cm="1">
        <f t="array" ref="M31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15" s="1">
        <f>IF(NOT(Table2[[#This Row],[Disable]]),1,0)</f>
        <v>1</v>
      </c>
      <c r="O315" s="1" t="str">
        <f>IF(Table2[[#This Row],[Disable]]=1,"Disable","Non-disabled")</f>
        <v>Non-disabled</v>
      </c>
    </row>
    <row r="316" spans="1:15" x14ac:dyDescent="0.3">
      <c r="A316" s="1" t="s">
        <v>5</v>
      </c>
      <c r="B316" s="1" t="s">
        <v>6</v>
      </c>
      <c r="C316" s="1" t="s">
        <v>8</v>
      </c>
      <c r="D316" s="1" t="s">
        <v>8</v>
      </c>
      <c r="E316" s="1" t="s">
        <v>8</v>
      </c>
      <c r="F316" s="1" t="s">
        <v>8</v>
      </c>
      <c r="G316" s="1" t="s">
        <v>8</v>
      </c>
      <c r="H316" s="1" t="s">
        <v>8</v>
      </c>
      <c r="I316" s="1" cm="1">
        <f t="array" ref="I31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16" s="1" cm="1">
        <f t="array" ref="J316">IF(OR(Table2[[#This Row],[Do you have difficulty in seeing, even if wearing glasses?]:[Using your usual language, do you have difficulty in communicating, for example understanding or being understood?]]="Some difficulty"),1,0)</f>
        <v>0</v>
      </c>
      <c r="K316" s="1" cm="1">
        <f t="array" ref="K316">IF(AND(Table2[[#This Row],[Do you have difficulty in seeing, even if wearing glasses?]:[Using your usual language, do you have difficulty in communicating, for example understanding or being understood?]]="No difficulty"),1,0)</f>
        <v>1</v>
      </c>
      <c r="L316" s="1" cm="1">
        <f t="array" ref="L316">IF(OR(Table2[[#This Row],[Do you have difficulty in seeing, even if wearing glasses?]:[Using your usual language, do you have difficulty in communicating, for example understanding or being understood?]]="Cannot do at all"),1,0)</f>
        <v>0</v>
      </c>
      <c r="M316" s="1" cm="1">
        <f t="array" ref="M31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16" s="1">
        <f>IF(NOT(Table2[[#This Row],[Disable]]),1,0)</f>
        <v>1</v>
      </c>
      <c r="O316" s="1" t="str">
        <f>IF(Table2[[#This Row],[Disable]]=1,"Disable","Non-disabled")</f>
        <v>Non-disabled</v>
      </c>
    </row>
    <row r="317" spans="1:15" x14ac:dyDescent="0.3">
      <c r="A317" s="1" t="s">
        <v>5</v>
      </c>
      <c r="B317" s="1" t="s">
        <v>6</v>
      </c>
      <c r="C317" s="1" t="s">
        <v>8</v>
      </c>
      <c r="D317" s="1" t="s">
        <v>8</v>
      </c>
      <c r="E317" s="1" t="s">
        <v>8</v>
      </c>
      <c r="F317" s="1" t="s">
        <v>8</v>
      </c>
      <c r="G317" s="1" t="s">
        <v>8</v>
      </c>
      <c r="H317" s="1" t="s">
        <v>8</v>
      </c>
      <c r="I317" s="1" cm="1">
        <f t="array" ref="I31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17" s="1" cm="1">
        <f t="array" ref="J317">IF(OR(Table2[[#This Row],[Do you have difficulty in seeing, even if wearing glasses?]:[Using your usual language, do you have difficulty in communicating, for example understanding or being understood?]]="Some difficulty"),1,0)</f>
        <v>0</v>
      </c>
      <c r="K317" s="1" cm="1">
        <f t="array" ref="K317">IF(AND(Table2[[#This Row],[Do you have difficulty in seeing, even if wearing glasses?]:[Using your usual language, do you have difficulty in communicating, for example understanding or being understood?]]="No difficulty"),1,0)</f>
        <v>1</v>
      </c>
      <c r="L317" s="1" cm="1">
        <f t="array" ref="L317">IF(OR(Table2[[#This Row],[Do you have difficulty in seeing, even if wearing glasses?]:[Using your usual language, do you have difficulty in communicating, for example understanding or being understood?]]="Cannot do at all"),1,0)</f>
        <v>0</v>
      </c>
      <c r="M317" s="1" cm="1">
        <f t="array" ref="M31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17" s="1">
        <f>IF(NOT(Table2[[#This Row],[Disable]]),1,0)</f>
        <v>1</v>
      </c>
      <c r="O317" s="1" t="str">
        <f>IF(Table2[[#This Row],[Disable]]=1,"Disable","Non-disabled")</f>
        <v>Non-disabled</v>
      </c>
    </row>
    <row r="318" spans="1:15" x14ac:dyDescent="0.3">
      <c r="A318" s="1" t="s">
        <v>5</v>
      </c>
      <c r="B318" s="1" t="s">
        <v>6</v>
      </c>
      <c r="C318" s="1" t="s">
        <v>8</v>
      </c>
      <c r="D318" s="1" t="s">
        <v>8</v>
      </c>
      <c r="E318" s="1" t="s">
        <v>8</v>
      </c>
      <c r="F318" s="1" t="s">
        <v>8</v>
      </c>
      <c r="G318" s="1" t="s">
        <v>8</v>
      </c>
      <c r="H318" s="1" t="s">
        <v>8</v>
      </c>
      <c r="I318" s="1" cm="1">
        <f t="array" ref="I31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18" s="1" cm="1">
        <f t="array" ref="J318">IF(OR(Table2[[#This Row],[Do you have difficulty in seeing, even if wearing glasses?]:[Using your usual language, do you have difficulty in communicating, for example understanding or being understood?]]="Some difficulty"),1,0)</f>
        <v>0</v>
      </c>
      <c r="K318" s="1" cm="1">
        <f t="array" ref="K318">IF(AND(Table2[[#This Row],[Do you have difficulty in seeing, even if wearing glasses?]:[Using your usual language, do you have difficulty in communicating, for example understanding or being understood?]]="No difficulty"),1,0)</f>
        <v>1</v>
      </c>
      <c r="L318" s="1" cm="1">
        <f t="array" ref="L318">IF(OR(Table2[[#This Row],[Do you have difficulty in seeing, even if wearing glasses?]:[Using your usual language, do you have difficulty in communicating, for example understanding or being understood?]]="Cannot do at all"),1,0)</f>
        <v>0</v>
      </c>
      <c r="M318" s="1" cm="1">
        <f t="array" ref="M31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18" s="1">
        <f>IF(NOT(Table2[[#This Row],[Disable]]),1,0)</f>
        <v>1</v>
      </c>
      <c r="O318" s="1" t="str">
        <f>IF(Table2[[#This Row],[Disable]]=1,"Disable","Non-disabled")</f>
        <v>Non-disabled</v>
      </c>
    </row>
    <row r="319" spans="1:15" x14ac:dyDescent="0.3">
      <c r="A319" s="1" t="s">
        <v>5</v>
      </c>
      <c r="B319" s="1" t="s">
        <v>6</v>
      </c>
      <c r="C319" s="1" t="s">
        <v>8</v>
      </c>
      <c r="D319" s="1" t="s">
        <v>8</v>
      </c>
      <c r="E319" s="1" t="s">
        <v>8</v>
      </c>
      <c r="F319" s="1" t="s">
        <v>8</v>
      </c>
      <c r="G319" s="1" t="s">
        <v>8</v>
      </c>
      <c r="H319" s="1" t="s">
        <v>8</v>
      </c>
      <c r="I319" s="1" cm="1">
        <f t="array" ref="I31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19" s="1" cm="1">
        <f t="array" ref="J319">IF(OR(Table2[[#This Row],[Do you have difficulty in seeing, even if wearing glasses?]:[Using your usual language, do you have difficulty in communicating, for example understanding or being understood?]]="Some difficulty"),1,0)</f>
        <v>0</v>
      </c>
      <c r="K319" s="1" cm="1">
        <f t="array" ref="K319">IF(AND(Table2[[#This Row],[Do you have difficulty in seeing, even if wearing glasses?]:[Using your usual language, do you have difficulty in communicating, for example understanding or being understood?]]="No difficulty"),1,0)</f>
        <v>1</v>
      </c>
      <c r="L319" s="1" cm="1">
        <f t="array" ref="L319">IF(OR(Table2[[#This Row],[Do you have difficulty in seeing, even if wearing glasses?]:[Using your usual language, do you have difficulty in communicating, for example understanding or being understood?]]="Cannot do at all"),1,0)</f>
        <v>0</v>
      </c>
      <c r="M319" s="1" cm="1">
        <f t="array" ref="M31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19" s="1">
        <f>IF(NOT(Table2[[#This Row],[Disable]]),1,0)</f>
        <v>1</v>
      </c>
      <c r="O319" s="1" t="str">
        <f>IF(Table2[[#This Row],[Disable]]=1,"Disable","Non-disabled")</f>
        <v>Non-disabled</v>
      </c>
    </row>
    <row r="320" spans="1:15" x14ac:dyDescent="0.3">
      <c r="A320" s="1" t="s">
        <v>5</v>
      </c>
      <c r="B320" s="1" t="s">
        <v>6</v>
      </c>
      <c r="C320" s="1" t="s">
        <v>8</v>
      </c>
      <c r="D320" s="1" t="s">
        <v>8</v>
      </c>
      <c r="E320" s="1" t="s">
        <v>8</v>
      </c>
      <c r="F320" s="1" t="s">
        <v>8</v>
      </c>
      <c r="G320" s="1" t="s">
        <v>8</v>
      </c>
      <c r="H320" s="1" t="s">
        <v>8</v>
      </c>
      <c r="I320" s="1" cm="1">
        <f t="array" ref="I32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20" s="1" cm="1">
        <f t="array" ref="J320">IF(OR(Table2[[#This Row],[Do you have difficulty in seeing, even if wearing glasses?]:[Using your usual language, do you have difficulty in communicating, for example understanding or being understood?]]="Some difficulty"),1,0)</f>
        <v>0</v>
      </c>
      <c r="K320" s="1" cm="1">
        <f t="array" ref="K320">IF(AND(Table2[[#This Row],[Do you have difficulty in seeing, even if wearing glasses?]:[Using your usual language, do you have difficulty in communicating, for example understanding or being understood?]]="No difficulty"),1,0)</f>
        <v>1</v>
      </c>
      <c r="L320" s="1" cm="1">
        <f t="array" ref="L320">IF(OR(Table2[[#This Row],[Do you have difficulty in seeing, even if wearing glasses?]:[Using your usual language, do you have difficulty in communicating, for example understanding or being understood?]]="Cannot do at all"),1,0)</f>
        <v>0</v>
      </c>
      <c r="M320" s="1" cm="1">
        <f t="array" ref="M32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20" s="1">
        <f>IF(NOT(Table2[[#This Row],[Disable]]),1,0)</f>
        <v>1</v>
      </c>
      <c r="O320" s="1" t="str">
        <f>IF(Table2[[#This Row],[Disable]]=1,"Disable","Non-disabled")</f>
        <v>Non-disabled</v>
      </c>
    </row>
    <row r="321" spans="1:15" x14ac:dyDescent="0.3">
      <c r="A321" s="1" t="s">
        <v>5</v>
      </c>
      <c r="B321" s="1" t="s">
        <v>6</v>
      </c>
      <c r="C321" s="1" t="s">
        <v>8</v>
      </c>
      <c r="D321" s="1" t="s">
        <v>8</v>
      </c>
      <c r="E321" s="1" t="s">
        <v>8</v>
      </c>
      <c r="F321" s="1" t="s">
        <v>8</v>
      </c>
      <c r="G321" s="1" t="s">
        <v>8</v>
      </c>
      <c r="H321" s="1" t="s">
        <v>8</v>
      </c>
      <c r="I321" s="1" cm="1">
        <f t="array" ref="I32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21" s="1" cm="1">
        <f t="array" ref="J321">IF(OR(Table2[[#This Row],[Do you have difficulty in seeing, even if wearing glasses?]:[Using your usual language, do you have difficulty in communicating, for example understanding or being understood?]]="Some difficulty"),1,0)</f>
        <v>0</v>
      </c>
      <c r="K321" s="1" cm="1">
        <f t="array" ref="K321">IF(AND(Table2[[#This Row],[Do you have difficulty in seeing, even if wearing glasses?]:[Using your usual language, do you have difficulty in communicating, for example understanding or being understood?]]="No difficulty"),1,0)</f>
        <v>1</v>
      </c>
      <c r="L321" s="1" cm="1">
        <f t="array" ref="L321">IF(OR(Table2[[#This Row],[Do you have difficulty in seeing, even if wearing glasses?]:[Using your usual language, do you have difficulty in communicating, for example understanding or being understood?]]="Cannot do at all"),1,0)</f>
        <v>0</v>
      </c>
      <c r="M321" s="1" cm="1">
        <f t="array" ref="M32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21" s="1">
        <f>IF(NOT(Table2[[#This Row],[Disable]]),1,0)</f>
        <v>1</v>
      </c>
      <c r="O321" s="1" t="str">
        <f>IF(Table2[[#This Row],[Disable]]=1,"Disable","Non-disabled")</f>
        <v>Non-disabled</v>
      </c>
    </row>
    <row r="322" spans="1:15" x14ac:dyDescent="0.3">
      <c r="A322" s="1" t="s">
        <v>5</v>
      </c>
      <c r="B322" s="1" t="s">
        <v>6</v>
      </c>
      <c r="C322" s="1" t="s">
        <v>8</v>
      </c>
      <c r="D322" s="1" t="s">
        <v>8</v>
      </c>
      <c r="E322" s="1" t="s">
        <v>8</v>
      </c>
      <c r="F322" s="1" t="s">
        <v>8</v>
      </c>
      <c r="G322" s="1" t="s">
        <v>8</v>
      </c>
      <c r="H322" s="1" t="s">
        <v>8</v>
      </c>
      <c r="I322" s="1" cm="1">
        <f t="array" ref="I32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22" s="1" cm="1">
        <f t="array" ref="J322">IF(OR(Table2[[#This Row],[Do you have difficulty in seeing, even if wearing glasses?]:[Using your usual language, do you have difficulty in communicating, for example understanding or being understood?]]="Some difficulty"),1,0)</f>
        <v>0</v>
      </c>
      <c r="K322" s="1" cm="1">
        <f t="array" ref="K322">IF(AND(Table2[[#This Row],[Do you have difficulty in seeing, even if wearing glasses?]:[Using your usual language, do you have difficulty in communicating, for example understanding or being understood?]]="No difficulty"),1,0)</f>
        <v>1</v>
      </c>
      <c r="L322" s="1" cm="1">
        <f t="array" ref="L322">IF(OR(Table2[[#This Row],[Do you have difficulty in seeing, even if wearing glasses?]:[Using your usual language, do you have difficulty in communicating, for example understanding or being understood?]]="Cannot do at all"),1,0)</f>
        <v>0</v>
      </c>
      <c r="M322" s="1" cm="1">
        <f t="array" ref="M32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22" s="1">
        <f>IF(NOT(Table2[[#This Row],[Disable]]),1,0)</f>
        <v>1</v>
      </c>
      <c r="O322" s="1" t="str">
        <f>IF(Table2[[#This Row],[Disable]]=1,"Disable","Non-disabled")</f>
        <v>Non-disabled</v>
      </c>
    </row>
    <row r="323" spans="1:15" x14ac:dyDescent="0.3">
      <c r="A323" s="1" t="s">
        <v>5</v>
      </c>
      <c r="B323" s="1" t="s">
        <v>6</v>
      </c>
      <c r="C323" s="1" t="s">
        <v>8</v>
      </c>
      <c r="D323" s="1" t="s">
        <v>8</v>
      </c>
      <c r="E323" s="1" t="s">
        <v>8</v>
      </c>
      <c r="F323" s="1" t="s">
        <v>8</v>
      </c>
      <c r="G323" s="1" t="s">
        <v>8</v>
      </c>
      <c r="H323" s="1" t="s">
        <v>8</v>
      </c>
      <c r="I323" s="1" cm="1">
        <f t="array" ref="I32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23" s="1" cm="1">
        <f t="array" ref="J323">IF(OR(Table2[[#This Row],[Do you have difficulty in seeing, even if wearing glasses?]:[Using your usual language, do you have difficulty in communicating, for example understanding or being understood?]]="Some difficulty"),1,0)</f>
        <v>0</v>
      </c>
      <c r="K323" s="1" cm="1">
        <f t="array" ref="K323">IF(AND(Table2[[#This Row],[Do you have difficulty in seeing, even if wearing glasses?]:[Using your usual language, do you have difficulty in communicating, for example understanding or being understood?]]="No difficulty"),1,0)</f>
        <v>1</v>
      </c>
      <c r="L323" s="1" cm="1">
        <f t="array" ref="L323">IF(OR(Table2[[#This Row],[Do you have difficulty in seeing, even if wearing glasses?]:[Using your usual language, do you have difficulty in communicating, for example understanding or being understood?]]="Cannot do at all"),1,0)</f>
        <v>0</v>
      </c>
      <c r="M323" s="1" cm="1">
        <f t="array" ref="M32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23" s="1">
        <f>IF(NOT(Table2[[#This Row],[Disable]]),1,0)</f>
        <v>1</v>
      </c>
      <c r="O323" s="1" t="str">
        <f>IF(Table2[[#This Row],[Disable]]=1,"Disable","Non-disabled")</f>
        <v>Non-disabled</v>
      </c>
    </row>
    <row r="324" spans="1:15" x14ac:dyDescent="0.3">
      <c r="A324" s="1" t="s">
        <v>5</v>
      </c>
      <c r="B324" s="1" t="s">
        <v>6</v>
      </c>
      <c r="C324" s="1" t="s">
        <v>8</v>
      </c>
      <c r="D324" s="1" t="s">
        <v>8</v>
      </c>
      <c r="E324" s="1" t="s">
        <v>8</v>
      </c>
      <c r="F324" s="1" t="s">
        <v>8</v>
      </c>
      <c r="G324" s="1" t="s">
        <v>8</v>
      </c>
      <c r="H324" s="1" t="s">
        <v>8</v>
      </c>
      <c r="I324" s="1" cm="1">
        <f t="array" ref="I32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24" s="1" cm="1">
        <f t="array" ref="J324">IF(OR(Table2[[#This Row],[Do you have difficulty in seeing, even if wearing glasses?]:[Using your usual language, do you have difficulty in communicating, for example understanding or being understood?]]="Some difficulty"),1,0)</f>
        <v>0</v>
      </c>
      <c r="K324" s="1" cm="1">
        <f t="array" ref="K324">IF(AND(Table2[[#This Row],[Do you have difficulty in seeing, even if wearing glasses?]:[Using your usual language, do you have difficulty in communicating, for example understanding or being understood?]]="No difficulty"),1,0)</f>
        <v>1</v>
      </c>
      <c r="L324" s="1" cm="1">
        <f t="array" ref="L324">IF(OR(Table2[[#This Row],[Do you have difficulty in seeing, even if wearing glasses?]:[Using your usual language, do you have difficulty in communicating, for example understanding or being understood?]]="Cannot do at all"),1,0)</f>
        <v>0</v>
      </c>
      <c r="M324" s="1" cm="1">
        <f t="array" ref="M32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24" s="1">
        <f>IF(NOT(Table2[[#This Row],[Disable]]),1,0)</f>
        <v>1</v>
      </c>
      <c r="O324" s="1" t="str">
        <f>IF(Table2[[#This Row],[Disable]]=1,"Disable","Non-disabled")</f>
        <v>Non-disabled</v>
      </c>
    </row>
    <row r="325" spans="1:15" x14ac:dyDescent="0.3">
      <c r="A325" s="1" t="s">
        <v>5</v>
      </c>
      <c r="B325" s="1" t="s">
        <v>6</v>
      </c>
      <c r="C325" s="1" t="s">
        <v>8</v>
      </c>
      <c r="D325" s="1" t="s">
        <v>8</v>
      </c>
      <c r="E325" s="1" t="s">
        <v>8</v>
      </c>
      <c r="F325" s="1" t="s">
        <v>8</v>
      </c>
      <c r="G325" s="1" t="s">
        <v>8</v>
      </c>
      <c r="H325" s="1" t="s">
        <v>8</v>
      </c>
      <c r="I325" s="1" cm="1">
        <f t="array" ref="I32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25" s="1" cm="1">
        <f t="array" ref="J325">IF(OR(Table2[[#This Row],[Do you have difficulty in seeing, even if wearing glasses?]:[Using your usual language, do you have difficulty in communicating, for example understanding or being understood?]]="Some difficulty"),1,0)</f>
        <v>0</v>
      </c>
      <c r="K325" s="1" cm="1">
        <f t="array" ref="K325">IF(AND(Table2[[#This Row],[Do you have difficulty in seeing, even if wearing glasses?]:[Using your usual language, do you have difficulty in communicating, for example understanding or being understood?]]="No difficulty"),1,0)</f>
        <v>1</v>
      </c>
      <c r="L325" s="1" cm="1">
        <f t="array" ref="L325">IF(OR(Table2[[#This Row],[Do you have difficulty in seeing, even if wearing glasses?]:[Using your usual language, do you have difficulty in communicating, for example understanding or being understood?]]="Cannot do at all"),1,0)</f>
        <v>0</v>
      </c>
      <c r="M325" s="1" cm="1">
        <f t="array" ref="M32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25" s="1">
        <f>IF(NOT(Table2[[#This Row],[Disable]]),1,0)</f>
        <v>1</v>
      </c>
      <c r="O325" s="1" t="str">
        <f>IF(Table2[[#This Row],[Disable]]=1,"Disable","Non-disabled")</f>
        <v>Non-disabled</v>
      </c>
    </row>
    <row r="326" spans="1:15" x14ac:dyDescent="0.3">
      <c r="A326" s="1" t="s">
        <v>5</v>
      </c>
      <c r="B326" s="1" t="s">
        <v>6</v>
      </c>
      <c r="C326" s="1" t="s">
        <v>8</v>
      </c>
      <c r="D326" s="1" t="s">
        <v>8</v>
      </c>
      <c r="E326" s="1" t="s">
        <v>8</v>
      </c>
      <c r="F326" s="1" t="s">
        <v>8</v>
      </c>
      <c r="G326" s="1" t="s">
        <v>8</v>
      </c>
      <c r="H326" s="1" t="s">
        <v>8</v>
      </c>
      <c r="I326" s="1" cm="1">
        <f t="array" ref="I32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26" s="1" cm="1">
        <f t="array" ref="J326">IF(OR(Table2[[#This Row],[Do you have difficulty in seeing, even if wearing glasses?]:[Using your usual language, do you have difficulty in communicating, for example understanding or being understood?]]="Some difficulty"),1,0)</f>
        <v>0</v>
      </c>
      <c r="K326" s="1" cm="1">
        <f t="array" ref="K326">IF(AND(Table2[[#This Row],[Do you have difficulty in seeing, even if wearing glasses?]:[Using your usual language, do you have difficulty in communicating, for example understanding or being understood?]]="No difficulty"),1,0)</f>
        <v>1</v>
      </c>
      <c r="L326" s="1" cm="1">
        <f t="array" ref="L326">IF(OR(Table2[[#This Row],[Do you have difficulty in seeing, even if wearing glasses?]:[Using your usual language, do you have difficulty in communicating, for example understanding or being understood?]]="Cannot do at all"),1,0)</f>
        <v>0</v>
      </c>
      <c r="M326" s="1" cm="1">
        <f t="array" ref="M32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26" s="1">
        <f>IF(NOT(Table2[[#This Row],[Disable]]),1,0)</f>
        <v>1</v>
      </c>
      <c r="O326" s="1" t="str">
        <f>IF(Table2[[#This Row],[Disable]]=1,"Disable","Non-disabled")</f>
        <v>Non-disabled</v>
      </c>
    </row>
    <row r="327" spans="1:15" x14ac:dyDescent="0.3">
      <c r="A327" s="1" t="s">
        <v>5</v>
      </c>
      <c r="B327" s="1" t="s">
        <v>6</v>
      </c>
      <c r="C327" s="1" t="s">
        <v>8</v>
      </c>
      <c r="D327" s="1" t="s">
        <v>8</v>
      </c>
      <c r="E327" s="1" t="s">
        <v>8</v>
      </c>
      <c r="F327" s="1" t="s">
        <v>8</v>
      </c>
      <c r="G327" s="1" t="s">
        <v>8</v>
      </c>
      <c r="H327" s="1" t="s">
        <v>8</v>
      </c>
      <c r="I327" s="1" cm="1">
        <f t="array" ref="I32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27" s="1" cm="1">
        <f t="array" ref="J327">IF(OR(Table2[[#This Row],[Do you have difficulty in seeing, even if wearing glasses?]:[Using your usual language, do you have difficulty in communicating, for example understanding or being understood?]]="Some difficulty"),1,0)</f>
        <v>0</v>
      </c>
      <c r="K327" s="1" cm="1">
        <f t="array" ref="K327">IF(AND(Table2[[#This Row],[Do you have difficulty in seeing, even if wearing glasses?]:[Using your usual language, do you have difficulty in communicating, for example understanding or being understood?]]="No difficulty"),1,0)</f>
        <v>1</v>
      </c>
      <c r="L327" s="1" cm="1">
        <f t="array" ref="L327">IF(OR(Table2[[#This Row],[Do you have difficulty in seeing, even if wearing glasses?]:[Using your usual language, do you have difficulty in communicating, for example understanding or being understood?]]="Cannot do at all"),1,0)</f>
        <v>0</v>
      </c>
      <c r="M327" s="1" cm="1">
        <f t="array" ref="M32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27" s="1">
        <f>IF(NOT(Table2[[#This Row],[Disable]]),1,0)</f>
        <v>1</v>
      </c>
      <c r="O327" s="1" t="str">
        <f>IF(Table2[[#This Row],[Disable]]=1,"Disable","Non-disabled")</f>
        <v>Non-disabled</v>
      </c>
    </row>
    <row r="328" spans="1:15" x14ac:dyDescent="0.3">
      <c r="A328" s="1" t="s">
        <v>5</v>
      </c>
      <c r="B328" s="1" t="s">
        <v>6</v>
      </c>
      <c r="C328" s="1" t="s">
        <v>8</v>
      </c>
      <c r="D328" s="1" t="s">
        <v>8</v>
      </c>
      <c r="E328" s="1" t="s">
        <v>8</v>
      </c>
      <c r="F328" s="1" t="s">
        <v>8</v>
      </c>
      <c r="G328" s="1" t="s">
        <v>8</v>
      </c>
      <c r="H328" s="1" t="s">
        <v>8</v>
      </c>
      <c r="I328" s="1" cm="1">
        <f t="array" ref="I32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28" s="1" cm="1">
        <f t="array" ref="J328">IF(OR(Table2[[#This Row],[Do you have difficulty in seeing, even if wearing glasses?]:[Using your usual language, do you have difficulty in communicating, for example understanding or being understood?]]="Some difficulty"),1,0)</f>
        <v>0</v>
      </c>
      <c r="K328" s="1" cm="1">
        <f t="array" ref="K328">IF(AND(Table2[[#This Row],[Do you have difficulty in seeing, even if wearing glasses?]:[Using your usual language, do you have difficulty in communicating, for example understanding or being understood?]]="No difficulty"),1,0)</f>
        <v>1</v>
      </c>
      <c r="L328" s="1" cm="1">
        <f t="array" ref="L328">IF(OR(Table2[[#This Row],[Do you have difficulty in seeing, even if wearing glasses?]:[Using your usual language, do you have difficulty in communicating, for example understanding or being understood?]]="Cannot do at all"),1,0)</f>
        <v>0</v>
      </c>
      <c r="M328" s="1" cm="1">
        <f t="array" ref="M32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28" s="1">
        <f>IF(NOT(Table2[[#This Row],[Disable]]),1,0)</f>
        <v>1</v>
      </c>
      <c r="O328" s="1" t="str">
        <f>IF(Table2[[#This Row],[Disable]]=1,"Disable","Non-disabled")</f>
        <v>Non-disabled</v>
      </c>
    </row>
    <row r="329" spans="1:15" x14ac:dyDescent="0.3">
      <c r="A329" s="1" t="s">
        <v>5</v>
      </c>
      <c r="B329" s="1" t="s">
        <v>6</v>
      </c>
      <c r="C329" s="1" t="s">
        <v>8</v>
      </c>
      <c r="D329" s="1" t="s">
        <v>8</v>
      </c>
      <c r="E329" s="1" t="s">
        <v>8</v>
      </c>
      <c r="F329" s="1" t="s">
        <v>8</v>
      </c>
      <c r="G329" s="1" t="s">
        <v>8</v>
      </c>
      <c r="H329" s="1" t="s">
        <v>8</v>
      </c>
      <c r="I329" s="1" cm="1">
        <f t="array" ref="I32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29" s="1" cm="1">
        <f t="array" ref="J329">IF(OR(Table2[[#This Row],[Do you have difficulty in seeing, even if wearing glasses?]:[Using your usual language, do you have difficulty in communicating, for example understanding or being understood?]]="Some difficulty"),1,0)</f>
        <v>0</v>
      </c>
      <c r="K329" s="1" cm="1">
        <f t="array" ref="K329">IF(AND(Table2[[#This Row],[Do you have difficulty in seeing, even if wearing glasses?]:[Using your usual language, do you have difficulty in communicating, for example understanding or being understood?]]="No difficulty"),1,0)</f>
        <v>1</v>
      </c>
      <c r="L329" s="1" cm="1">
        <f t="array" ref="L329">IF(OR(Table2[[#This Row],[Do you have difficulty in seeing, even if wearing glasses?]:[Using your usual language, do you have difficulty in communicating, for example understanding or being understood?]]="Cannot do at all"),1,0)</f>
        <v>0</v>
      </c>
      <c r="M329" s="1" cm="1">
        <f t="array" ref="M32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29" s="1">
        <f>IF(NOT(Table2[[#This Row],[Disable]]),1,0)</f>
        <v>1</v>
      </c>
      <c r="O329" s="1" t="str">
        <f>IF(Table2[[#This Row],[Disable]]=1,"Disable","Non-disabled")</f>
        <v>Non-disabled</v>
      </c>
    </row>
    <row r="330" spans="1:15" x14ac:dyDescent="0.3">
      <c r="A330" s="1" t="s">
        <v>5</v>
      </c>
      <c r="B330" s="1" t="s">
        <v>6</v>
      </c>
      <c r="C330" s="1" t="s">
        <v>8</v>
      </c>
      <c r="D330" s="1" t="s">
        <v>8</v>
      </c>
      <c r="E330" s="1" t="s">
        <v>8</v>
      </c>
      <c r="F330" s="1" t="s">
        <v>8</v>
      </c>
      <c r="G330" s="1" t="s">
        <v>8</v>
      </c>
      <c r="H330" s="1" t="s">
        <v>8</v>
      </c>
      <c r="I330" s="1" cm="1">
        <f t="array" ref="I33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30" s="1" cm="1">
        <f t="array" ref="J330">IF(OR(Table2[[#This Row],[Do you have difficulty in seeing, even if wearing glasses?]:[Using your usual language, do you have difficulty in communicating, for example understanding or being understood?]]="Some difficulty"),1,0)</f>
        <v>0</v>
      </c>
      <c r="K330" s="1" cm="1">
        <f t="array" ref="K330">IF(AND(Table2[[#This Row],[Do you have difficulty in seeing, even if wearing glasses?]:[Using your usual language, do you have difficulty in communicating, for example understanding or being understood?]]="No difficulty"),1,0)</f>
        <v>1</v>
      </c>
      <c r="L330" s="1" cm="1">
        <f t="array" ref="L330">IF(OR(Table2[[#This Row],[Do you have difficulty in seeing, even if wearing glasses?]:[Using your usual language, do you have difficulty in communicating, for example understanding or being understood?]]="Cannot do at all"),1,0)</f>
        <v>0</v>
      </c>
      <c r="M330" s="1" cm="1">
        <f t="array" ref="M33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30" s="1">
        <f>IF(NOT(Table2[[#This Row],[Disable]]),1,0)</f>
        <v>1</v>
      </c>
      <c r="O330" s="1" t="str">
        <f>IF(Table2[[#This Row],[Disable]]=1,"Disable","Non-disabled")</f>
        <v>Non-disabled</v>
      </c>
    </row>
    <row r="331" spans="1:15" x14ac:dyDescent="0.3">
      <c r="A331" s="1" t="s">
        <v>5</v>
      </c>
      <c r="B331" s="1" t="s">
        <v>6</v>
      </c>
      <c r="C331" s="1" t="s">
        <v>8</v>
      </c>
      <c r="D331" s="1" t="s">
        <v>8</v>
      </c>
      <c r="E331" s="1" t="s">
        <v>8</v>
      </c>
      <c r="F331" s="1" t="s">
        <v>8</v>
      </c>
      <c r="G331" s="1" t="s">
        <v>8</v>
      </c>
      <c r="H331" s="1" t="s">
        <v>8</v>
      </c>
      <c r="I331" s="1" cm="1">
        <f t="array" ref="I33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31" s="1" cm="1">
        <f t="array" ref="J331">IF(OR(Table2[[#This Row],[Do you have difficulty in seeing, even if wearing glasses?]:[Using your usual language, do you have difficulty in communicating, for example understanding or being understood?]]="Some difficulty"),1,0)</f>
        <v>0</v>
      </c>
      <c r="K331" s="1" cm="1">
        <f t="array" ref="K331">IF(AND(Table2[[#This Row],[Do you have difficulty in seeing, even if wearing glasses?]:[Using your usual language, do you have difficulty in communicating, for example understanding or being understood?]]="No difficulty"),1,0)</f>
        <v>1</v>
      </c>
      <c r="L331" s="1" cm="1">
        <f t="array" ref="L331">IF(OR(Table2[[#This Row],[Do you have difficulty in seeing, even if wearing glasses?]:[Using your usual language, do you have difficulty in communicating, for example understanding or being understood?]]="Cannot do at all"),1,0)</f>
        <v>0</v>
      </c>
      <c r="M331" s="1" cm="1">
        <f t="array" ref="M33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31" s="1">
        <f>IF(NOT(Table2[[#This Row],[Disable]]),1,0)</f>
        <v>1</v>
      </c>
      <c r="O331" s="1" t="str">
        <f>IF(Table2[[#This Row],[Disable]]=1,"Disable","Non-disabled")</f>
        <v>Non-disabled</v>
      </c>
    </row>
    <row r="332" spans="1:15" x14ac:dyDescent="0.3">
      <c r="A332" s="1" t="s">
        <v>5</v>
      </c>
      <c r="B332" s="1" t="s">
        <v>6</v>
      </c>
      <c r="C332" s="1" t="s">
        <v>8</v>
      </c>
      <c r="D332" s="1" t="s">
        <v>8</v>
      </c>
      <c r="E332" s="1" t="s">
        <v>8</v>
      </c>
      <c r="F332" s="1" t="s">
        <v>8</v>
      </c>
      <c r="G332" s="1" t="s">
        <v>8</v>
      </c>
      <c r="H332" s="1" t="s">
        <v>8</v>
      </c>
      <c r="I332" s="1" cm="1">
        <f t="array" ref="I33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32" s="1" cm="1">
        <f t="array" ref="J332">IF(OR(Table2[[#This Row],[Do you have difficulty in seeing, even if wearing glasses?]:[Using your usual language, do you have difficulty in communicating, for example understanding or being understood?]]="Some difficulty"),1,0)</f>
        <v>0</v>
      </c>
      <c r="K332" s="1" cm="1">
        <f t="array" ref="K332">IF(AND(Table2[[#This Row],[Do you have difficulty in seeing, even if wearing glasses?]:[Using your usual language, do you have difficulty in communicating, for example understanding or being understood?]]="No difficulty"),1,0)</f>
        <v>1</v>
      </c>
      <c r="L332" s="1" cm="1">
        <f t="array" ref="L332">IF(OR(Table2[[#This Row],[Do you have difficulty in seeing, even if wearing glasses?]:[Using your usual language, do you have difficulty in communicating, for example understanding or being understood?]]="Cannot do at all"),1,0)</f>
        <v>0</v>
      </c>
      <c r="M332" s="1" cm="1">
        <f t="array" ref="M33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32" s="1">
        <f>IF(NOT(Table2[[#This Row],[Disable]]),1,0)</f>
        <v>1</v>
      </c>
      <c r="O332" s="1" t="str">
        <f>IF(Table2[[#This Row],[Disable]]=1,"Disable","Non-disabled")</f>
        <v>Non-disabled</v>
      </c>
    </row>
    <row r="333" spans="1:15" x14ac:dyDescent="0.3">
      <c r="A333" s="1" t="s">
        <v>5</v>
      </c>
      <c r="B333" s="1" t="s">
        <v>6</v>
      </c>
      <c r="C333" s="1" t="s">
        <v>8</v>
      </c>
      <c r="D333" s="1" t="s">
        <v>8</v>
      </c>
      <c r="E333" s="1" t="s">
        <v>8</v>
      </c>
      <c r="F333" s="1" t="s">
        <v>8</v>
      </c>
      <c r="G333" s="1" t="s">
        <v>8</v>
      </c>
      <c r="H333" s="1" t="s">
        <v>8</v>
      </c>
      <c r="I333" s="1" cm="1">
        <f t="array" ref="I33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33" s="1" cm="1">
        <f t="array" ref="J333">IF(OR(Table2[[#This Row],[Do you have difficulty in seeing, even if wearing glasses?]:[Using your usual language, do you have difficulty in communicating, for example understanding or being understood?]]="Some difficulty"),1,0)</f>
        <v>0</v>
      </c>
      <c r="K333" s="1" cm="1">
        <f t="array" ref="K333">IF(AND(Table2[[#This Row],[Do you have difficulty in seeing, even if wearing glasses?]:[Using your usual language, do you have difficulty in communicating, for example understanding or being understood?]]="No difficulty"),1,0)</f>
        <v>1</v>
      </c>
      <c r="L333" s="1" cm="1">
        <f t="array" ref="L333">IF(OR(Table2[[#This Row],[Do you have difficulty in seeing, even if wearing glasses?]:[Using your usual language, do you have difficulty in communicating, for example understanding or being understood?]]="Cannot do at all"),1,0)</f>
        <v>0</v>
      </c>
      <c r="M333" s="1" cm="1">
        <f t="array" ref="M33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33" s="1">
        <f>IF(NOT(Table2[[#This Row],[Disable]]),1,0)</f>
        <v>1</v>
      </c>
      <c r="O333" s="1" t="str">
        <f>IF(Table2[[#This Row],[Disable]]=1,"Disable","Non-disabled")</f>
        <v>Non-disabled</v>
      </c>
    </row>
    <row r="334" spans="1:15" x14ac:dyDescent="0.3">
      <c r="A334" s="1" t="s">
        <v>5</v>
      </c>
      <c r="B334" s="1" t="s">
        <v>6</v>
      </c>
      <c r="C334" s="1" t="s">
        <v>8</v>
      </c>
      <c r="D334" s="1" t="s">
        <v>8</v>
      </c>
      <c r="E334" s="1" t="s">
        <v>8</v>
      </c>
      <c r="F334" s="1" t="s">
        <v>8</v>
      </c>
      <c r="G334" s="1" t="s">
        <v>8</v>
      </c>
      <c r="H334" s="1" t="s">
        <v>8</v>
      </c>
      <c r="I334" s="1" cm="1">
        <f t="array" ref="I33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34" s="1" cm="1">
        <f t="array" ref="J334">IF(OR(Table2[[#This Row],[Do you have difficulty in seeing, even if wearing glasses?]:[Using your usual language, do you have difficulty in communicating, for example understanding or being understood?]]="Some difficulty"),1,0)</f>
        <v>0</v>
      </c>
      <c r="K334" s="1" cm="1">
        <f t="array" ref="K334">IF(AND(Table2[[#This Row],[Do you have difficulty in seeing, even if wearing glasses?]:[Using your usual language, do you have difficulty in communicating, for example understanding or being understood?]]="No difficulty"),1,0)</f>
        <v>1</v>
      </c>
      <c r="L334" s="1" cm="1">
        <f t="array" ref="L334">IF(OR(Table2[[#This Row],[Do you have difficulty in seeing, even if wearing glasses?]:[Using your usual language, do you have difficulty in communicating, for example understanding or being understood?]]="Cannot do at all"),1,0)</f>
        <v>0</v>
      </c>
      <c r="M334" s="1" cm="1">
        <f t="array" ref="M33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34" s="1">
        <f>IF(NOT(Table2[[#This Row],[Disable]]),1,0)</f>
        <v>1</v>
      </c>
      <c r="O334" s="1" t="str">
        <f>IF(Table2[[#This Row],[Disable]]=1,"Disable","Non-disabled")</f>
        <v>Non-disabled</v>
      </c>
    </row>
    <row r="335" spans="1:15" x14ac:dyDescent="0.3">
      <c r="A335" s="1" t="s">
        <v>5</v>
      </c>
      <c r="B335" s="1" t="s">
        <v>6</v>
      </c>
      <c r="C335" s="1" t="s">
        <v>8</v>
      </c>
      <c r="D335" s="1" t="s">
        <v>8</v>
      </c>
      <c r="E335" s="1" t="s">
        <v>8</v>
      </c>
      <c r="F335" s="1" t="s">
        <v>8</v>
      </c>
      <c r="G335" s="1" t="s">
        <v>8</v>
      </c>
      <c r="H335" s="1" t="s">
        <v>8</v>
      </c>
      <c r="I335" s="1" cm="1">
        <f t="array" ref="I33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35" s="1" cm="1">
        <f t="array" ref="J335">IF(OR(Table2[[#This Row],[Do you have difficulty in seeing, even if wearing glasses?]:[Using your usual language, do you have difficulty in communicating, for example understanding or being understood?]]="Some difficulty"),1,0)</f>
        <v>0</v>
      </c>
      <c r="K335" s="1" cm="1">
        <f t="array" ref="K335">IF(AND(Table2[[#This Row],[Do you have difficulty in seeing, even if wearing glasses?]:[Using your usual language, do you have difficulty in communicating, for example understanding or being understood?]]="No difficulty"),1,0)</f>
        <v>1</v>
      </c>
      <c r="L335" s="1" cm="1">
        <f t="array" ref="L335">IF(OR(Table2[[#This Row],[Do you have difficulty in seeing, even if wearing glasses?]:[Using your usual language, do you have difficulty in communicating, for example understanding or being understood?]]="Cannot do at all"),1,0)</f>
        <v>0</v>
      </c>
      <c r="M335" s="1" cm="1">
        <f t="array" ref="M33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35" s="1">
        <f>IF(NOT(Table2[[#This Row],[Disable]]),1,0)</f>
        <v>1</v>
      </c>
      <c r="O335" s="1" t="str">
        <f>IF(Table2[[#This Row],[Disable]]=1,"Disable","Non-disabled")</f>
        <v>Non-disabled</v>
      </c>
    </row>
    <row r="336" spans="1:15" x14ac:dyDescent="0.3">
      <c r="A336" s="1" t="s">
        <v>5</v>
      </c>
      <c r="B336" s="1" t="s">
        <v>6</v>
      </c>
      <c r="C336" s="1" t="s">
        <v>8</v>
      </c>
      <c r="D336" s="1" t="s">
        <v>8</v>
      </c>
      <c r="E336" s="1" t="s">
        <v>8</v>
      </c>
      <c r="F336" s="1" t="s">
        <v>8</v>
      </c>
      <c r="G336" s="1" t="s">
        <v>8</v>
      </c>
      <c r="H336" s="1" t="s">
        <v>8</v>
      </c>
      <c r="I336" s="1" cm="1">
        <f t="array" ref="I33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36" s="1" cm="1">
        <f t="array" ref="J336">IF(OR(Table2[[#This Row],[Do you have difficulty in seeing, even if wearing glasses?]:[Using your usual language, do you have difficulty in communicating, for example understanding or being understood?]]="Some difficulty"),1,0)</f>
        <v>0</v>
      </c>
      <c r="K336" s="1" cm="1">
        <f t="array" ref="K336">IF(AND(Table2[[#This Row],[Do you have difficulty in seeing, even if wearing glasses?]:[Using your usual language, do you have difficulty in communicating, for example understanding or being understood?]]="No difficulty"),1,0)</f>
        <v>1</v>
      </c>
      <c r="L336" s="1" cm="1">
        <f t="array" ref="L336">IF(OR(Table2[[#This Row],[Do you have difficulty in seeing, even if wearing glasses?]:[Using your usual language, do you have difficulty in communicating, for example understanding or being understood?]]="Cannot do at all"),1,0)</f>
        <v>0</v>
      </c>
      <c r="M336" s="1" cm="1">
        <f t="array" ref="M33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36" s="1">
        <f>IF(NOT(Table2[[#This Row],[Disable]]),1,0)</f>
        <v>1</v>
      </c>
      <c r="O336" s="1" t="str">
        <f>IF(Table2[[#This Row],[Disable]]=1,"Disable","Non-disabled")</f>
        <v>Non-disabled</v>
      </c>
    </row>
    <row r="337" spans="1:15" x14ac:dyDescent="0.3">
      <c r="A337" s="1" t="s">
        <v>5</v>
      </c>
      <c r="B337" s="1" t="s">
        <v>6</v>
      </c>
      <c r="C337" s="1" t="s">
        <v>8</v>
      </c>
      <c r="D337" s="1" t="s">
        <v>8</v>
      </c>
      <c r="E337" s="1" t="s">
        <v>8</v>
      </c>
      <c r="F337" s="1" t="s">
        <v>8</v>
      </c>
      <c r="G337" s="1" t="s">
        <v>8</v>
      </c>
      <c r="H337" s="1" t="s">
        <v>8</v>
      </c>
      <c r="I337" s="1" cm="1">
        <f t="array" ref="I33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37" s="1" cm="1">
        <f t="array" ref="J337">IF(OR(Table2[[#This Row],[Do you have difficulty in seeing, even if wearing glasses?]:[Using your usual language, do you have difficulty in communicating, for example understanding or being understood?]]="Some difficulty"),1,0)</f>
        <v>0</v>
      </c>
      <c r="K337" s="1" cm="1">
        <f t="array" ref="K337">IF(AND(Table2[[#This Row],[Do you have difficulty in seeing, even if wearing glasses?]:[Using your usual language, do you have difficulty in communicating, for example understanding or being understood?]]="No difficulty"),1,0)</f>
        <v>1</v>
      </c>
      <c r="L337" s="1" cm="1">
        <f t="array" ref="L337">IF(OR(Table2[[#This Row],[Do you have difficulty in seeing, even if wearing glasses?]:[Using your usual language, do you have difficulty in communicating, for example understanding or being understood?]]="Cannot do at all"),1,0)</f>
        <v>0</v>
      </c>
      <c r="M337" s="1" cm="1">
        <f t="array" ref="M33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37" s="1">
        <f>IF(NOT(Table2[[#This Row],[Disable]]),1,0)</f>
        <v>1</v>
      </c>
      <c r="O337" s="1" t="str">
        <f>IF(Table2[[#This Row],[Disable]]=1,"Disable","Non-disabled")</f>
        <v>Non-disabled</v>
      </c>
    </row>
    <row r="338" spans="1:15" x14ac:dyDescent="0.3">
      <c r="A338" s="1" t="s">
        <v>5</v>
      </c>
      <c r="B338" s="1" t="s">
        <v>6</v>
      </c>
      <c r="C338" s="1" t="s">
        <v>8</v>
      </c>
      <c r="D338" s="1" t="s">
        <v>8</v>
      </c>
      <c r="E338" s="1" t="s">
        <v>8</v>
      </c>
      <c r="F338" s="1" t="s">
        <v>8</v>
      </c>
      <c r="G338" s="1" t="s">
        <v>8</v>
      </c>
      <c r="H338" s="1" t="s">
        <v>8</v>
      </c>
      <c r="I338" s="1" cm="1">
        <f t="array" ref="I33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38" s="1" cm="1">
        <f t="array" ref="J338">IF(OR(Table2[[#This Row],[Do you have difficulty in seeing, even if wearing glasses?]:[Using your usual language, do you have difficulty in communicating, for example understanding or being understood?]]="Some difficulty"),1,0)</f>
        <v>0</v>
      </c>
      <c r="K338" s="1" cm="1">
        <f t="array" ref="K338">IF(AND(Table2[[#This Row],[Do you have difficulty in seeing, even if wearing glasses?]:[Using your usual language, do you have difficulty in communicating, for example understanding or being understood?]]="No difficulty"),1,0)</f>
        <v>1</v>
      </c>
      <c r="L338" s="1" cm="1">
        <f t="array" ref="L338">IF(OR(Table2[[#This Row],[Do you have difficulty in seeing, even if wearing glasses?]:[Using your usual language, do you have difficulty in communicating, for example understanding or being understood?]]="Cannot do at all"),1,0)</f>
        <v>0</v>
      </c>
      <c r="M338" s="1" cm="1">
        <f t="array" ref="M33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38" s="1">
        <f>IF(NOT(Table2[[#This Row],[Disable]]),1,0)</f>
        <v>1</v>
      </c>
      <c r="O338" s="1" t="str">
        <f>IF(Table2[[#This Row],[Disable]]=1,"Disable","Non-disabled")</f>
        <v>Non-disabled</v>
      </c>
    </row>
    <row r="339" spans="1:15" x14ac:dyDescent="0.3">
      <c r="A339" s="1" t="s">
        <v>5</v>
      </c>
      <c r="B339" s="1" t="s">
        <v>6</v>
      </c>
      <c r="C339" s="1" t="s">
        <v>8</v>
      </c>
      <c r="D339" s="1" t="s">
        <v>8</v>
      </c>
      <c r="E339" s="1" t="s">
        <v>8</v>
      </c>
      <c r="F339" s="1" t="s">
        <v>8</v>
      </c>
      <c r="G339" s="1" t="s">
        <v>8</v>
      </c>
      <c r="H339" s="1" t="s">
        <v>8</v>
      </c>
      <c r="I339" s="1" cm="1">
        <f t="array" ref="I33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39" s="1" cm="1">
        <f t="array" ref="J339">IF(OR(Table2[[#This Row],[Do you have difficulty in seeing, even if wearing glasses?]:[Using your usual language, do you have difficulty in communicating, for example understanding or being understood?]]="Some difficulty"),1,0)</f>
        <v>0</v>
      </c>
      <c r="K339" s="1" cm="1">
        <f t="array" ref="K339">IF(AND(Table2[[#This Row],[Do you have difficulty in seeing, even if wearing glasses?]:[Using your usual language, do you have difficulty in communicating, for example understanding or being understood?]]="No difficulty"),1,0)</f>
        <v>1</v>
      </c>
      <c r="L339" s="1" cm="1">
        <f t="array" ref="L339">IF(OR(Table2[[#This Row],[Do you have difficulty in seeing, even if wearing glasses?]:[Using your usual language, do you have difficulty in communicating, for example understanding or being understood?]]="Cannot do at all"),1,0)</f>
        <v>0</v>
      </c>
      <c r="M339" s="1" cm="1">
        <f t="array" ref="M33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39" s="1">
        <f>IF(NOT(Table2[[#This Row],[Disable]]),1,0)</f>
        <v>1</v>
      </c>
      <c r="O339" s="1" t="str">
        <f>IF(Table2[[#This Row],[Disable]]=1,"Disable","Non-disabled")</f>
        <v>Non-disabled</v>
      </c>
    </row>
    <row r="340" spans="1:15" x14ac:dyDescent="0.3">
      <c r="A340" s="1" t="s">
        <v>5</v>
      </c>
      <c r="B340" s="1" t="s">
        <v>6</v>
      </c>
      <c r="C340" s="1" t="s">
        <v>8</v>
      </c>
      <c r="D340" s="1" t="s">
        <v>8</v>
      </c>
      <c r="E340" s="1" t="s">
        <v>8</v>
      </c>
      <c r="F340" s="1" t="s">
        <v>8</v>
      </c>
      <c r="G340" s="1" t="s">
        <v>8</v>
      </c>
      <c r="H340" s="1" t="s">
        <v>8</v>
      </c>
      <c r="I340" s="1" cm="1">
        <f t="array" ref="I34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40" s="1" cm="1">
        <f t="array" ref="J340">IF(OR(Table2[[#This Row],[Do you have difficulty in seeing, even if wearing glasses?]:[Using your usual language, do you have difficulty in communicating, for example understanding or being understood?]]="Some difficulty"),1,0)</f>
        <v>0</v>
      </c>
      <c r="K340" s="1" cm="1">
        <f t="array" ref="K340">IF(AND(Table2[[#This Row],[Do you have difficulty in seeing, even if wearing glasses?]:[Using your usual language, do you have difficulty in communicating, for example understanding or being understood?]]="No difficulty"),1,0)</f>
        <v>1</v>
      </c>
      <c r="L340" s="1" cm="1">
        <f t="array" ref="L340">IF(OR(Table2[[#This Row],[Do you have difficulty in seeing, even if wearing glasses?]:[Using your usual language, do you have difficulty in communicating, for example understanding or being understood?]]="Cannot do at all"),1,0)</f>
        <v>0</v>
      </c>
      <c r="M340" s="1" cm="1">
        <f t="array" ref="M34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40" s="1">
        <f>IF(NOT(Table2[[#This Row],[Disable]]),1,0)</f>
        <v>1</v>
      </c>
      <c r="O340" s="1" t="str">
        <f>IF(Table2[[#This Row],[Disable]]=1,"Disable","Non-disabled")</f>
        <v>Non-disabled</v>
      </c>
    </row>
    <row r="341" spans="1:15" x14ac:dyDescent="0.3">
      <c r="A341" s="1" t="s">
        <v>5</v>
      </c>
      <c r="B341" s="1" t="s">
        <v>6</v>
      </c>
      <c r="C341" s="1" t="s">
        <v>8</v>
      </c>
      <c r="D341" s="1" t="s">
        <v>8</v>
      </c>
      <c r="E341" s="1" t="s">
        <v>8</v>
      </c>
      <c r="F341" s="1" t="s">
        <v>8</v>
      </c>
      <c r="G341" s="1" t="s">
        <v>8</v>
      </c>
      <c r="H341" s="1" t="s">
        <v>8</v>
      </c>
      <c r="I341" s="1" cm="1">
        <f t="array" ref="I34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41" s="1" cm="1">
        <f t="array" ref="J341">IF(OR(Table2[[#This Row],[Do you have difficulty in seeing, even if wearing glasses?]:[Using your usual language, do you have difficulty in communicating, for example understanding or being understood?]]="Some difficulty"),1,0)</f>
        <v>0</v>
      </c>
      <c r="K341" s="1" cm="1">
        <f t="array" ref="K341">IF(AND(Table2[[#This Row],[Do you have difficulty in seeing, even if wearing glasses?]:[Using your usual language, do you have difficulty in communicating, for example understanding or being understood?]]="No difficulty"),1,0)</f>
        <v>1</v>
      </c>
      <c r="L341" s="1" cm="1">
        <f t="array" ref="L341">IF(OR(Table2[[#This Row],[Do you have difficulty in seeing, even if wearing glasses?]:[Using your usual language, do you have difficulty in communicating, for example understanding or being understood?]]="Cannot do at all"),1,0)</f>
        <v>0</v>
      </c>
      <c r="M341" s="1" cm="1">
        <f t="array" ref="M34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41" s="1">
        <f>IF(NOT(Table2[[#This Row],[Disable]]),1,0)</f>
        <v>1</v>
      </c>
      <c r="O341" s="1" t="str">
        <f>IF(Table2[[#This Row],[Disable]]=1,"Disable","Non-disabled")</f>
        <v>Non-disabled</v>
      </c>
    </row>
    <row r="342" spans="1:15" x14ac:dyDescent="0.3">
      <c r="A342" s="1" t="s">
        <v>5</v>
      </c>
      <c r="B342" s="1" t="s">
        <v>6</v>
      </c>
      <c r="C342" s="1" t="s">
        <v>8</v>
      </c>
      <c r="D342" s="1" t="s">
        <v>8</v>
      </c>
      <c r="E342" s="1" t="s">
        <v>8</v>
      </c>
      <c r="F342" s="1" t="s">
        <v>8</v>
      </c>
      <c r="G342" s="1" t="s">
        <v>8</v>
      </c>
      <c r="H342" s="1" t="s">
        <v>8</v>
      </c>
      <c r="I342" s="1" cm="1">
        <f t="array" ref="I34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42" s="1" cm="1">
        <f t="array" ref="J342">IF(OR(Table2[[#This Row],[Do you have difficulty in seeing, even if wearing glasses?]:[Using your usual language, do you have difficulty in communicating, for example understanding or being understood?]]="Some difficulty"),1,0)</f>
        <v>0</v>
      </c>
      <c r="K342" s="1" cm="1">
        <f t="array" ref="K342">IF(AND(Table2[[#This Row],[Do you have difficulty in seeing, even if wearing glasses?]:[Using your usual language, do you have difficulty in communicating, for example understanding or being understood?]]="No difficulty"),1,0)</f>
        <v>1</v>
      </c>
      <c r="L342" s="1" cm="1">
        <f t="array" ref="L342">IF(OR(Table2[[#This Row],[Do you have difficulty in seeing, even if wearing glasses?]:[Using your usual language, do you have difficulty in communicating, for example understanding or being understood?]]="Cannot do at all"),1,0)</f>
        <v>0</v>
      </c>
      <c r="M342" s="1" cm="1">
        <f t="array" ref="M34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42" s="1">
        <f>IF(NOT(Table2[[#This Row],[Disable]]),1,0)</f>
        <v>1</v>
      </c>
      <c r="O342" s="1" t="str">
        <f>IF(Table2[[#This Row],[Disable]]=1,"Disable","Non-disabled")</f>
        <v>Non-disabled</v>
      </c>
    </row>
    <row r="343" spans="1:15" x14ac:dyDescent="0.3">
      <c r="A343" s="1" t="s">
        <v>5</v>
      </c>
      <c r="B343" s="1" t="s">
        <v>6</v>
      </c>
      <c r="C343" s="1" t="s">
        <v>8</v>
      </c>
      <c r="D343" s="1" t="s">
        <v>8</v>
      </c>
      <c r="E343" s="1" t="s">
        <v>8</v>
      </c>
      <c r="F343" s="1" t="s">
        <v>8</v>
      </c>
      <c r="G343" s="1" t="s">
        <v>8</v>
      </c>
      <c r="H343" s="1" t="s">
        <v>8</v>
      </c>
      <c r="I343" s="1" cm="1">
        <f t="array" ref="I34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43" s="1" cm="1">
        <f t="array" ref="J343">IF(OR(Table2[[#This Row],[Do you have difficulty in seeing, even if wearing glasses?]:[Using your usual language, do you have difficulty in communicating, for example understanding or being understood?]]="Some difficulty"),1,0)</f>
        <v>0</v>
      </c>
      <c r="K343" s="1" cm="1">
        <f t="array" ref="K343">IF(AND(Table2[[#This Row],[Do you have difficulty in seeing, even if wearing glasses?]:[Using your usual language, do you have difficulty in communicating, for example understanding or being understood?]]="No difficulty"),1,0)</f>
        <v>1</v>
      </c>
      <c r="L343" s="1" cm="1">
        <f t="array" ref="L343">IF(OR(Table2[[#This Row],[Do you have difficulty in seeing, even if wearing glasses?]:[Using your usual language, do you have difficulty in communicating, for example understanding or being understood?]]="Cannot do at all"),1,0)</f>
        <v>0</v>
      </c>
      <c r="M343" s="1" cm="1">
        <f t="array" ref="M34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43" s="1">
        <f>IF(NOT(Table2[[#This Row],[Disable]]),1,0)</f>
        <v>1</v>
      </c>
      <c r="O343" s="1" t="str">
        <f>IF(Table2[[#This Row],[Disable]]=1,"Disable","Non-disabled")</f>
        <v>Non-disabled</v>
      </c>
    </row>
    <row r="344" spans="1:15" x14ac:dyDescent="0.3">
      <c r="A344" s="1" t="s">
        <v>4</v>
      </c>
      <c r="B344" s="1" t="s">
        <v>7</v>
      </c>
      <c r="C344" s="1" t="s">
        <v>8</v>
      </c>
      <c r="D344" s="1" t="s">
        <v>8</v>
      </c>
      <c r="E344" s="1" t="s">
        <v>8</v>
      </c>
      <c r="F344" s="1" t="s">
        <v>8</v>
      </c>
      <c r="G344" s="1" t="s">
        <v>8</v>
      </c>
      <c r="H344" s="1" t="s">
        <v>8</v>
      </c>
      <c r="I344" s="1" cm="1">
        <f t="array" ref="I34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44" s="1" cm="1">
        <f t="array" ref="J344">IF(OR(Table2[[#This Row],[Do you have difficulty in seeing, even if wearing glasses?]:[Using your usual language, do you have difficulty in communicating, for example understanding or being understood?]]="Some difficulty"),1,0)</f>
        <v>0</v>
      </c>
      <c r="K344" s="1" cm="1">
        <f t="array" ref="K344">IF(AND(Table2[[#This Row],[Do you have difficulty in seeing, even if wearing glasses?]:[Using your usual language, do you have difficulty in communicating, for example understanding or being understood?]]="No difficulty"),1,0)</f>
        <v>1</v>
      </c>
      <c r="L344" s="1" cm="1">
        <f t="array" ref="L344">IF(OR(Table2[[#This Row],[Do you have difficulty in seeing, even if wearing glasses?]:[Using your usual language, do you have difficulty in communicating, for example understanding or being understood?]]="Cannot do at all"),1,0)</f>
        <v>0</v>
      </c>
      <c r="M344" s="1" cm="1">
        <f t="array" ref="M34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44" s="1">
        <f>IF(NOT(Table2[[#This Row],[Disable]]),1,0)</f>
        <v>1</v>
      </c>
      <c r="O344" s="1" t="str">
        <f>IF(Table2[[#This Row],[Disable]]=1,"Disable","Non-disabled")</f>
        <v>Non-disabled</v>
      </c>
    </row>
    <row r="345" spans="1:15" x14ac:dyDescent="0.3">
      <c r="A345" s="1" t="s">
        <v>4</v>
      </c>
      <c r="B345" s="1" t="s">
        <v>7</v>
      </c>
      <c r="C345" s="1" t="s">
        <v>10</v>
      </c>
      <c r="D345" s="1" t="s">
        <v>8</v>
      </c>
      <c r="E345" s="1" t="s">
        <v>8</v>
      </c>
      <c r="F345" s="1" t="s">
        <v>8</v>
      </c>
      <c r="G345" s="1" t="s">
        <v>8</v>
      </c>
      <c r="H345" s="1" t="s">
        <v>8</v>
      </c>
      <c r="I345" s="1" cm="1">
        <f t="array" ref="I34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45" s="1" cm="1">
        <f t="array" ref="J345">IF(OR(Table2[[#This Row],[Do you have difficulty in seeing, even if wearing glasses?]:[Using your usual language, do you have difficulty in communicating, for example understanding or being understood?]]="Some difficulty"),1,0)</f>
        <v>1</v>
      </c>
      <c r="K345" s="1" cm="1">
        <f t="array" ref="K345">IF(AND(Table2[[#This Row],[Do you have difficulty in seeing, even if wearing glasses?]:[Using your usual language, do you have difficulty in communicating, for example understanding or being understood?]]="No difficulty"),1,0)</f>
        <v>0</v>
      </c>
      <c r="L345" s="1" cm="1">
        <f t="array" ref="L345">IF(OR(Table2[[#This Row],[Do you have difficulty in seeing, even if wearing glasses?]:[Using your usual language, do you have difficulty in communicating, for example understanding or being understood?]]="Cannot do at all"),1,0)</f>
        <v>0</v>
      </c>
      <c r="M345" s="1" cm="1">
        <f t="array" ref="M34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45" s="1">
        <f>IF(NOT(Table2[[#This Row],[Disable]]),1,0)</f>
        <v>1</v>
      </c>
      <c r="O345" s="1" t="str">
        <f>IF(Table2[[#This Row],[Disable]]=1,"Disable","Non-disabled")</f>
        <v>Non-disabled</v>
      </c>
    </row>
    <row r="346" spans="1:15" x14ac:dyDescent="0.3">
      <c r="A346" s="1" t="s">
        <v>4</v>
      </c>
      <c r="B346" s="1" t="s">
        <v>7</v>
      </c>
      <c r="C346" s="1" t="s">
        <v>8</v>
      </c>
      <c r="D346" s="1" t="s">
        <v>8</v>
      </c>
      <c r="E346" s="1" t="s">
        <v>8</v>
      </c>
      <c r="F346" s="1" t="s">
        <v>8</v>
      </c>
      <c r="G346" s="1" t="s">
        <v>8</v>
      </c>
      <c r="H346" s="1" t="s">
        <v>8</v>
      </c>
      <c r="I346" s="1" cm="1">
        <f t="array" ref="I34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46" s="1" cm="1">
        <f t="array" ref="J346">IF(OR(Table2[[#This Row],[Do you have difficulty in seeing, even if wearing glasses?]:[Using your usual language, do you have difficulty in communicating, for example understanding or being understood?]]="Some difficulty"),1,0)</f>
        <v>0</v>
      </c>
      <c r="K346" s="1" cm="1">
        <f t="array" ref="K346">IF(AND(Table2[[#This Row],[Do you have difficulty in seeing, even if wearing glasses?]:[Using your usual language, do you have difficulty in communicating, for example understanding or being understood?]]="No difficulty"),1,0)</f>
        <v>1</v>
      </c>
      <c r="L346" s="1" cm="1">
        <f t="array" ref="L346">IF(OR(Table2[[#This Row],[Do you have difficulty in seeing, even if wearing glasses?]:[Using your usual language, do you have difficulty in communicating, for example understanding or being understood?]]="Cannot do at all"),1,0)</f>
        <v>0</v>
      </c>
      <c r="M346" s="1" cm="1">
        <f t="array" ref="M34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46" s="1">
        <f>IF(NOT(Table2[[#This Row],[Disable]]),1,0)</f>
        <v>1</v>
      </c>
      <c r="O346" s="1" t="str">
        <f>IF(Table2[[#This Row],[Disable]]=1,"Disable","Non-disabled")</f>
        <v>Non-disabled</v>
      </c>
    </row>
    <row r="347" spans="1:15" x14ac:dyDescent="0.3">
      <c r="A347" s="1" t="s">
        <v>4</v>
      </c>
      <c r="B347" s="1" t="s">
        <v>7</v>
      </c>
      <c r="C347" s="1" t="s">
        <v>8</v>
      </c>
      <c r="D347" s="1" t="s">
        <v>8</v>
      </c>
      <c r="E347" s="1" t="s">
        <v>8</v>
      </c>
      <c r="F347" s="1" t="s">
        <v>8</v>
      </c>
      <c r="G347" s="1" t="s">
        <v>8</v>
      </c>
      <c r="H347" s="1" t="s">
        <v>8</v>
      </c>
      <c r="I347" s="1" cm="1">
        <f t="array" ref="I34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47" s="1" cm="1">
        <f t="array" ref="J347">IF(OR(Table2[[#This Row],[Do you have difficulty in seeing, even if wearing glasses?]:[Using your usual language, do you have difficulty in communicating, for example understanding or being understood?]]="Some difficulty"),1,0)</f>
        <v>0</v>
      </c>
      <c r="K347" s="1" cm="1">
        <f t="array" ref="K347">IF(AND(Table2[[#This Row],[Do you have difficulty in seeing, even if wearing glasses?]:[Using your usual language, do you have difficulty in communicating, for example understanding or being understood?]]="No difficulty"),1,0)</f>
        <v>1</v>
      </c>
      <c r="L347" s="1" cm="1">
        <f t="array" ref="L347">IF(OR(Table2[[#This Row],[Do you have difficulty in seeing, even if wearing glasses?]:[Using your usual language, do you have difficulty in communicating, for example understanding or being understood?]]="Cannot do at all"),1,0)</f>
        <v>0</v>
      </c>
      <c r="M347" s="1" cm="1">
        <f t="array" ref="M34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47" s="1">
        <f>IF(NOT(Table2[[#This Row],[Disable]]),1,0)</f>
        <v>1</v>
      </c>
      <c r="O347" s="1" t="str">
        <f>IF(Table2[[#This Row],[Disable]]=1,"Disable","Non-disabled")</f>
        <v>Non-disabled</v>
      </c>
    </row>
    <row r="348" spans="1:15" x14ac:dyDescent="0.3">
      <c r="A348" s="1" t="s">
        <v>4</v>
      </c>
      <c r="B348" s="1" t="s">
        <v>7</v>
      </c>
      <c r="C348" s="1" t="s">
        <v>8</v>
      </c>
      <c r="D348" s="1" t="s">
        <v>8</v>
      </c>
      <c r="E348" s="1" t="s">
        <v>8</v>
      </c>
      <c r="F348" s="1" t="s">
        <v>8</v>
      </c>
      <c r="G348" s="1" t="s">
        <v>8</v>
      </c>
      <c r="H348" s="1" t="s">
        <v>8</v>
      </c>
      <c r="I348" s="1" cm="1">
        <f t="array" ref="I34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48" s="1" cm="1">
        <f t="array" ref="J348">IF(OR(Table2[[#This Row],[Do you have difficulty in seeing, even if wearing glasses?]:[Using your usual language, do you have difficulty in communicating, for example understanding or being understood?]]="Some difficulty"),1,0)</f>
        <v>0</v>
      </c>
      <c r="K348" s="1" cm="1">
        <f t="array" ref="K348">IF(AND(Table2[[#This Row],[Do you have difficulty in seeing, even if wearing glasses?]:[Using your usual language, do you have difficulty in communicating, for example understanding or being understood?]]="No difficulty"),1,0)</f>
        <v>1</v>
      </c>
      <c r="L348" s="1" cm="1">
        <f t="array" ref="L348">IF(OR(Table2[[#This Row],[Do you have difficulty in seeing, even if wearing glasses?]:[Using your usual language, do you have difficulty in communicating, for example understanding or being understood?]]="Cannot do at all"),1,0)</f>
        <v>0</v>
      </c>
      <c r="M348" s="1" cm="1">
        <f t="array" ref="M34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48" s="1">
        <f>IF(NOT(Table2[[#This Row],[Disable]]),1,0)</f>
        <v>1</v>
      </c>
      <c r="O348" s="1" t="str">
        <f>IF(Table2[[#This Row],[Disable]]=1,"Disable","Non-disabled")</f>
        <v>Non-disabled</v>
      </c>
    </row>
    <row r="349" spans="1:15" x14ac:dyDescent="0.3">
      <c r="A349" s="1" t="s">
        <v>4</v>
      </c>
      <c r="B349" s="1" t="s">
        <v>7</v>
      </c>
      <c r="C349" s="1" t="s">
        <v>8</v>
      </c>
      <c r="D349" s="1" t="s">
        <v>8</v>
      </c>
      <c r="E349" s="1" t="s">
        <v>8</v>
      </c>
      <c r="F349" s="1" t="s">
        <v>8</v>
      </c>
      <c r="G349" s="1" t="s">
        <v>8</v>
      </c>
      <c r="H349" s="1" t="s">
        <v>8</v>
      </c>
      <c r="I349" s="1" cm="1">
        <f t="array" ref="I34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49" s="1" cm="1">
        <f t="array" ref="J349">IF(OR(Table2[[#This Row],[Do you have difficulty in seeing, even if wearing glasses?]:[Using your usual language, do you have difficulty in communicating, for example understanding or being understood?]]="Some difficulty"),1,0)</f>
        <v>0</v>
      </c>
      <c r="K349" s="1" cm="1">
        <f t="array" ref="K349">IF(AND(Table2[[#This Row],[Do you have difficulty in seeing, even if wearing glasses?]:[Using your usual language, do you have difficulty in communicating, for example understanding or being understood?]]="No difficulty"),1,0)</f>
        <v>1</v>
      </c>
      <c r="L349" s="1" cm="1">
        <f t="array" ref="L349">IF(OR(Table2[[#This Row],[Do you have difficulty in seeing, even if wearing glasses?]:[Using your usual language, do you have difficulty in communicating, for example understanding or being understood?]]="Cannot do at all"),1,0)</f>
        <v>0</v>
      </c>
      <c r="M349" s="1" cm="1">
        <f t="array" ref="M34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49" s="1">
        <f>IF(NOT(Table2[[#This Row],[Disable]]),1,0)</f>
        <v>1</v>
      </c>
      <c r="O349" s="1" t="str">
        <f>IF(Table2[[#This Row],[Disable]]=1,"Disable","Non-disabled")</f>
        <v>Non-disabled</v>
      </c>
    </row>
    <row r="350" spans="1:15" x14ac:dyDescent="0.3">
      <c r="A350" s="1" t="s">
        <v>4</v>
      </c>
      <c r="B350" s="1" t="s">
        <v>7</v>
      </c>
      <c r="C350" s="1" t="s">
        <v>10</v>
      </c>
      <c r="E350" s="1" t="s">
        <v>10</v>
      </c>
      <c r="F350" s="1" t="s">
        <v>8</v>
      </c>
      <c r="G350" s="1" t="s">
        <v>8</v>
      </c>
      <c r="H350" s="1" t="s">
        <v>8</v>
      </c>
      <c r="I350" s="1" cm="1">
        <f t="array" ref="I35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50" s="1" cm="1">
        <f t="array" ref="J350">IF(OR(Table2[[#This Row],[Do you have difficulty in seeing, even if wearing glasses?]:[Using your usual language, do you have difficulty in communicating, for example understanding or being understood?]]="Some difficulty"),1,0)</f>
        <v>1</v>
      </c>
      <c r="K350" s="1" cm="1">
        <f t="array" ref="K350">IF(AND(Table2[[#This Row],[Do you have difficulty in seeing, even if wearing glasses?]:[Using your usual language, do you have difficulty in communicating, for example understanding or being understood?]]="No difficulty"),1,0)</f>
        <v>0</v>
      </c>
      <c r="L350" s="1" cm="1">
        <f t="array" ref="L350">IF(OR(Table2[[#This Row],[Do you have difficulty in seeing, even if wearing glasses?]:[Using your usual language, do you have difficulty in communicating, for example understanding or being understood?]]="Cannot do at all"),1,0)</f>
        <v>0</v>
      </c>
      <c r="M350" s="1" cm="1">
        <f t="array" ref="M35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50" s="1">
        <f>IF(NOT(Table2[[#This Row],[Disable]]),1,0)</f>
        <v>1</v>
      </c>
      <c r="O350" s="1" t="str">
        <f>IF(Table2[[#This Row],[Disable]]=1,"Disable","Non-disabled")</f>
        <v>Non-disabled</v>
      </c>
    </row>
    <row r="351" spans="1:15" x14ac:dyDescent="0.3">
      <c r="A351" s="1" t="s">
        <v>4</v>
      </c>
      <c r="B351" s="1" t="s">
        <v>7</v>
      </c>
      <c r="C351" s="1" t="s">
        <v>8</v>
      </c>
      <c r="D351" s="1" t="s">
        <v>8</v>
      </c>
      <c r="E351" s="1" t="s">
        <v>8</v>
      </c>
      <c r="F351" s="1" t="s">
        <v>8</v>
      </c>
      <c r="G351" s="1" t="s">
        <v>8</v>
      </c>
      <c r="H351" s="1" t="s">
        <v>8</v>
      </c>
      <c r="I351" s="1" cm="1">
        <f t="array" ref="I35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51" s="1" cm="1">
        <f t="array" ref="J351">IF(OR(Table2[[#This Row],[Do you have difficulty in seeing, even if wearing glasses?]:[Using your usual language, do you have difficulty in communicating, for example understanding or being understood?]]="Some difficulty"),1,0)</f>
        <v>0</v>
      </c>
      <c r="K351" s="1" cm="1">
        <f t="array" ref="K351">IF(AND(Table2[[#This Row],[Do you have difficulty in seeing, even if wearing glasses?]:[Using your usual language, do you have difficulty in communicating, for example understanding or being understood?]]="No difficulty"),1,0)</f>
        <v>1</v>
      </c>
      <c r="L351" s="1" cm="1">
        <f t="array" ref="L351">IF(OR(Table2[[#This Row],[Do you have difficulty in seeing, even if wearing glasses?]:[Using your usual language, do you have difficulty in communicating, for example understanding or being understood?]]="Cannot do at all"),1,0)</f>
        <v>0</v>
      </c>
      <c r="M351" s="1" cm="1">
        <f t="array" ref="M35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51" s="1">
        <f>IF(NOT(Table2[[#This Row],[Disable]]),1,0)</f>
        <v>1</v>
      </c>
      <c r="O351" s="1" t="str">
        <f>IF(Table2[[#This Row],[Disable]]=1,"Disable","Non-disabled")</f>
        <v>Non-disabled</v>
      </c>
    </row>
    <row r="352" spans="1:15" x14ac:dyDescent="0.3">
      <c r="A352" s="1" t="s">
        <v>4</v>
      </c>
      <c r="B352" s="1" t="s">
        <v>7</v>
      </c>
      <c r="C352" s="1" t="s">
        <v>8</v>
      </c>
      <c r="D352" s="1" t="s">
        <v>8</v>
      </c>
      <c r="E352" s="1" t="s">
        <v>8</v>
      </c>
      <c r="F352" s="1" t="s">
        <v>8</v>
      </c>
      <c r="G352" s="1" t="s">
        <v>8</v>
      </c>
      <c r="H352" s="1" t="s">
        <v>8</v>
      </c>
      <c r="I352" s="1" cm="1">
        <f t="array" ref="I35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52" s="1" cm="1">
        <f t="array" ref="J352">IF(OR(Table2[[#This Row],[Do you have difficulty in seeing, even if wearing glasses?]:[Using your usual language, do you have difficulty in communicating, for example understanding or being understood?]]="Some difficulty"),1,0)</f>
        <v>0</v>
      </c>
      <c r="K352" s="1" cm="1">
        <f t="array" ref="K352">IF(AND(Table2[[#This Row],[Do you have difficulty in seeing, even if wearing glasses?]:[Using your usual language, do you have difficulty in communicating, for example understanding or being understood?]]="No difficulty"),1,0)</f>
        <v>1</v>
      </c>
      <c r="L352" s="1" cm="1">
        <f t="array" ref="L352">IF(OR(Table2[[#This Row],[Do you have difficulty in seeing, even if wearing glasses?]:[Using your usual language, do you have difficulty in communicating, for example understanding or being understood?]]="Cannot do at all"),1,0)</f>
        <v>0</v>
      </c>
      <c r="M352" s="1" cm="1">
        <f t="array" ref="M35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52" s="1">
        <f>IF(NOT(Table2[[#This Row],[Disable]]),1,0)</f>
        <v>1</v>
      </c>
      <c r="O352" s="1" t="str">
        <f>IF(Table2[[#This Row],[Disable]]=1,"Disable","Non-disabled")</f>
        <v>Non-disabled</v>
      </c>
    </row>
    <row r="353" spans="1:15" x14ac:dyDescent="0.3">
      <c r="A353" s="1" t="s">
        <v>4</v>
      </c>
      <c r="B353" s="1" t="s">
        <v>7</v>
      </c>
      <c r="C353" s="1" t="s">
        <v>8</v>
      </c>
      <c r="D353" s="1" t="s">
        <v>8</v>
      </c>
      <c r="E353" s="1" t="s">
        <v>8</v>
      </c>
      <c r="F353" s="1" t="s">
        <v>8</v>
      </c>
      <c r="G353" s="1" t="s">
        <v>8</v>
      </c>
      <c r="H353" s="1" t="s">
        <v>8</v>
      </c>
      <c r="I353" s="1" cm="1">
        <f t="array" ref="I35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53" s="1" cm="1">
        <f t="array" ref="J353">IF(OR(Table2[[#This Row],[Do you have difficulty in seeing, even if wearing glasses?]:[Using your usual language, do you have difficulty in communicating, for example understanding or being understood?]]="Some difficulty"),1,0)</f>
        <v>0</v>
      </c>
      <c r="K353" s="1" cm="1">
        <f t="array" ref="K353">IF(AND(Table2[[#This Row],[Do you have difficulty in seeing, even if wearing glasses?]:[Using your usual language, do you have difficulty in communicating, for example understanding or being understood?]]="No difficulty"),1,0)</f>
        <v>1</v>
      </c>
      <c r="L353" s="1" cm="1">
        <f t="array" ref="L353">IF(OR(Table2[[#This Row],[Do you have difficulty in seeing, even if wearing glasses?]:[Using your usual language, do you have difficulty in communicating, for example understanding or being understood?]]="Cannot do at all"),1,0)</f>
        <v>0</v>
      </c>
      <c r="M353" s="1" cm="1">
        <f t="array" ref="M35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53" s="1">
        <f>IF(NOT(Table2[[#This Row],[Disable]]),1,0)</f>
        <v>1</v>
      </c>
      <c r="O353" s="1" t="str">
        <f>IF(Table2[[#This Row],[Disable]]=1,"Disable","Non-disabled")</f>
        <v>Non-disabled</v>
      </c>
    </row>
    <row r="354" spans="1:15" x14ac:dyDescent="0.3">
      <c r="A354" s="1" t="s">
        <v>4</v>
      </c>
      <c r="B354" s="1" t="s">
        <v>7</v>
      </c>
      <c r="C354" s="1" t="s">
        <v>8</v>
      </c>
      <c r="D354" s="1" t="s">
        <v>8</v>
      </c>
      <c r="E354" s="1" t="s">
        <v>8</v>
      </c>
      <c r="F354" s="1" t="s">
        <v>8</v>
      </c>
      <c r="G354" s="1" t="s">
        <v>8</v>
      </c>
      <c r="H354" s="1" t="s">
        <v>8</v>
      </c>
      <c r="I354" s="1" cm="1">
        <f t="array" ref="I35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54" s="1" cm="1">
        <f t="array" ref="J354">IF(OR(Table2[[#This Row],[Do you have difficulty in seeing, even if wearing glasses?]:[Using your usual language, do you have difficulty in communicating, for example understanding or being understood?]]="Some difficulty"),1,0)</f>
        <v>0</v>
      </c>
      <c r="K354" s="1" cm="1">
        <f t="array" ref="K354">IF(AND(Table2[[#This Row],[Do you have difficulty in seeing, even if wearing glasses?]:[Using your usual language, do you have difficulty in communicating, for example understanding or being understood?]]="No difficulty"),1,0)</f>
        <v>1</v>
      </c>
      <c r="L354" s="1" cm="1">
        <f t="array" ref="L354">IF(OR(Table2[[#This Row],[Do you have difficulty in seeing, even if wearing glasses?]:[Using your usual language, do you have difficulty in communicating, for example understanding or being understood?]]="Cannot do at all"),1,0)</f>
        <v>0</v>
      </c>
      <c r="M354" s="1" cm="1">
        <f t="array" ref="M35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54" s="1">
        <f>IF(NOT(Table2[[#This Row],[Disable]]),1,0)</f>
        <v>1</v>
      </c>
      <c r="O354" s="1" t="str">
        <f>IF(Table2[[#This Row],[Disable]]=1,"Disable","Non-disabled")</f>
        <v>Non-disabled</v>
      </c>
    </row>
    <row r="355" spans="1:15" x14ac:dyDescent="0.3">
      <c r="A355" s="1" t="s">
        <v>4</v>
      </c>
      <c r="B355" s="1" t="s">
        <v>7</v>
      </c>
      <c r="C355" s="1" t="s">
        <v>8</v>
      </c>
      <c r="D355" s="1" t="s">
        <v>8</v>
      </c>
      <c r="E355" s="1" t="s">
        <v>8</v>
      </c>
      <c r="F355" s="1" t="s">
        <v>8</v>
      </c>
      <c r="G355" s="1" t="s">
        <v>8</v>
      </c>
      <c r="H355" s="1" t="s">
        <v>8</v>
      </c>
      <c r="I355" s="1" cm="1">
        <f t="array" ref="I35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55" s="1" cm="1">
        <f t="array" ref="J355">IF(OR(Table2[[#This Row],[Do you have difficulty in seeing, even if wearing glasses?]:[Using your usual language, do you have difficulty in communicating, for example understanding or being understood?]]="Some difficulty"),1,0)</f>
        <v>0</v>
      </c>
      <c r="K355" s="1" cm="1">
        <f t="array" ref="K355">IF(AND(Table2[[#This Row],[Do you have difficulty in seeing, even if wearing glasses?]:[Using your usual language, do you have difficulty in communicating, for example understanding or being understood?]]="No difficulty"),1,0)</f>
        <v>1</v>
      </c>
      <c r="L355" s="1" cm="1">
        <f t="array" ref="L355">IF(OR(Table2[[#This Row],[Do you have difficulty in seeing, even if wearing glasses?]:[Using your usual language, do you have difficulty in communicating, for example understanding or being understood?]]="Cannot do at all"),1,0)</f>
        <v>0</v>
      </c>
      <c r="M355" s="1" cm="1">
        <f t="array" ref="M35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55" s="1">
        <f>IF(NOT(Table2[[#This Row],[Disable]]),1,0)</f>
        <v>1</v>
      </c>
      <c r="O355" s="1" t="str">
        <f>IF(Table2[[#This Row],[Disable]]=1,"Disable","Non-disabled")</f>
        <v>Non-disabled</v>
      </c>
    </row>
    <row r="356" spans="1:15" x14ac:dyDescent="0.3">
      <c r="A356" s="1" t="s">
        <v>4</v>
      </c>
      <c r="B356" s="1" t="s">
        <v>7</v>
      </c>
      <c r="C356" s="1" t="s">
        <v>8</v>
      </c>
      <c r="D356" s="1" t="s">
        <v>8</v>
      </c>
      <c r="E356" s="1" t="s">
        <v>8</v>
      </c>
      <c r="F356" s="1" t="s">
        <v>8</v>
      </c>
      <c r="G356" s="1" t="s">
        <v>8</v>
      </c>
      <c r="H356" s="1" t="s">
        <v>8</v>
      </c>
      <c r="I356" s="1" cm="1">
        <f t="array" ref="I35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56" s="1" cm="1">
        <f t="array" ref="J356">IF(OR(Table2[[#This Row],[Do you have difficulty in seeing, even if wearing glasses?]:[Using your usual language, do you have difficulty in communicating, for example understanding or being understood?]]="Some difficulty"),1,0)</f>
        <v>0</v>
      </c>
      <c r="K356" s="1" cm="1">
        <f t="array" ref="K356">IF(AND(Table2[[#This Row],[Do you have difficulty in seeing, even if wearing glasses?]:[Using your usual language, do you have difficulty in communicating, for example understanding or being understood?]]="No difficulty"),1,0)</f>
        <v>1</v>
      </c>
      <c r="L356" s="1" cm="1">
        <f t="array" ref="L356">IF(OR(Table2[[#This Row],[Do you have difficulty in seeing, even if wearing glasses?]:[Using your usual language, do you have difficulty in communicating, for example understanding or being understood?]]="Cannot do at all"),1,0)</f>
        <v>0</v>
      </c>
      <c r="M356" s="1" cm="1">
        <f t="array" ref="M35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56" s="1">
        <f>IF(NOT(Table2[[#This Row],[Disable]]),1,0)</f>
        <v>1</v>
      </c>
      <c r="O356" s="1" t="str">
        <f>IF(Table2[[#This Row],[Disable]]=1,"Disable","Non-disabled")</f>
        <v>Non-disabled</v>
      </c>
    </row>
    <row r="357" spans="1:15" x14ac:dyDescent="0.3">
      <c r="A357" s="1" t="s">
        <v>4</v>
      </c>
      <c r="B357" s="1" t="s">
        <v>7</v>
      </c>
      <c r="C357" s="1" t="s">
        <v>8</v>
      </c>
      <c r="D357" s="1" t="s">
        <v>8</v>
      </c>
      <c r="E357" s="1" t="s">
        <v>8</v>
      </c>
      <c r="F357" s="1" t="s">
        <v>8</v>
      </c>
      <c r="G357" s="1" t="s">
        <v>8</v>
      </c>
      <c r="H357" s="1" t="s">
        <v>8</v>
      </c>
      <c r="I357" s="1" cm="1">
        <f t="array" ref="I35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57" s="1" cm="1">
        <f t="array" ref="J357">IF(OR(Table2[[#This Row],[Do you have difficulty in seeing, even if wearing glasses?]:[Using your usual language, do you have difficulty in communicating, for example understanding or being understood?]]="Some difficulty"),1,0)</f>
        <v>0</v>
      </c>
      <c r="K357" s="1" cm="1">
        <f t="array" ref="K357">IF(AND(Table2[[#This Row],[Do you have difficulty in seeing, even if wearing glasses?]:[Using your usual language, do you have difficulty in communicating, for example understanding or being understood?]]="No difficulty"),1,0)</f>
        <v>1</v>
      </c>
      <c r="L357" s="1" cm="1">
        <f t="array" ref="L357">IF(OR(Table2[[#This Row],[Do you have difficulty in seeing, even if wearing glasses?]:[Using your usual language, do you have difficulty in communicating, for example understanding or being understood?]]="Cannot do at all"),1,0)</f>
        <v>0</v>
      </c>
      <c r="M357" s="1" cm="1">
        <f t="array" ref="M35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57" s="1">
        <f>IF(NOT(Table2[[#This Row],[Disable]]),1,0)</f>
        <v>1</v>
      </c>
      <c r="O357" s="1" t="str">
        <f>IF(Table2[[#This Row],[Disable]]=1,"Disable","Non-disabled")</f>
        <v>Non-disabled</v>
      </c>
    </row>
    <row r="358" spans="1:15" x14ac:dyDescent="0.3">
      <c r="A358" s="1" t="s">
        <v>4</v>
      </c>
      <c r="B358" s="1" t="s">
        <v>7</v>
      </c>
      <c r="C358" s="1" t="s">
        <v>8</v>
      </c>
      <c r="D358" s="1" t="s">
        <v>8</v>
      </c>
      <c r="E358" s="1" t="s">
        <v>8</v>
      </c>
      <c r="F358" s="1" t="s">
        <v>8</v>
      </c>
      <c r="G358" s="1" t="s">
        <v>8</v>
      </c>
      <c r="H358" s="1" t="s">
        <v>8</v>
      </c>
      <c r="I358" s="1" cm="1">
        <f t="array" ref="I35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58" s="1" cm="1">
        <f t="array" ref="J358">IF(OR(Table2[[#This Row],[Do you have difficulty in seeing, even if wearing glasses?]:[Using your usual language, do you have difficulty in communicating, for example understanding or being understood?]]="Some difficulty"),1,0)</f>
        <v>0</v>
      </c>
      <c r="K358" s="1" cm="1">
        <f t="array" ref="K358">IF(AND(Table2[[#This Row],[Do you have difficulty in seeing, even if wearing glasses?]:[Using your usual language, do you have difficulty in communicating, for example understanding or being understood?]]="No difficulty"),1,0)</f>
        <v>1</v>
      </c>
      <c r="L358" s="1" cm="1">
        <f t="array" ref="L358">IF(OR(Table2[[#This Row],[Do you have difficulty in seeing, even if wearing glasses?]:[Using your usual language, do you have difficulty in communicating, for example understanding or being understood?]]="Cannot do at all"),1,0)</f>
        <v>0</v>
      </c>
      <c r="M358" s="1" cm="1">
        <f t="array" ref="M35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58" s="1">
        <f>IF(NOT(Table2[[#This Row],[Disable]]),1,0)</f>
        <v>1</v>
      </c>
      <c r="O358" s="1" t="str">
        <f>IF(Table2[[#This Row],[Disable]]=1,"Disable","Non-disabled")</f>
        <v>Non-disabled</v>
      </c>
    </row>
    <row r="359" spans="1:15" x14ac:dyDescent="0.3">
      <c r="A359" s="1" t="s">
        <v>4</v>
      </c>
      <c r="B359" s="1" t="s">
        <v>7</v>
      </c>
      <c r="C359" s="1" t="s">
        <v>8</v>
      </c>
      <c r="D359" s="1" t="s">
        <v>8</v>
      </c>
      <c r="E359" s="1" t="s">
        <v>10</v>
      </c>
      <c r="F359" s="1" t="s">
        <v>8</v>
      </c>
      <c r="G359" s="1" t="s">
        <v>8</v>
      </c>
      <c r="H359" s="1" t="s">
        <v>8</v>
      </c>
      <c r="I359" s="1" cm="1">
        <f t="array" ref="I35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59" s="1" cm="1">
        <f t="array" ref="J359">IF(OR(Table2[[#This Row],[Do you have difficulty in seeing, even if wearing glasses?]:[Using your usual language, do you have difficulty in communicating, for example understanding or being understood?]]="Some difficulty"),1,0)</f>
        <v>1</v>
      </c>
      <c r="K359" s="1" cm="1">
        <f t="array" ref="K359">IF(AND(Table2[[#This Row],[Do you have difficulty in seeing, even if wearing glasses?]:[Using your usual language, do you have difficulty in communicating, for example understanding or being understood?]]="No difficulty"),1,0)</f>
        <v>0</v>
      </c>
      <c r="L359" s="1" cm="1">
        <f t="array" ref="L359">IF(OR(Table2[[#This Row],[Do you have difficulty in seeing, even if wearing glasses?]:[Using your usual language, do you have difficulty in communicating, for example understanding or being understood?]]="Cannot do at all"),1,0)</f>
        <v>0</v>
      </c>
      <c r="M359" s="1" cm="1">
        <f t="array" ref="M35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59" s="1">
        <f>IF(NOT(Table2[[#This Row],[Disable]]),1,0)</f>
        <v>1</v>
      </c>
      <c r="O359" s="1" t="str">
        <f>IF(Table2[[#This Row],[Disable]]=1,"Disable","Non-disabled")</f>
        <v>Non-disabled</v>
      </c>
    </row>
    <row r="360" spans="1:15" x14ac:dyDescent="0.3">
      <c r="A360" s="1" t="s">
        <v>4</v>
      </c>
      <c r="B360" s="1" t="s">
        <v>7</v>
      </c>
      <c r="C360" s="1" t="s">
        <v>8</v>
      </c>
      <c r="D360" s="1" t="s">
        <v>8</v>
      </c>
      <c r="E360" s="1" t="s">
        <v>8</v>
      </c>
      <c r="F360" s="1" t="s">
        <v>8</v>
      </c>
      <c r="G360" s="1" t="s">
        <v>8</v>
      </c>
      <c r="H360" s="1" t="s">
        <v>8</v>
      </c>
      <c r="I360" s="1" cm="1">
        <f t="array" ref="I36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60" s="1" cm="1">
        <f t="array" ref="J360">IF(OR(Table2[[#This Row],[Do you have difficulty in seeing, even if wearing glasses?]:[Using your usual language, do you have difficulty in communicating, for example understanding or being understood?]]="Some difficulty"),1,0)</f>
        <v>0</v>
      </c>
      <c r="K360" s="1" cm="1">
        <f t="array" ref="K360">IF(AND(Table2[[#This Row],[Do you have difficulty in seeing, even if wearing glasses?]:[Using your usual language, do you have difficulty in communicating, for example understanding or being understood?]]="No difficulty"),1,0)</f>
        <v>1</v>
      </c>
      <c r="L360" s="1" cm="1">
        <f t="array" ref="L360">IF(OR(Table2[[#This Row],[Do you have difficulty in seeing, even if wearing glasses?]:[Using your usual language, do you have difficulty in communicating, for example understanding or being understood?]]="Cannot do at all"),1,0)</f>
        <v>0</v>
      </c>
      <c r="M360" s="1" cm="1">
        <f t="array" ref="M36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60" s="1">
        <f>IF(NOT(Table2[[#This Row],[Disable]]),1,0)</f>
        <v>1</v>
      </c>
      <c r="O360" s="1" t="str">
        <f>IF(Table2[[#This Row],[Disable]]=1,"Disable","Non-disabled")</f>
        <v>Non-disabled</v>
      </c>
    </row>
    <row r="361" spans="1:15" x14ac:dyDescent="0.3">
      <c r="A361" s="1" t="s">
        <v>4</v>
      </c>
      <c r="B361" s="1" t="s">
        <v>7</v>
      </c>
      <c r="C361" s="1" t="s">
        <v>8</v>
      </c>
      <c r="D361" s="1" t="s">
        <v>8</v>
      </c>
      <c r="E361" s="1" t="s">
        <v>8</v>
      </c>
      <c r="F361" s="1" t="s">
        <v>8</v>
      </c>
      <c r="G361" s="1" t="s">
        <v>8</v>
      </c>
      <c r="H361" s="1" t="s">
        <v>8</v>
      </c>
      <c r="I361" s="1" cm="1">
        <f t="array" ref="I36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61" s="1" cm="1">
        <f t="array" ref="J361">IF(OR(Table2[[#This Row],[Do you have difficulty in seeing, even if wearing glasses?]:[Using your usual language, do you have difficulty in communicating, for example understanding or being understood?]]="Some difficulty"),1,0)</f>
        <v>0</v>
      </c>
      <c r="K361" s="1" cm="1">
        <f t="array" ref="K361">IF(AND(Table2[[#This Row],[Do you have difficulty in seeing, even if wearing glasses?]:[Using your usual language, do you have difficulty in communicating, for example understanding or being understood?]]="No difficulty"),1,0)</f>
        <v>1</v>
      </c>
      <c r="L361" s="1" cm="1">
        <f t="array" ref="L361">IF(OR(Table2[[#This Row],[Do you have difficulty in seeing, even if wearing glasses?]:[Using your usual language, do you have difficulty in communicating, for example understanding or being understood?]]="Cannot do at all"),1,0)</f>
        <v>0</v>
      </c>
      <c r="M361" s="1" cm="1">
        <f t="array" ref="M36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61" s="1">
        <f>IF(NOT(Table2[[#This Row],[Disable]]),1,0)</f>
        <v>1</v>
      </c>
      <c r="O361" s="1" t="str">
        <f>IF(Table2[[#This Row],[Disable]]=1,"Disable","Non-disabled")</f>
        <v>Non-disabled</v>
      </c>
    </row>
    <row r="362" spans="1:15" x14ac:dyDescent="0.3">
      <c r="A362" s="1" t="s">
        <v>4</v>
      </c>
      <c r="B362" s="1" t="s">
        <v>7</v>
      </c>
      <c r="C362" s="1" t="s">
        <v>8</v>
      </c>
      <c r="D362" s="1" t="s">
        <v>8</v>
      </c>
      <c r="E362" s="1" t="s">
        <v>8</v>
      </c>
      <c r="F362" s="1" t="s">
        <v>8</v>
      </c>
      <c r="G362" s="1" t="s">
        <v>8</v>
      </c>
      <c r="H362" s="1" t="s">
        <v>8</v>
      </c>
      <c r="I362" s="1" cm="1">
        <f t="array" ref="I36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62" s="1" cm="1">
        <f t="array" ref="J362">IF(OR(Table2[[#This Row],[Do you have difficulty in seeing, even if wearing glasses?]:[Using your usual language, do you have difficulty in communicating, for example understanding or being understood?]]="Some difficulty"),1,0)</f>
        <v>0</v>
      </c>
      <c r="K362" s="1" cm="1">
        <f t="array" ref="K362">IF(AND(Table2[[#This Row],[Do you have difficulty in seeing, even if wearing glasses?]:[Using your usual language, do you have difficulty in communicating, for example understanding or being understood?]]="No difficulty"),1,0)</f>
        <v>1</v>
      </c>
      <c r="L362" s="1" cm="1">
        <f t="array" ref="L362">IF(OR(Table2[[#This Row],[Do you have difficulty in seeing, even if wearing glasses?]:[Using your usual language, do you have difficulty in communicating, for example understanding or being understood?]]="Cannot do at all"),1,0)</f>
        <v>0</v>
      </c>
      <c r="M362" s="1" cm="1">
        <f t="array" ref="M36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62" s="1">
        <f>IF(NOT(Table2[[#This Row],[Disable]]),1,0)</f>
        <v>1</v>
      </c>
      <c r="O362" s="1" t="str">
        <f>IF(Table2[[#This Row],[Disable]]=1,"Disable","Non-disabled")</f>
        <v>Non-disabled</v>
      </c>
    </row>
    <row r="363" spans="1:15" x14ac:dyDescent="0.3">
      <c r="A363" s="1" t="s">
        <v>4</v>
      </c>
      <c r="B363" s="1" t="s">
        <v>7</v>
      </c>
      <c r="C363" s="1" t="s">
        <v>8</v>
      </c>
      <c r="D363" s="1" t="s">
        <v>8</v>
      </c>
      <c r="E363" s="1" t="s">
        <v>8</v>
      </c>
      <c r="F363" s="1" t="s">
        <v>8</v>
      </c>
      <c r="G363" s="1" t="s">
        <v>8</v>
      </c>
      <c r="H363" s="1" t="s">
        <v>8</v>
      </c>
      <c r="I363" s="1" cm="1">
        <f t="array" ref="I36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63" s="1" cm="1">
        <f t="array" ref="J363">IF(OR(Table2[[#This Row],[Do you have difficulty in seeing, even if wearing glasses?]:[Using your usual language, do you have difficulty in communicating, for example understanding or being understood?]]="Some difficulty"),1,0)</f>
        <v>0</v>
      </c>
      <c r="K363" s="1" cm="1">
        <f t="array" ref="K363">IF(AND(Table2[[#This Row],[Do you have difficulty in seeing, even if wearing glasses?]:[Using your usual language, do you have difficulty in communicating, for example understanding or being understood?]]="No difficulty"),1,0)</f>
        <v>1</v>
      </c>
      <c r="L363" s="1" cm="1">
        <f t="array" ref="L363">IF(OR(Table2[[#This Row],[Do you have difficulty in seeing, even if wearing glasses?]:[Using your usual language, do you have difficulty in communicating, for example understanding or being understood?]]="Cannot do at all"),1,0)</f>
        <v>0</v>
      </c>
      <c r="M363" s="1" cm="1">
        <f t="array" ref="M36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63" s="1">
        <f>IF(NOT(Table2[[#This Row],[Disable]]),1,0)</f>
        <v>1</v>
      </c>
      <c r="O363" s="1" t="str">
        <f>IF(Table2[[#This Row],[Disable]]=1,"Disable","Non-disabled")</f>
        <v>Non-disabled</v>
      </c>
    </row>
    <row r="364" spans="1:15" x14ac:dyDescent="0.3">
      <c r="A364" s="1" t="s">
        <v>4</v>
      </c>
      <c r="B364" s="1" t="s">
        <v>7</v>
      </c>
      <c r="C364" s="1" t="s">
        <v>8</v>
      </c>
      <c r="D364" s="1" t="s">
        <v>8</v>
      </c>
      <c r="E364" s="1" t="s">
        <v>8</v>
      </c>
      <c r="F364" s="1" t="s">
        <v>8</v>
      </c>
      <c r="G364" s="1" t="s">
        <v>8</v>
      </c>
      <c r="H364" s="1" t="s">
        <v>8</v>
      </c>
      <c r="I364" s="1" cm="1">
        <f t="array" ref="I36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64" s="1" cm="1">
        <f t="array" ref="J364">IF(OR(Table2[[#This Row],[Do you have difficulty in seeing, even if wearing glasses?]:[Using your usual language, do you have difficulty in communicating, for example understanding or being understood?]]="Some difficulty"),1,0)</f>
        <v>0</v>
      </c>
      <c r="K364" s="1" cm="1">
        <f t="array" ref="K364">IF(AND(Table2[[#This Row],[Do you have difficulty in seeing, even if wearing glasses?]:[Using your usual language, do you have difficulty in communicating, for example understanding or being understood?]]="No difficulty"),1,0)</f>
        <v>1</v>
      </c>
      <c r="L364" s="1" cm="1">
        <f t="array" ref="L364">IF(OR(Table2[[#This Row],[Do you have difficulty in seeing, even if wearing glasses?]:[Using your usual language, do you have difficulty in communicating, for example understanding or being understood?]]="Cannot do at all"),1,0)</f>
        <v>0</v>
      </c>
      <c r="M364" s="1" cm="1">
        <f t="array" ref="M36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64" s="1">
        <f>IF(NOT(Table2[[#This Row],[Disable]]),1,0)</f>
        <v>1</v>
      </c>
      <c r="O364" s="1" t="str">
        <f>IF(Table2[[#This Row],[Disable]]=1,"Disable","Non-disabled")</f>
        <v>Non-disabled</v>
      </c>
    </row>
    <row r="365" spans="1:15" x14ac:dyDescent="0.3">
      <c r="A365" s="1" t="s">
        <v>4</v>
      </c>
      <c r="B365" s="1" t="s">
        <v>7</v>
      </c>
      <c r="C365" s="1" t="s">
        <v>8</v>
      </c>
      <c r="D365" s="1" t="s">
        <v>8</v>
      </c>
      <c r="E365" s="1" t="s">
        <v>8</v>
      </c>
      <c r="F365" s="1" t="s">
        <v>8</v>
      </c>
      <c r="G365" s="1" t="s">
        <v>8</v>
      </c>
      <c r="H365" s="1" t="s">
        <v>8</v>
      </c>
      <c r="I365" s="1" cm="1">
        <f t="array" ref="I36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65" s="1" cm="1">
        <f t="array" ref="J365">IF(OR(Table2[[#This Row],[Do you have difficulty in seeing, even if wearing glasses?]:[Using your usual language, do you have difficulty in communicating, for example understanding or being understood?]]="Some difficulty"),1,0)</f>
        <v>0</v>
      </c>
      <c r="K365" s="1" cm="1">
        <f t="array" ref="K365">IF(AND(Table2[[#This Row],[Do you have difficulty in seeing, even if wearing glasses?]:[Using your usual language, do you have difficulty in communicating, for example understanding or being understood?]]="No difficulty"),1,0)</f>
        <v>1</v>
      </c>
      <c r="L365" s="1" cm="1">
        <f t="array" ref="L365">IF(OR(Table2[[#This Row],[Do you have difficulty in seeing, even if wearing glasses?]:[Using your usual language, do you have difficulty in communicating, for example understanding or being understood?]]="Cannot do at all"),1,0)</f>
        <v>0</v>
      </c>
      <c r="M365" s="1" cm="1">
        <f t="array" ref="M36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65" s="1">
        <f>IF(NOT(Table2[[#This Row],[Disable]]),1,0)</f>
        <v>1</v>
      </c>
      <c r="O365" s="1" t="str">
        <f>IF(Table2[[#This Row],[Disable]]=1,"Disable","Non-disabled")</f>
        <v>Non-disabled</v>
      </c>
    </row>
    <row r="366" spans="1:15" x14ac:dyDescent="0.3">
      <c r="A366" s="1" t="s">
        <v>4</v>
      </c>
      <c r="B366" s="1" t="s">
        <v>7</v>
      </c>
      <c r="C366" s="1" t="s">
        <v>8</v>
      </c>
      <c r="D366" s="1" t="s">
        <v>8</v>
      </c>
      <c r="E366" s="1" t="s">
        <v>8</v>
      </c>
      <c r="F366" s="1" t="s">
        <v>8</v>
      </c>
      <c r="G366" s="1" t="s">
        <v>8</v>
      </c>
      <c r="H366" s="1" t="s">
        <v>8</v>
      </c>
      <c r="I366" s="1" cm="1">
        <f t="array" ref="I36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66" s="1" cm="1">
        <f t="array" ref="J366">IF(OR(Table2[[#This Row],[Do you have difficulty in seeing, even if wearing glasses?]:[Using your usual language, do you have difficulty in communicating, for example understanding or being understood?]]="Some difficulty"),1,0)</f>
        <v>0</v>
      </c>
      <c r="K366" s="1" cm="1">
        <f t="array" ref="K366">IF(AND(Table2[[#This Row],[Do you have difficulty in seeing, even if wearing glasses?]:[Using your usual language, do you have difficulty in communicating, for example understanding or being understood?]]="No difficulty"),1,0)</f>
        <v>1</v>
      </c>
      <c r="L366" s="1" cm="1">
        <f t="array" ref="L366">IF(OR(Table2[[#This Row],[Do you have difficulty in seeing, even if wearing glasses?]:[Using your usual language, do you have difficulty in communicating, for example understanding or being understood?]]="Cannot do at all"),1,0)</f>
        <v>0</v>
      </c>
      <c r="M366" s="1" cm="1">
        <f t="array" ref="M36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66" s="1">
        <f>IF(NOT(Table2[[#This Row],[Disable]]),1,0)</f>
        <v>1</v>
      </c>
      <c r="O366" s="1" t="str">
        <f>IF(Table2[[#This Row],[Disable]]=1,"Disable","Non-disabled")</f>
        <v>Non-disabled</v>
      </c>
    </row>
    <row r="367" spans="1:15" x14ac:dyDescent="0.3">
      <c r="A367" s="1" t="s">
        <v>4</v>
      </c>
      <c r="B367" s="1" t="s">
        <v>7</v>
      </c>
      <c r="C367" s="1" t="s">
        <v>8</v>
      </c>
      <c r="D367" s="1" t="s">
        <v>8</v>
      </c>
      <c r="E367" s="1" t="s">
        <v>8</v>
      </c>
      <c r="F367" s="1" t="s">
        <v>8</v>
      </c>
      <c r="G367" s="1" t="s">
        <v>8</v>
      </c>
      <c r="H367" s="1" t="s">
        <v>8</v>
      </c>
      <c r="I367" s="1" cm="1">
        <f t="array" ref="I36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67" s="1" cm="1">
        <f t="array" ref="J367">IF(OR(Table2[[#This Row],[Do you have difficulty in seeing, even if wearing glasses?]:[Using your usual language, do you have difficulty in communicating, for example understanding or being understood?]]="Some difficulty"),1,0)</f>
        <v>0</v>
      </c>
      <c r="K367" s="1" cm="1">
        <f t="array" ref="K367">IF(AND(Table2[[#This Row],[Do you have difficulty in seeing, even if wearing glasses?]:[Using your usual language, do you have difficulty in communicating, for example understanding or being understood?]]="No difficulty"),1,0)</f>
        <v>1</v>
      </c>
      <c r="L367" s="1" cm="1">
        <f t="array" ref="L367">IF(OR(Table2[[#This Row],[Do you have difficulty in seeing, even if wearing glasses?]:[Using your usual language, do you have difficulty in communicating, for example understanding or being understood?]]="Cannot do at all"),1,0)</f>
        <v>0</v>
      </c>
      <c r="M367" s="1" cm="1">
        <f t="array" ref="M36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67" s="1">
        <f>IF(NOT(Table2[[#This Row],[Disable]]),1,0)</f>
        <v>1</v>
      </c>
      <c r="O367" s="1" t="str">
        <f>IF(Table2[[#This Row],[Disable]]=1,"Disable","Non-disabled")</f>
        <v>Non-disabled</v>
      </c>
    </row>
    <row r="368" spans="1:15" x14ac:dyDescent="0.3">
      <c r="A368" s="1" t="s">
        <v>4</v>
      </c>
      <c r="B368" s="1" t="s">
        <v>7</v>
      </c>
      <c r="C368" s="1" t="s">
        <v>8</v>
      </c>
      <c r="D368" s="1" t="s">
        <v>8</v>
      </c>
      <c r="E368" s="1" t="s">
        <v>8</v>
      </c>
      <c r="F368" s="1" t="s">
        <v>8</v>
      </c>
      <c r="G368" s="1" t="s">
        <v>8</v>
      </c>
      <c r="H368" s="1" t="s">
        <v>8</v>
      </c>
      <c r="I368" s="1" cm="1">
        <f t="array" ref="I36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68" s="1" cm="1">
        <f t="array" ref="J368">IF(OR(Table2[[#This Row],[Do you have difficulty in seeing, even if wearing glasses?]:[Using your usual language, do you have difficulty in communicating, for example understanding or being understood?]]="Some difficulty"),1,0)</f>
        <v>0</v>
      </c>
      <c r="K368" s="1" cm="1">
        <f t="array" ref="K368">IF(AND(Table2[[#This Row],[Do you have difficulty in seeing, even if wearing glasses?]:[Using your usual language, do you have difficulty in communicating, for example understanding or being understood?]]="No difficulty"),1,0)</f>
        <v>1</v>
      </c>
      <c r="L368" s="1" cm="1">
        <f t="array" ref="L368">IF(OR(Table2[[#This Row],[Do you have difficulty in seeing, even if wearing glasses?]:[Using your usual language, do you have difficulty in communicating, for example understanding or being understood?]]="Cannot do at all"),1,0)</f>
        <v>0</v>
      </c>
      <c r="M368" s="1" cm="1">
        <f t="array" ref="M36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68" s="1">
        <f>IF(NOT(Table2[[#This Row],[Disable]]),1,0)</f>
        <v>1</v>
      </c>
      <c r="O368" s="1" t="str">
        <f>IF(Table2[[#This Row],[Disable]]=1,"Disable","Non-disabled")</f>
        <v>Non-disabled</v>
      </c>
    </row>
    <row r="369" spans="1:15" x14ac:dyDescent="0.3">
      <c r="A369" s="1" t="s">
        <v>4</v>
      </c>
      <c r="B369" s="1" t="s">
        <v>7</v>
      </c>
      <c r="C369" s="1" t="s">
        <v>8</v>
      </c>
      <c r="D369" s="1" t="s">
        <v>8</v>
      </c>
      <c r="E369" s="1" t="s">
        <v>10</v>
      </c>
      <c r="F369" s="1" t="s">
        <v>8</v>
      </c>
      <c r="G369" s="1" t="s">
        <v>8</v>
      </c>
      <c r="H369" s="1" t="s">
        <v>8</v>
      </c>
      <c r="I369" s="1" cm="1">
        <f t="array" ref="I36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69" s="1" cm="1">
        <f t="array" ref="J369">IF(OR(Table2[[#This Row],[Do you have difficulty in seeing, even if wearing glasses?]:[Using your usual language, do you have difficulty in communicating, for example understanding or being understood?]]="Some difficulty"),1,0)</f>
        <v>1</v>
      </c>
      <c r="K369" s="1" cm="1">
        <f t="array" ref="K369">IF(AND(Table2[[#This Row],[Do you have difficulty in seeing, even if wearing glasses?]:[Using your usual language, do you have difficulty in communicating, for example understanding or being understood?]]="No difficulty"),1,0)</f>
        <v>0</v>
      </c>
      <c r="L369" s="1" cm="1">
        <f t="array" ref="L369">IF(OR(Table2[[#This Row],[Do you have difficulty in seeing, even if wearing glasses?]:[Using your usual language, do you have difficulty in communicating, for example understanding or being understood?]]="Cannot do at all"),1,0)</f>
        <v>0</v>
      </c>
      <c r="M369" s="1" cm="1">
        <f t="array" ref="M36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69" s="1">
        <f>IF(NOT(Table2[[#This Row],[Disable]]),1,0)</f>
        <v>1</v>
      </c>
      <c r="O369" s="1" t="str">
        <f>IF(Table2[[#This Row],[Disable]]=1,"Disable","Non-disabled")</f>
        <v>Non-disabled</v>
      </c>
    </row>
    <row r="370" spans="1:15" x14ac:dyDescent="0.3">
      <c r="A370" s="1" t="s">
        <v>4</v>
      </c>
      <c r="B370" s="1" t="s">
        <v>7</v>
      </c>
      <c r="C370" s="1" t="s">
        <v>8</v>
      </c>
      <c r="D370" s="1" t="s">
        <v>8</v>
      </c>
      <c r="E370" s="1" t="s">
        <v>8</v>
      </c>
      <c r="F370" s="1" t="s">
        <v>8</v>
      </c>
      <c r="G370" s="1" t="s">
        <v>8</v>
      </c>
      <c r="H370" s="1" t="s">
        <v>8</v>
      </c>
      <c r="I370" s="1" cm="1">
        <f t="array" ref="I37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70" s="1" cm="1">
        <f t="array" ref="J370">IF(OR(Table2[[#This Row],[Do you have difficulty in seeing, even if wearing glasses?]:[Using your usual language, do you have difficulty in communicating, for example understanding or being understood?]]="Some difficulty"),1,0)</f>
        <v>0</v>
      </c>
      <c r="K370" s="1" cm="1">
        <f t="array" ref="K370">IF(AND(Table2[[#This Row],[Do you have difficulty in seeing, even if wearing glasses?]:[Using your usual language, do you have difficulty in communicating, for example understanding or being understood?]]="No difficulty"),1,0)</f>
        <v>1</v>
      </c>
      <c r="L370" s="1" cm="1">
        <f t="array" ref="L370">IF(OR(Table2[[#This Row],[Do you have difficulty in seeing, even if wearing glasses?]:[Using your usual language, do you have difficulty in communicating, for example understanding or being understood?]]="Cannot do at all"),1,0)</f>
        <v>0</v>
      </c>
      <c r="M370" s="1" cm="1">
        <f t="array" ref="M37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70" s="1">
        <f>IF(NOT(Table2[[#This Row],[Disable]]),1,0)</f>
        <v>1</v>
      </c>
      <c r="O370" s="1" t="str">
        <f>IF(Table2[[#This Row],[Disable]]=1,"Disable","Non-disabled")</f>
        <v>Non-disabled</v>
      </c>
    </row>
    <row r="371" spans="1:15" x14ac:dyDescent="0.3">
      <c r="A371" s="1" t="s">
        <v>4</v>
      </c>
      <c r="B371" s="1" t="s">
        <v>7</v>
      </c>
      <c r="C371" s="1" t="s">
        <v>8</v>
      </c>
      <c r="D371" s="1" t="s">
        <v>8</v>
      </c>
      <c r="E371" s="1" t="s">
        <v>8</v>
      </c>
      <c r="F371" s="1" t="s">
        <v>8</v>
      </c>
      <c r="G371" s="1" t="s">
        <v>8</v>
      </c>
      <c r="H371" s="1" t="s">
        <v>8</v>
      </c>
      <c r="I371" s="1" cm="1">
        <f t="array" ref="I37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71" s="1" cm="1">
        <f t="array" ref="J371">IF(OR(Table2[[#This Row],[Do you have difficulty in seeing, even if wearing glasses?]:[Using your usual language, do you have difficulty in communicating, for example understanding or being understood?]]="Some difficulty"),1,0)</f>
        <v>0</v>
      </c>
      <c r="K371" s="1" cm="1">
        <f t="array" ref="K371">IF(AND(Table2[[#This Row],[Do you have difficulty in seeing, even if wearing glasses?]:[Using your usual language, do you have difficulty in communicating, for example understanding or being understood?]]="No difficulty"),1,0)</f>
        <v>1</v>
      </c>
      <c r="L371" s="1" cm="1">
        <f t="array" ref="L371">IF(OR(Table2[[#This Row],[Do you have difficulty in seeing, even if wearing glasses?]:[Using your usual language, do you have difficulty in communicating, for example understanding or being understood?]]="Cannot do at all"),1,0)</f>
        <v>0</v>
      </c>
      <c r="M371" s="1" cm="1">
        <f t="array" ref="M37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71" s="1">
        <f>IF(NOT(Table2[[#This Row],[Disable]]),1,0)</f>
        <v>1</v>
      </c>
      <c r="O371" s="1" t="str">
        <f>IF(Table2[[#This Row],[Disable]]=1,"Disable","Non-disabled")</f>
        <v>Non-disabled</v>
      </c>
    </row>
    <row r="372" spans="1:15" x14ac:dyDescent="0.3">
      <c r="A372" s="1" t="s">
        <v>4</v>
      </c>
      <c r="B372" s="1" t="s">
        <v>7</v>
      </c>
      <c r="C372" s="1" t="s">
        <v>8</v>
      </c>
      <c r="D372" s="1" t="s">
        <v>8</v>
      </c>
      <c r="E372" s="1" t="s">
        <v>8</v>
      </c>
      <c r="F372" s="1" t="s">
        <v>8</v>
      </c>
      <c r="G372" s="1" t="s">
        <v>8</v>
      </c>
      <c r="H372" s="1" t="s">
        <v>8</v>
      </c>
      <c r="I372" s="1" cm="1">
        <f t="array" ref="I37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72" s="1" cm="1">
        <f t="array" ref="J372">IF(OR(Table2[[#This Row],[Do you have difficulty in seeing, even if wearing glasses?]:[Using your usual language, do you have difficulty in communicating, for example understanding or being understood?]]="Some difficulty"),1,0)</f>
        <v>0</v>
      </c>
      <c r="K372" s="1" cm="1">
        <f t="array" ref="K372">IF(AND(Table2[[#This Row],[Do you have difficulty in seeing, even if wearing glasses?]:[Using your usual language, do you have difficulty in communicating, for example understanding or being understood?]]="No difficulty"),1,0)</f>
        <v>1</v>
      </c>
      <c r="L372" s="1" cm="1">
        <f t="array" ref="L372">IF(OR(Table2[[#This Row],[Do you have difficulty in seeing, even if wearing glasses?]:[Using your usual language, do you have difficulty in communicating, for example understanding or being understood?]]="Cannot do at all"),1,0)</f>
        <v>0</v>
      </c>
      <c r="M372" s="1" cm="1">
        <f t="array" ref="M37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72" s="1">
        <f>IF(NOT(Table2[[#This Row],[Disable]]),1,0)</f>
        <v>1</v>
      </c>
      <c r="O372" s="1" t="str">
        <f>IF(Table2[[#This Row],[Disable]]=1,"Disable","Non-disabled")</f>
        <v>Non-disabled</v>
      </c>
    </row>
    <row r="373" spans="1:15" x14ac:dyDescent="0.3">
      <c r="A373" s="1" t="s">
        <v>4</v>
      </c>
      <c r="B373" s="1" t="s">
        <v>7</v>
      </c>
      <c r="C373" s="1" t="s">
        <v>8</v>
      </c>
      <c r="D373" s="1" t="s">
        <v>8</v>
      </c>
      <c r="E373" s="1" t="s">
        <v>10</v>
      </c>
      <c r="F373" s="1" t="s">
        <v>8</v>
      </c>
      <c r="G373" s="1" t="s">
        <v>8</v>
      </c>
      <c r="H373" s="1" t="s">
        <v>8</v>
      </c>
      <c r="I373" s="1" cm="1">
        <f t="array" ref="I37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73" s="1" cm="1">
        <f t="array" ref="J373">IF(OR(Table2[[#This Row],[Do you have difficulty in seeing, even if wearing glasses?]:[Using your usual language, do you have difficulty in communicating, for example understanding or being understood?]]="Some difficulty"),1,0)</f>
        <v>1</v>
      </c>
      <c r="K373" s="1" cm="1">
        <f t="array" ref="K373">IF(AND(Table2[[#This Row],[Do you have difficulty in seeing, even if wearing glasses?]:[Using your usual language, do you have difficulty in communicating, for example understanding or being understood?]]="No difficulty"),1,0)</f>
        <v>0</v>
      </c>
      <c r="L373" s="1" cm="1">
        <f t="array" ref="L373">IF(OR(Table2[[#This Row],[Do you have difficulty in seeing, even if wearing glasses?]:[Using your usual language, do you have difficulty in communicating, for example understanding or being understood?]]="Cannot do at all"),1,0)</f>
        <v>0</v>
      </c>
      <c r="M373" s="1" cm="1">
        <f t="array" ref="M37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73" s="1">
        <f>IF(NOT(Table2[[#This Row],[Disable]]),1,0)</f>
        <v>1</v>
      </c>
      <c r="O373" s="1" t="str">
        <f>IF(Table2[[#This Row],[Disable]]=1,"Disable","Non-disabled")</f>
        <v>Non-disabled</v>
      </c>
    </row>
    <row r="374" spans="1:15" x14ac:dyDescent="0.3">
      <c r="A374" s="1" t="s">
        <v>4</v>
      </c>
      <c r="B374" s="1" t="s">
        <v>7</v>
      </c>
      <c r="C374" s="1" t="s">
        <v>8</v>
      </c>
      <c r="D374" s="1" t="s">
        <v>8</v>
      </c>
      <c r="E374" s="1" t="s">
        <v>8</v>
      </c>
      <c r="F374" s="1" t="s">
        <v>8</v>
      </c>
      <c r="G374" s="1" t="s">
        <v>8</v>
      </c>
      <c r="H374" s="1" t="s">
        <v>8</v>
      </c>
      <c r="I374" s="1" cm="1">
        <f t="array" ref="I37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74" s="1" cm="1">
        <f t="array" ref="J374">IF(OR(Table2[[#This Row],[Do you have difficulty in seeing, even if wearing glasses?]:[Using your usual language, do you have difficulty in communicating, for example understanding or being understood?]]="Some difficulty"),1,0)</f>
        <v>0</v>
      </c>
      <c r="K374" s="1" cm="1">
        <f t="array" ref="K374">IF(AND(Table2[[#This Row],[Do you have difficulty in seeing, even if wearing glasses?]:[Using your usual language, do you have difficulty in communicating, for example understanding or being understood?]]="No difficulty"),1,0)</f>
        <v>1</v>
      </c>
      <c r="L374" s="1" cm="1">
        <f t="array" ref="L374">IF(OR(Table2[[#This Row],[Do you have difficulty in seeing, even if wearing glasses?]:[Using your usual language, do you have difficulty in communicating, for example understanding or being understood?]]="Cannot do at all"),1,0)</f>
        <v>0</v>
      </c>
      <c r="M374" s="1" cm="1">
        <f t="array" ref="M37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74" s="1">
        <f>IF(NOT(Table2[[#This Row],[Disable]]),1,0)</f>
        <v>1</v>
      </c>
      <c r="O374" s="1" t="str">
        <f>IF(Table2[[#This Row],[Disable]]=1,"Disable","Non-disabled")</f>
        <v>Non-disabled</v>
      </c>
    </row>
    <row r="375" spans="1:15" x14ac:dyDescent="0.3">
      <c r="A375" s="1" t="s">
        <v>4</v>
      </c>
      <c r="B375" s="1" t="s">
        <v>7</v>
      </c>
      <c r="C375" s="1" t="s">
        <v>8</v>
      </c>
      <c r="D375" s="1" t="s">
        <v>8</v>
      </c>
      <c r="E375" s="1" t="s">
        <v>8</v>
      </c>
      <c r="F375" s="1" t="s">
        <v>8</v>
      </c>
      <c r="G375" s="1" t="s">
        <v>8</v>
      </c>
      <c r="H375" s="1" t="s">
        <v>8</v>
      </c>
      <c r="I375" s="1" cm="1">
        <f t="array" ref="I37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75" s="1" cm="1">
        <f t="array" ref="J375">IF(OR(Table2[[#This Row],[Do you have difficulty in seeing, even if wearing glasses?]:[Using your usual language, do you have difficulty in communicating, for example understanding or being understood?]]="Some difficulty"),1,0)</f>
        <v>0</v>
      </c>
      <c r="K375" s="1" cm="1">
        <f t="array" ref="K375">IF(AND(Table2[[#This Row],[Do you have difficulty in seeing, even if wearing glasses?]:[Using your usual language, do you have difficulty in communicating, for example understanding or being understood?]]="No difficulty"),1,0)</f>
        <v>1</v>
      </c>
      <c r="L375" s="1" cm="1">
        <f t="array" ref="L375">IF(OR(Table2[[#This Row],[Do you have difficulty in seeing, even if wearing glasses?]:[Using your usual language, do you have difficulty in communicating, for example understanding or being understood?]]="Cannot do at all"),1,0)</f>
        <v>0</v>
      </c>
      <c r="M375" s="1" cm="1">
        <f t="array" ref="M37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75" s="1">
        <f>IF(NOT(Table2[[#This Row],[Disable]]),1,0)</f>
        <v>1</v>
      </c>
      <c r="O375" s="1" t="str">
        <f>IF(Table2[[#This Row],[Disable]]=1,"Disable","Non-disabled")</f>
        <v>Non-disabled</v>
      </c>
    </row>
    <row r="376" spans="1:15" x14ac:dyDescent="0.3">
      <c r="A376" s="1" t="s">
        <v>4</v>
      </c>
      <c r="B376" s="1" t="s">
        <v>7</v>
      </c>
      <c r="C376" s="1" t="s">
        <v>8</v>
      </c>
      <c r="D376" s="1" t="s">
        <v>8</v>
      </c>
      <c r="E376" s="1" t="s">
        <v>8</v>
      </c>
      <c r="F376" s="1" t="s">
        <v>8</v>
      </c>
      <c r="G376" s="1" t="s">
        <v>8</v>
      </c>
      <c r="H376" s="1" t="s">
        <v>8</v>
      </c>
      <c r="I376" s="1" cm="1">
        <f t="array" ref="I37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76" s="1" cm="1">
        <f t="array" ref="J376">IF(OR(Table2[[#This Row],[Do you have difficulty in seeing, even if wearing glasses?]:[Using your usual language, do you have difficulty in communicating, for example understanding or being understood?]]="Some difficulty"),1,0)</f>
        <v>0</v>
      </c>
      <c r="K376" s="1" cm="1">
        <f t="array" ref="K376">IF(AND(Table2[[#This Row],[Do you have difficulty in seeing, even if wearing glasses?]:[Using your usual language, do you have difficulty in communicating, for example understanding or being understood?]]="No difficulty"),1,0)</f>
        <v>1</v>
      </c>
      <c r="L376" s="1" cm="1">
        <f t="array" ref="L376">IF(OR(Table2[[#This Row],[Do you have difficulty in seeing, even if wearing glasses?]:[Using your usual language, do you have difficulty in communicating, for example understanding or being understood?]]="Cannot do at all"),1,0)</f>
        <v>0</v>
      </c>
      <c r="M376" s="1" cm="1">
        <f t="array" ref="M37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76" s="1">
        <f>IF(NOT(Table2[[#This Row],[Disable]]),1,0)</f>
        <v>1</v>
      </c>
      <c r="O376" s="1" t="str">
        <f>IF(Table2[[#This Row],[Disable]]=1,"Disable","Non-disabled")</f>
        <v>Non-disabled</v>
      </c>
    </row>
    <row r="377" spans="1:15" x14ac:dyDescent="0.3">
      <c r="A377" s="1" t="s">
        <v>5</v>
      </c>
      <c r="B377" s="1" t="s">
        <v>7</v>
      </c>
      <c r="C377" s="1" t="s">
        <v>8</v>
      </c>
      <c r="D377" s="1" t="s">
        <v>8</v>
      </c>
      <c r="E377" s="1" t="s">
        <v>8</v>
      </c>
      <c r="F377" s="1" t="s">
        <v>8</v>
      </c>
      <c r="G377" s="1" t="s">
        <v>8</v>
      </c>
      <c r="H377" s="1" t="s">
        <v>8</v>
      </c>
      <c r="I377" s="1" cm="1">
        <f t="array" ref="I37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77" s="1" cm="1">
        <f t="array" ref="J377">IF(OR(Table2[[#This Row],[Do you have difficulty in seeing, even if wearing glasses?]:[Using your usual language, do you have difficulty in communicating, for example understanding or being understood?]]="Some difficulty"),1,0)</f>
        <v>0</v>
      </c>
      <c r="K377" s="1" cm="1">
        <f t="array" ref="K377">IF(AND(Table2[[#This Row],[Do you have difficulty in seeing, even if wearing glasses?]:[Using your usual language, do you have difficulty in communicating, for example understanding or being understood?]]="No difficulty"),1,0)</f>
        <v>1</v>
      </c>
      <c r="L377" s="1" cm="1">
        <f t="array" ref="L377">IF(OR(Table2[[#This Row],[Do you have difficulty in seeing, even if wearing glasses?]:[Using your usual language, do you have difficulty in communicating, for example understanding or being understood?]]="Cannot do at all"),1,0)</f>
        <v>0</v>
      </c>
      <c r="M377" s="1" cm="1">
        <f t="array" ref="M37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77" s="1">
        <f>IF(NOT(Table2[[#This Row],[Disable]]),1,0)</f>
        <v>1</v>
      </c>
      <c r="O377" s="1" t="str">
        <f>IF(Table2[[#This Row],[Disable]]=1,"Disable","Non-disabled")</f>
        <v>Non-disabled</v>
      </c>
    </row>
    <row r="378" spans="1:15" x14ac:dyDescent="0.3">
      <c r="A378" s="1" t="s">
        <v>5</v>
      </c>
      <c r="B378" s="1" t="s">
        <v>7</v>
      </c>
      <c r="C378" s="1" t="s">
        <v>8</v>
      </c>
      <c r="D378" s="1" t="s">
        <v>8</v>
      </c>
      <c r="E378" s="1" t="s">
        <v>8</v>
      </c>
      <c r="F378" s="1" t="s">
        <v>8</v>
      </c>
      <c r="G378" s="1" t="s">
        <v>8</v>
      </c>
      <c r="H378" s="1" t="s">
        <v>8</v>
      </c>
      <c r="I378" s="1" cm="1">
        <f t="array" ref="I37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78" s="1" cm="1">
        <f t="array" ref="J378">IF(OR(Table2[[#This Row],[Do you have difficulty in seeing, even if wearing glasses?]:[Using your usual language, do you have difficulty in communicating, for example understanding or being understood?]]="Some difficulty"),1,0)</f>
        <v>0</v>
      </c>
      <c r="K378" s="1" cm="1">
        <f t="array" ref="K378">IF(AND(Table2[[#This Row],[Do you have difficulty in seeing, even if wearing glasses?]:[Using your usual language, do you have difficulty in communicating, for example understanding or being understood?]]="No difficulty"),1,0)</f>
        <v>1</v>
      </c>
      <c r="L378" s="1" cm="1">
        <f t="array" ref="L378">IF(OR(Table2[[#This Row],[Do you have difficulty in seeing, even if wearing glasses?]:[Using your usual language, do you have difficulty in communicating, for example understanding or being understood?]]="Cannot do at all"),1,0)</f>
        <v>0</v>
      </c>
      <c r="M378" s="1" cm="1">
        <f t="array" ref="M37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78" s="1">
        <f>IF(NOT(Table2[[#This Row],[Disable]]),1,0)</f>
        <v>1</v>
      </c>
      <c r="O378" s="1" t="str">
        <f>IF(Table2[[#This Row],[Disable]]=1,"Disable","Non-disabled")</f>
        <v>Non-disabled</v>
      </c>
    </row>
    <row r="379" spans="1:15" x14ac:dyDescent="0.3">
      <c r="A379" s="1" t="s">
        <v>5</v>
      </c>
      <c r="B379" s="1" t="s">
        <v>7</v>
      </c>
      <c r="C379" s="1" t="s">
        <v>8</v>
      </c>
      <c r="D379" s="1" t="s">
        <v>8</v>
      </c>
      <c r="E379" s="1" t="s">
        <v>8</v>
      </c>
      <c r="F379" s="1" t="s">
        <v>8</v>
      </c>
      <c r="G379" s="1" t="s">
        <v>8</v>
      </c>
      <c r="H379" s="1" t="s">
        <v>8</v>
      </c>
      <c r="I379" s="1" cm="1">
        <f t="array" ref="I37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79" s="1" cm="1">
        <f t="array" ref="J379">IF(OR(Table2[[#This Row],[Do you have difficulty in seeing, even if wearing glasses?]:[Using your usual language, do you have difficulty in communicating, for example understanding or being understood?]]="Some difficulty"),1,0)</f>
        <v>0</v>
      </c>
      <c r="K379" s="1" cm="1">
        <f t="array" ref="K379">IF(AND(Table2[[#This Row],[Do you have difficulty in seeing, even if wearing glasses?]:[Using your usual language, do you have difficulty in communicating, for example understanding or being understood?]]="No difficulty"),1,0)</f>
        <v>1</v>
      </c>
      <c r="L379" s="1" cm="1">
        <f t="array" ref="L379">IF(OR(Table2[[#This Row],[Do you have difficulty in seeing, even if wearing glasses?]:[Using your usual language, do you have difficulty in communicating, for example understanding or being understood?]]="Cannot do at all"),1,0)</f>
        <v>0</v>
      </c>
      <c r="M379" s="1" cm="1">
        <f t="array" ref="M37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79" s="1">
        <f>IF(NOT(Table2[[#This Row],[Disable]]),1,0)</f>
        <v>1</v>
      </c>
      <c r="O379" s="1" t="str">
        <f>IF(Table2[[#This Row],[Disable]]=1,"Disable","Non-disabled")</f>
        <v>Non-disabled</v>
      </c>
    </row>
    <row r="380" spans="1:15" x14ac:dyDescent="0.3">
      <c r="A380" s="1" t="s">
        <v>5</v>
      </c>
      <c r="B380" s="1" t="s">
        <v>7</v>
      </c>
      <c r="C380" s="1" t="s">
        <v>8</v>
      </c>
      <c r="D380" s="1" t="s">
        <v>10</v>
      </c>
      <c r="E380" s="1" t="s">
        <v>8</v>
      </c>
      <c r="F380" s="1" t="s">
        <v>8</v>
      </c>
      <c r="G380" s="1" t="s">
        <v>8</v>
      </c>
      <c r="H380" s="1" t="s">
        <v>8</v>
      </c>
      <c r="I380" s="1" cm="1">
        <f t="array" ref="I38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80" s="1" cm="1">
        <f t="array" ref="J380">IF(OR(Table2[[#This Row],[Do you have difficulty in seeing, even if wearing glasses?]:[Using your usual language, do you have difficulty in communicating, for example understanding or being understood?]]="Some difficulty"),1,0)</f>
        <v>1</v>
      </c>
      <c r="K380" s="1" cm="1">
        <f t="array" ref="K380">IF(AND(Table2[[#This Row],[Do you have difficulty in seeing, even if wearing glasses?]:[Using your usual language, do you have difficulty in communicating, for example understanding or being understood?]]="No difficulty"),1,0)</f>
        <v>0</v>
      </c>
      <c r="L380" s="1" cm="1">
        <f t="array" ref="L380">IF(OR(Table2[[#This Row],[Do you have difficulty in seeing, even if wearing glasses?]:[Using your usual language, do you have difficulty in communicating, for example understanding or being understood?]]="Cannot do at all"),1,0)</f>
        <v>0</v>
      </c>
      <c r="M380" s="1" cm="1">
        <f t="array" ref="M38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80" s="1">
        <f>IF(NOT(Table2[[#This Row],[Disable]]),1,0)</f>
        <v>1</v>
      </c>
      <c r="O380" s="1" t="str">
        <f>IF(Table2[[#This Row],[Disable]]=1,"Disable","Non-disabled")</f>
        <v>Non-disabled</v>
      </c>
    </row>
    <row r="381" spans="1:15" x14ac:dyDescent="0.3">
      <c r="A381" s="1" t="s">
        <v>4</v>
      </c>
      <c r="B381" s="1" t="s">
        <v>7</v>
      </c>
      <c r="C381" s="1" t="s">
        <v>8</v>
      </c>
      <c r="D381" s="1" t="s">
        <v>8</v>
      </c>
      <c r="E381" s="1" t="s">
        <v>8</v>
      </c>
      <c r="F381" s="1" t="s">
        <v>8</v>
      </c>
      <c r="G381" s="1" t="s">
        <v>8</v>
      </c>
      <c r="H381" s="1" t="s">
        <v>8</v>
      </c>
      <c r="I381" s="1" cm="1">
        <f t="array" ref="I38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81" s="1" cm="1">
        <f t="array" ref="J381">IF(OR(Table2[[#This Row],[Do you have difficulty in seeing, even if wearing glasses?]:[Using your usual language, do you have difficulty in communicating, for example understanding or being understood?]]="Some difficulty"),1,0)</f>
        <v>0</v>
      </c>
      <c r="K381" s="1" cm="1">
        <f t="array" ref="K381">IF(AND(Table2[[#This Row],[Do you have difficulty in seeing, even if wearing glasses?]:[Using your usual language, do you have difficulty in communicating, for example understanding or being understood?]]="No difficulty"),1,0)</f>
        <v>1</v>
      </c>
      <c r="L381" s="1" cm="1">
        <f t="array" ref="L381">IF(OR(Table2[[#This Row],[Do you have difficulty in seeing, even if wearing glasses?]:[Using your usual language, do you have difficulty in communicating, for example understanding or being understood?]]="Cannot do at all"),1,0)</f>
        <v>0</v>
      </c>
      <c r="M381" s="1" cm="1">
        <f t="array" ref="M38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81" s="1">
        <f>IF(NOT(Table2[[#This Row],[Disable]]),1,0)</f>
        <v>1</v>
      </c>
      <c r="O381" s="1" t="str">
        <f>IF(Table2[[#This Row],[Disable]]=1,"Disable","Non-disabled")</f>
        <v>Non-disabled</v>
      </c>
    </row>
    <row r="382" spans="1:15" x14ac:dyDescent="0.3">
      <c r="A382" s="1" t="s">
        <v>4</v>
      </c>
      <c r="B382" s="1" t="s">
        <v>7</v>
      </c>
      <c r="C382" s="1" t="s">
        <v>10</v>
      </c>
      <c r="D382" s="1" t="s">
        <v>8</v>
      </c>
      <c r="E382" s="1" t="s">
        <v>8</v>
      </c>
      <c r="F382" s="1" t="s">
        <v>8</v>
      </c>
      <c r="G382" s="1" t="s">
        <v>8</v>
      </c>
      <c r="H382" s="1" t="s">
        <v>8</v>
      </c>
      <c r="I382" s="1" cm="1">
        <f t="array" ref="I38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82" s="1" cm="1">
        <f t="array" ref="J382">IF(OR(Table2[[#This Row],[Do you have difficulty in seeing, even if wearing glasses?]:[Using your usual language, do you have difficulty in communicating, for example understanding or being understood?]]="Some difficulty"),1,0)</f>
        <v>1</v>
      </c>
      <c r="K382" s="1" cm="1">
        <f t="array" ref="K382">IF(AND(Table2[[#This Row],[Do you have difficulty in seeing, even if wearing glasses?]:[Using your usual language, do you have difficulty in communicating, for example understanding or being understood?]]="No difficulty"),1,0)</f>
        <v>0</v>
      </c>
      <c r="L382" s="1" cm="1">
        <f t="array" ref="L382">IF(OR(Table2[[#This Row],[Do you have difficulty in seeing, even if wearing glasses?]:[Using your usual language, do you have difficulty in communicating, for example understanding or being understood?]]="Cannot do at all"),1,0)</f>
        <v>0</v>
      </c>
      <c r="M382" s="1" cm="1">
        <f t="array" ref="M38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82" s="1">
        <f>IF(NOT(Table2[[#This Row],[Disable]]),1,0)</f>
        <v>1</v>
      </c>
      <c r="O382" s="1" t="str">
        <f>IF(Table2[[#This Row],[Disable]]=1,"Disable","Non-disabled")</f>
        <v>Non-disabled</v>
      </c>
    </row>
    <row r="383" spans="1:15" x14ac:dyDescent="0.3">
      <c r="A383" s="1" t="s">
        <v>5</v>
      </c>
      <c r="B383" s="1" t="s">
        <v>7</v>
      </c>
      <c r="C383" s="1" t="s">
        <v>8</v>
      </c>
      <c r="D383" s="1" t="s">
        <v>8</v>
      </c>
      <c r="E383" s="1" t="s">
        <v>8</v>
      </c>
      <c r="F383" s="1" t="s">
        <v>8</v>
      </c>
      <c r="G383" s="1" t="s">
        <v>8</v>
      </c>
      <c r="H383" s="1" t="s">
        <v>8</v>
      </c>
      <c r="I383" s="1" cm="1">
        <f t="array" ref="I38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83" s="1" cm="1">
        <f t="array" ref="J383">IF(OR(Table2[[#This Row],[Do you have difficulty in seeing, even if wearing glasses?]:[Using your usual language, do you have difficulty in communicating, for example understanding or being understood?]]="Some difficulty"),1,0)</f>
        <v>0</v>
      </c>
      <c r="K383" s="1" cm="1">
        <f t="array" ref="K383">IF(AND(Table2[[#This Row],[Do you have difficulty in seeing, even if wearing glasses?]:[Using your usual language, do you have difficulty in communicating, for example understanding or being understood?]]="No difficulty"),1,0)</f>
        <v>1</v>
      </c>
      <c r="L383" s="1" cm="1">
        <f t="array" ref="L383">IF(OR(Table2[[#This Row],[Do you have difficulty in seeing, even if wearing glasses?]:[Using your usual language, do you have difficulty in communicating, for example understanding or being understood?]]="Cannot do at all"),1,0)</f>
        <v>0</v>
      </c>
      <c r="M383" s="1" cm="1">
        <f t="array" ref="M38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83" s="1">
        <f>IF(NOT(Table2[[#This Row],[Disable]]),1,0)</f>
        <v>1</v>
      </c>
      <c r="O383" s="1" t="str">
        <f>IF(Table2[[#This Row],[Disable]]=1,"Disable","Non-disabled")</f>
        <v>Non-disabled</v>
      </c>
    </row>
    <row r="384" spans="1:15" x14ac:dyDescent="0.3">
      <c r="A384" s="1" t="s">
        <v>5</v>
      </c>
      <c r="B384" s="1" t="s">
        <v>7</v>
      </c>
      <c r="C384" s="1" t="s">
        <v>8</v>
      </c>
      <c r="D384" s="1" t="s">
        <v>8</v>
      </c>
      <c r="E384" s="1" t="s">
        <v>8</v>
      </c>
      <c r="F384" s="1" t="s">
        <v>8</v>
      </c>
      <c r="G384" s="1" t="s">
        <v>8</v>
      </c>
      <c r="H384" s="1" t="s">
        <v>10</v>
      </c>
      <c r="I384" s="1" cm="1">
        <f t="array" ref="I38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84" s="1" cm="1">
        <f t="array" ref="J384">IF(OR(Table2[[#This Row],[Do you have difficulty in seeing, even if wearing glasses?]:[Using your usual language, do you have difficulty in communicating, for example understanding or being understood?]]="Some difficulty"),1,0)</f>
        <v>1</v>
      </c>
      <c r="K384" s="1" cm="1">
        <f t="array" ref="K384">IF(AND(Table2[[#This Row],[Do you have difficulty in seeing, even if wearing glasses?]:[Using your usual language, do you have difficulty in communicating, for example understanding or being understood?]]="No difficulty"),1,0)</f>
        <v>0</v>
      </c>
      <c r="L384" s="1" cm="1">
        <f t="array" ref="L384">IF(OR(Table2[[#This Row],[Do you have difficulty in seeing, even if wearing glasses?]:[Using your usual language, do you have difficulty in communicating, for example understanding or being understood?]]="Cannot do at all"),1,0)</f>
        <v>0</v>
      </c>
      <c r="M384" s="1" cm="1">
        <f t="array" ref="M38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84" s="1">
        <f>IF(NOT(Table2[[#This Row],[Disable]]),1,0)</f>
        <v>1</v>
      </c>
      <c r="O384" s="1" t="str">
        <f>IF(Table2[[#This Row],[Disable]]=1,"Disable","Non-disabled")</f>
        <v>Non-disabled</v>
      </c>
    </row>
    <row r="385" spans="1:15" x14ac:dyDescent="0.3">
      <c r="A385" s="1" t="s">
        <v>4</v>
      </c>
      <c r="B385" s="1" t="s">
        <v>7</v>
      </c>
      <c r="C385" s="1" t="s">
        <v>10</v>
      </c>
      <c r="D385" s="1" t="s">
        <v>8</v>
      </c>
      <c r="E385" s="1" t="s">
        <v>8</v>
      </c>
      <c r="F385" s="1" t="s">
        <v>8</v>
      </c>
      <c r="G385" s="1" t="s">
        <v>8</v>
      </c>
      <c r="H385" s="1" t="s">
        <v>8</v>
      </c>
      <c r="I385" s="1" cm="1">
        <f t="array" ref="I38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85" s="1" cm="1">
        <f t="array" ref="J385">IF(OR(Table2[[#This Row],[Do you have difficulty in seeing, even if wearing glasses?]:[Using your usual language, do you have difficulty in communicating, for example understanding or being understood?]]="Some difficulty"),1,0)</f>
        <v>1</v>
      </c>
      <c r="K385" s="1" cm="1">
        <f t="array" ref="K385">IF(AND(Table2[[#This Row],[Do you have difficulty in seeing, even if wearing glasses?]:[Using your usual language, do you have difficulty in communicating, for example understanding or being understood?]]="No difficulty"),1,0)</f>
        <v>0</v>
      </c>
      <c r="L385" s="1" cm="1">
        <f t="array" ref="L385">IF(OR(Table2[[#This Row],[Do you have difficulty in seeing, even if wearing glasses?]:[Using your usual language, do you have difficulty in communicating, for example understanding or being understood?]]="Cannot do at all"),1,0)</f>
        <v>0</v>
      </c>
      <c r="M385" s="1" cm="1">
        <f t="array" ref="M38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85" s="1">
        <f>IF(NOT(Table2[[#This Row],[Disable]]),1,0)</f>
        <v>1</v>
      </c>
      <c r="O385" s="1" t="str">
        <f>IF(Table2[[#This Row],[Disable]]=1,"Disable","Non-disabled")</f>
        <v>Non-disabled</v>
      </c>
    </row>
    <row r="386" spans="1:15" x14ac:dyDescent="0.3">
      <c r="A386" s="1" t="s">
        <v>4</v>
      </c>
      <c r="B386" s="1" t="s">
        <v>7</v>
      </c>
      <c r="C386" s="1" t="s">
        <v>8</v>
      </c>
      <c r="D386" s="1" t="s">
        <v>8</v>
      </c>
      <c r="E386" s="1" t="s">
        <v>8</v>
      </c>
      <c r="F386" s="1" t="s">
        <v>8</v>
      </c>
      <c r="G386" s="1" t="s">
        <v>8</v>
      </c>
      <c r="H386" s="1" t="s">
        <v>8</v>
      </c>
      <c r="I386" s="1" cm="1">
        <f t="array" ref="I38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86" s="1" cm="1">
        <f t="array" ref="J386">IF(OR(Table2[[#This Row],[Do you have difficulty in seeing, even if wearing glasses?]:[Using your usual language, do you have difficulty in communicating, for example understanding or being understood?]]="Some difficulty"),1,0)</f>
        <v>0</v>
      </c>
      <c r="K386" s="1" cm="1">
        <f t="array" ref="K386">IF(AND(Table2[[#This Row],[Do you have difficulty in seeing, even if wearing glasses?]:[Using your usual language, do you have difficulty in communicating, for example understanding or being understood?]]="No difficulty"),1,0)</f>
        <v>1</v>
      </c>
      <c r="L386" s="1" cm="1">
        <f t="array" ref="L386">IF(OR(Table2[[#This Row],[Do you have difficulty in seeing, even if wearing glasses?]:[Using your usual language, do you have difficulty in communicating, for example understanding or being understood?]]="Cannot do at all"),1,0)</f>
        <v>0</v>
      </c>
      <c r="M386" s="1" cm="1">
        <f t="array" ref="M38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86" s="1">
        <f>IF(NOT(Table2[[#This Row],[Disable]]),1,0)</f>
        <v>1</v>
      </c>
      <c r="O386" s="1" t="str">
        <f>IF(Table2[[#This Row],[Disable]]=1,"Disable","Non-disabled")</f>
        <v>Non-disabled</v>
      </c>
    </row>
    <row r="387" spans="1:15" x14ac:dyDescent="0.3">
      <c r="A387" s="1" t="s">
        <v>4</v>
      </c>
      <c r="B387" s="1" t="s">
        <v>7</v>
      </c>
      <c r="C387" s="1" t="s">
        <v>8</v>
      </c>
      <c r="D387" s="1" t="s">
        <v>8</v>
      </c>
      <c r="E387" s="1" t="s">
        <v>8</v>
      </c>
      <c r="F387" s="1" t="s">
        <v>8</v>
      </c>
      <c r="G387" s="1" t="s">
        <v>8</v>
      </c>
      <c r="H387" s="1" t="s">
        <v>8</v>
      </c>
      <c r="I387" s="1" cm="1">
        <f t="array" ref="I38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87" s="1" cm="1">
        <f t="array" ref="J387">IF(OR(Table2[[#This Row],[Do you have difficulty in seeing, even if wearing glasses?]:[Using your usual language, do you have difficulty in communicating, for example understanding or being understood?]]="Some difficulty"),1,0)</f>
        <v>0</v>
      </c>
      <c r="K387" s="1" cm="1">
        <f t="array" ref="K387">IF(AND(Table2[[#This Row],[Do you have difficulty in seeing, even if wearing glasses?]:[Using your usual language, do you have difficulty in communicating, for example understanding or being understood?]]="No difficulty"),1,0)</f>
        <v>1</v>
      </c>
      <c r="L387" s="1" cm="1">
        <f t="array" ref="L387">IF(OR(Table2[[#This Row],[Do you have difficulty in seeing, even if wearing glasses?]:[Using your usual language, do you have difficulty in communicating, for example understanding or being understood?]]="Cannot do at all"),1,0)</f>
        <v>0</v>
      </c>
      <c r="M387" s="1" cm="1">
        <f t="array" ref="M38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87" s="1">
        <f>IF(NOT(Table2[[#This Row],[Disable]]),1,0)</f>
        <v>1</v>
      </c>
      <c r="O387" s="1" t="str">
        <f>IF(Table2[[#This Row],[Disable]]=1,"Disable","Non-disabled")</f>
        <v>Non-disabled</v>
      </c>
    </row>
    <row r="388" spans="1:15" x14ac:dyDescent="0.3">
      <c r="A388" s="1" t="s">
        <v>4</v>
      </c>
      <c r="B388" s="1" t="s">
        <v>7</v>
      </c>
      <c r="C388" s="1" t="s">
        <v>8</v>
      </c>
      <c r="D388" s="1" t="s">
        <v>10</v>
      </c>
      <c r="E388" s="1" t="s">
        <v>8</v>
      </c>
      <c r="F388" s="1" t="s">
        <v>8</v>
      </c>
      <c r="G388" s="1" t="s">
        <v>8</v>
      </c>
      <c r="H388" s="1" t="s">
        <v>8</v>
      </c>
      <c r="I388" s="1" cm="1">
        <f t="array" ref="I38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88" s="1" cm="1">
        <f t="array" ref="J388">IF(OR(Table2[[#This Row],[Do you have difficulty in seeing, even if wearing glasses?]:[Using your usual language, do you have difficulty in communicating, for example understanding or being understood?]]="Some difficulty"),1,0)</f>
        <v>1</v>
      </c>
      <c r="K388" s="1" cm="1">
        <f t="array" ref="K388">IF(AND(Table2[[#This Row],[Do you have difficulty in seeing, even if wearing glasses?]:[Using your usual language, do you have difficulty in communicating, for example understanding or being understood?]]="No difficulty"),1,0)</f>
        <v>0</v>
      </c>
      <c r="L388" s="1" cm="1">
        <f t="array" ref="L388">IF(OR(Table2[[#This Row],[Do you have difficulty in seeing, even if wearing glasses?]:[Using your usual language, do you have difficulty in communicating, for example understanding or being understood?]]="Cannot do at all"),1,0)</f>
        <v>0</v>
      </c>
      <c r="M388" s="1" cm="1">
        <f t="array" ref="M38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88" s="1">
        <f>IF(NOT(Table2[[#This Row],[Disable]]),1,0)</f>
        <v>1</v>
      </c>
      <c r="O388" s="1" t="str">
        <f>IF(Table2[[#This Row],[Disable]]=1,"Disable","Non-disabled")</f>
        <v>Non-disabled</v>
      </c>
    </row>
    <row r="389" spans="1:15" x14ac:dyDescent="0.3">
      <c r="A389" s="1" t="s">
        <v>4</v>
      </c>
      <c r="B389" s="1" t="s">
        <v>7</v>
      </c>
      <c r="C389" s="1" t="s">
        <v>8</v>
      </c>
      <c r="D389" s="1" t="s">
        <v>8</v>
      </c>
      <c r="E389" s="1" t="s">
        <v>8</v>
      </c>
      <c r="F389" s="1" t="s">
        <v>8</v>
      </c>
      <c r="G389" s="1" t="s">
        <v>8</v>
      </c>
      <c r="H389" s="1" t="s">
        <v>8</v>
      </c>
      <c r="I389" s="1" cm="1">
        <f t="array" ref="I38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89" s="1" cm="1">
        <f t="array" ref="J389">IF(OR(Table2[[#This Row],[Do you have difficulty in seeing, even if wearing glasses?]:[Using your usual language, do you have difficulty in communicating, for example understanding or being understood?]]="Some difficulty"),1,0)</f>
        <v>0</v>
      </c>
      <c r="K389" s="1" cm="1">
        <f t="array" ref="K389">IF(AND(Table2[[#This Row],[Do you have difficulty in seeing, even if wearing glasses?]:[Using your usual language, do you have difficulty in communicating, for example understanding or being understood?]]="No difficulty"),1,0)</f>
        <v>1</v>
      </c>
      <c r="L389" s="1" cm="1">
        <f t="array" ref="L389">IF(OR(Table2[[#This Row],[Do you have difficulty in seeing, even if wearing glasses?]:[Using your usual language, do you have difficulty in communicating, for example understanding or being understood?]]="Cannot do at all"),1,0)</f>
        <v>0</v>
      </c>
      <c r="M389" s="1" cm="1">
        <f t="array" ref="M38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89" s="1">
        <f>IF(NOT(Table2[[#This Row],[Disable]]),1,0)</f>
        <v>1</v>
      </c>
      <c r="O389" s="1" t="str">
        <f>IF(Table2[[#This Row],[Disable]]=1,"Disable","Non-disabled")</f>
        <v>Non-disabled</v>
      </c>
    </row>
    <row r="390" spans="1:15" x14ac:dyDescent="0.3">
      <c r="A390" s="1" t="s">
        <v>4</v>
      </c>
      <c r="B390" s="1" t="s">
        <v>7</v>
      </c>
      <c r="C390" s="1" t="s">
        <v>8</v>
      </c>
      <c r="D390" s="1" t="s">
        <v>8</v>
      </c>
      <c r="E390" s="1" t="s">
        <v>8</v>
      </c>
      <c r="F390" s="1" t="s">
        <v>8</v>
      </c>
      <c r="G390" s="1" t="s">
        <v>8</v>
      </c>
      <c r="H390" s="1" t="s">
        <v>8</v>
      </c>
      <c r="I390" s="1" cm="1">
        <f t="array" ref="I39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90" s="1" cm="1">
        <f t="array" ref="J390">IF(OR(Table2[[#This Row],[Do you have difficulty in seeing, even if wearing glasses?]:[Using your usual language, do you have difficulty in communicating, for example understanding or being understood?]]="Some difficulty"),1,0)</f>
        <v>0</v>
      </c>
      <c r="K390" s="1" cm="1">
        <f t="array" ref="K390">IF(AND(Table2[[#This Row],[Do you have difficulty in seeing, even if wearing glasses?]:[Using your usual language, do you have difficulty in communicating, for example understanding or being understood?]]="No difficulty"),1,0)</f>
        <v>1</v>
      </c>
      <c r="L390" s="1" cm="1">
        <f t="array" ref="L390">IF(OR(Table2[[#This Row],[Do you have difficulty in seeing, even if wearing glasses?]:[Using your usual language, do you have difficulty in communicating, for example understanding or being understood?]]="Cannot do at all"),1,0)</f>
        <v>0</v>
      </c>
      <c r="M390" s="1" cm="1">
        <f t="array" ref="M39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90" s="1">
        <f>IF(NOT(Table2[[#This Row],[Disable]]),1,0)</f>
        <v>1</v>
      </c>
      <c r="O390" s="1" t="str">
        <f>IF(Table2[[#This Row],[Disable]]=1,"Disable","Non-disabled")</f>
        <v>Non-disabled</v>
      </c>
    </row>
    <row r="391" spans="1:15" x14ac:dyDescent="0.3">
      <c r="A391" s="1" t="s">
        <v>4</v>
      </c>
      <c r="B391" s="1" t="s">
        <v>7</v>
      </c>
      <c r="C391" s="1" t="s">
        <v>8</v>
      </c>
      <c r="D391" s="1" t="s">
        <v>8</v>
      </c>
      <c r="E391" s="1" t="s">
        <v>8</v>
      </c>
      <c r="F391" s="1" t="s">
        <v>8</v>
      </c>
      <c r="G391" s="1" t="s">
        <v>8</v>
      </c>
      <c r="H391" s="1" t="s">
        <v>8</v>
      </c>
      <c r="I391" s="1" cm="1">
        <f t="array" ref="I39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91" s="1" cm="1">
        <f t="array" ref="J391">IF(OR(Table2[[#This Row],[Do you have difficulty in seeing, even if wearing glasses?]:[Using your usual language, do you have difficulty in communicating, for example understanding or being understood?]]="Some difficulty"),1,0)</f>
        <v>0</v>
      </c>
      <c r="K391" s="1" cm="1">
        <f t="array" ref="K391">IF(AND(Table2[[#This Row],[Do you have difficulty in seeing, even if wearing glasses?]:[Using your usual language, do you have difficulty in communicating, for example understanding or being understood?]]="No difficulty"),1,0)</f>
        <v>1</v>
      </c>
      <c r="L391" s="1" cm="1">
        <f t="array" ref="L391">IF(OR(Table2[[#This Row],[Do you have difficulty in seeing, even if wearing glasses?]:[Using your usual language, do you have difficulty in communicating, for example understanding or being understood?]]="Cannot do at all"),1,0)</f>
        <v>0</v>
      </c>
      <c r="M391" s="1" cm="1">
        <f t="array" ref="M39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91" s="1">
        <f>IF(NOT(Table2[[#This Row],[Disable]]),1,0)</f>
        <v>1</v>
      </c>
      <c r="O391" s="1" t="str">
        <f>IF(Table2[[#This Row],[Disable]]=1,"Disable","Non-disabled")</f>
        <v>Non-disabled</v>
      </c>
    </row>
    <row r="392" spans="1:15" x14ac:dyDescent="0.3">
      <c r="A392" s="1" t="s">
        <v>5</v>
      </c>
      <c r="B392" s="1" t="s">
        <v>7</v>
      </c>
      <c r="C392" s="1" t="s">
        <v>8</v>
      </c>
      <c r="D392" s="1" t="s">
        <v>8</v>
      </c>
      <c r="E392" s="1" t="s">
        <v>8</v>
      </c>
      <c r="F392" s="1" t="s">
        <v>8</v>
      </c>
      <c r="G392" s="1" t="s">
        <v>8</v>
      </c>
      <c r="H392" s="1" t="s">
        <v>8</v>
      </c>
      <c r="I392" s="1" cm="1">
        <f t="array" ref="I39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92" s="1" cm="1">
        <f t="array" ref="J392">IF(OR(Table2[[#This Row],[Do you have difficulty in seeing, even if wearing glasses?]:[Using your usual language, do you have difficulty in communicating, for example understanding or being understood?]]="Some difficulty"),1,0)</f>
        <v>0</v>
      </c>
      <c r="K392" s="1" cm="1">
        <f t="array" ref="K392">IF(AND(Table2[[#This Row],[Do you have difficulty in seeing, even if wearing glasses?]:[Using your usual language, do you have difficulty in communicating, for example understanding or being understood?]]="No difficulty"),1,0)</f>
        <v>1</v>
      </c>
      <c r="L392" s="1" cm="1">
        <f t="array" ref="L392">IF(OR(Table2[[#This Row],[Do you have difficulty in seeing, even if wearing glasses?]:[Using your usual language, do you have difficulty in communicating, for example understanding or being understood?]]="Cannot do at all"),1,0)</f>
        <v>0</v>
      </c>
      <c r="M392" s="1" cm="1">
        <f t="array" ref="M39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92" s="1">
        <f>IF(NOT(Table2[[#This Row],[Disable]]),1,0)</f>
        <v>1</v>
      </c>
      <c r="O392" s="1" t="str">
        <f>IF(Table2[[#This Row],[Disable]]=1,"Disable","Non-disabled")</f>
        <v>Non-disabled</v>
      </c>
    </row>
    <row r="393" spans="1:15" x14ac:dyDescent="0.3">
      <c r="A393" s="1" t="s">
        <v>5</v>
      </c>
      <c r="B393" s="1" t="s">
        <v>7</v>
      </c>
      <c r="C393" s="1" t="s">
        <v>8</v>
      </c>
      <c r="D393" s="1" t="s">
        <v>8</v>
      </c>
      <c r="E393" s="1" t="s">
        <v>8</v>
      </c>
      <c r="F393" s="1" t="s">
        <v>8</v>
      </c>
      <c r="G393" s="1" t="s">
        <v>8</v>
      </c>
      <c r="H393" s="1" t="s">
        <v>8</v>
      </c>
      <c r="I393" s="1" cm="1">
        <f t="array" ref="I39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93" s="1" cm="1">
        <f t="array" ref="J393">IF(OR(Table2[[#This Row],[Do you have difficulty in seeing, even if wearing glasses?]:[Using your usual language, do you have difficulty in communicating, for example understanding or being understood?]]="Some difficulty"),1,0)</f>
        <v>0</v>
      </c>
      <c r="K393" s="1" cm="1">
        <f t="array" ref="K393">IF(AND(Table2[[#This Row],[Do you have difficulty in seeing, even if wearing glasses?]:[Using your usual language, do you have difficulty in communicating, for example understanding or being understood?]]="No difficulty"),1,0)</f>
        <v>1</v>
      </c>
      <c r="L393" s="1" cm="1">
        <f t="array" ref="L393">IF(OR(Table2[[#This Row],[Do you have difficulty in seeing, even if wearing glasses?]:[Using your usual language, do you have difficulty in communicating, for example understanding or being understood?]]="Cannot do at all"),1,0)</f>
        <v>0</v>
      </c>
      <c r="M393" s="1" cm="1">
        <f t="array" ref="M39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93" s="1">
        <f>IF(NOT(Table2[[#This Row],[Disable]]),1,0)</f>
        <v>1</v>
      </c>
      <c r="O393" s="1" t="str">
        <f>IF(Table2[[#This Row],[Disable]]=1,"Disable","Non-disabled")</f>
        <v>Non-disabled</v>
      </c>
    </row>
    <row r="394" spans="1:15" x14ac:dyDescent="0.3">
      <c r="A394" s="1" t="s">
        <v>4</v>
      </c>
      <c r="B394" s="1" t="s">
        <v>7</v>
      </c>
      <c r="C394" s="1" t="s">
        <v>8</v>
      </c>
      <c r="D394" s="1" t="s">
        <v>8</v>
      </c>
      <c r="E394" s="1" t="s">
        <v>8</v>
      </c>
      <c r="F394" s="1" t="s">
        <v>8</v>
      </c>
      <c r="G394" s="1" t="s">
        <v>8</v>
      </c>
      <c r="H394" s="1" t="s">
        <v>8</v>
      </c>
      <c r="I394" s="1" cm="1">
        <f t="array" ref="I39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94" s="1" cm="1">
        <f t="array" ref="J394">IF(OR(Table2[[#This Row],[Do you have difficulty in seeing, even if wearing glasses?]:[Using your usual language, do you have difficulty in communicating, for example understanding or being understood?]]="Some difficulty"),1,0)</f>
        <v>0</v>
      </c>
      <c r="K394" s="1" cm="1">
        <f t="array" ref="K394">IF(AND(Table2[[#This Row],[Do you have difficulty in seeing, even if wearing glasses?]:[Using your usual language, do you have difficulty in communicating, for example understanding or being understood?]]="No difficulty"),1,0)</f>
        <v>1</v>
      </c>
      <c r="L394" s="1" cm="1">
        <f t="array" ref="L394">IF(OR(Table2[[#This Row],[Do you have difficulty in seeing, even if wearing glasses?]:[Using your usual language, do you have difficulty in communicating, for example understanding or being understood?]]="Cannot do at all"),1,0)</f>
        <v>0</v>
      </c>
      <c r="M394" s="1" cm="1">
        <f t="array" ref="M39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94" s="1">
        <f>IF(NOT(Table2[[#This Row],[Disable]]),1,0)</f>
        <v>1</v>
      </c>
      <c r="O394" s="1" t="str">
        <f>IF(Table2[[#This Row],[Disable]]=1,"Disable","Non-disabled")</f>
        <v>Non-disabled</v>
      </c>
    </row>
    <row r="395" spans="1:15" x14ac:dyDescent="0.3">
      <c r="A395" s="1" t="s">
        <v>5</v>
      </c>
      <c r="B395" s="1" t="s">
        <v>7</v>
      </c>
      <c r="C395" s="1" t="s">
        <v>8</v>
      </c>
      <c r="D395" s="1" t="s">
        <v>8</v>
      </c>
      <c r="E395" s="1" t="s">
        <v>8</v>
      </c>
      <c r="F395" s="1" t="s">
        <v>8</v>
      </c>
      <c r="G395" s="1" t="s">
        <v>8</v>
      </c>
      <c r="H395" s="1" t="s">
        <v>8</v>
      </c>
      <c r="I395" s="1" cm="1">
        <f t="array" ref="I39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95" s="1" cm="1">
        <f t="array" ref="J395">IF(OR(Table2[[#This Row],[Do you have difficulty in seeing, even if wearing glasses?]:[Using your usual language, do you have difficulty in communicating, for example understanding or being understood?]]="Some difficulty"),1,0)</f>
        <v>0</v>
      </c>
      <c r="K395" s="1" cm="1">
        <f t="array" ref="K395">IF(AND(Table2[[#This Row],[Do you have difficulty in seeing, even if wearing glasses?]:[Using your usual language, do you have difficulty in communicating, for example understanding or being understood?]]="No difficulty"),1,0)</f>
        <v>1</v>
      </c>
      <c r="L395" s="1" cm="1">
        <f t="array" ref="L395">IF(OR(Table2[[#This Row],[Do you have difficulty in seeing, even if wearing glasses?]:[Using your usual language, do you have difficulty in communicating, for example understanding or being understood?]]="Cannot do at all"),1,0)</f>
        <v>0</v>
      </c>
      <c r="M395" s="1" cm="1">
        <f t="array" ref="M39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95" s="1">
        <f>IF(NOT(Table2[[#This Row],[Disable]]),1,0)</f>
        <v>1</v>
      </c>
      <c r="O395" s="1" t="str">
        <f>IF(Table2[[#This Row],[Disable]]=1,"Disable","Non-disabled")</f>
        <v>Non-disabled</v>
      </c>
    </row>
    <row r="396" spans="1:15" x14ac:dyDescent="0.3">
      <c r="A396" s="1" t="s">
        <v>5</v>
      </c>
      <c r="B396" s="1" t="s">
        <v>7</v>
      </c>
      <c r="C396" s="1" t="s">
        <v>8</v>
      </c>
      <c r="D396" s="1" t="s">
        <v>8</v>
      </c>
      <c r="E396" s="1" t="s">
        <v>8</v>
      </c>
      <c r="F396" s="1" t="s">
        <v>8</v>
      </c>
      <c r="G396" s="1" t="s">
        <v>8</v>
      </c>
      <c r="H396" s="1" t="s">
        <v>8</v>
      </c>
      <c r="I396" s="1" cm="1">
        <f t="array" ref="I39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96" s="1" cm="1">
        <f t="array" ref="J396">IF(OR(Table2[[#This Row],[Do you have difficulty in seeing, even if wearing glasses?]:[Using your usual language, do you have difficulty in communicating, for example understanding or being understood?]]="Some difficulty"),1,0)</f>
        <v>0</v>
      </c>
      <c r="K396" s="1" cm="1">
        <f t="array" ref="K396">IF(AND(Table2[[#This Row],[Do you have difficulty in seeing, even if wearing glasses?]:[Using your usual language, do you have difficulty in communicating, for example understanding or being understood?]]="No difficulty"),1,0)</f>
        <v>1</v>
      </c>
      <c r="L396" s="1" cm="1">
        <f t="array" ref="L396">IF(OR(Table2[[#This Row],[Do you have difficulty in seeing, even if wearing glasses?]:[Using your usual language, do you have difficulty in communicating, for example understanding or being understood?]]="Cannot do at all"),1,0)</f>
        <v>0</v>
      </c>
      <c r="M396" s="1" cm="1">
        <f t="array" ref="M39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96" s="1">
        <f>IF(NOT(Table2[[#This Row],[Disable]]),1,0)</f>
        <v>1</v>
      </c>
      <c r="O396" s="1" t="str">
        <f>IF(Table2[[#This Row],[Disable]]=1,"Disable","Non-disabled")</f>
        <v>Non-disabled</v>
      </c>
    </row>
    <row r="397" spans="1:15" x14ac:dyDescent="0.3">
      <c r="A397" s="1" t="s">
        <v>5</v>
      </c>
      <c r="B397" s="1" t="s">
        <v>7</v>
      </c>
      <c r="C397" s="1" t="s">
        <v>8</v>
      </c>
      <c r="D397" s="1" t="s">
        <v>8</v>
      </c>
      <c r="E397" s="1" t="s">
        <v>8</v>
      </c>
      <c r="F397" s="1" t="s">
        <v>8</v>
      </c>
      <c r="G397" s="1" t="s">
        <v>8</v>
      </c>
      <c r="H397" s="1" t="s">
        <v>8</v>
      </c>
      <c r="I397" s="1" cm="1">
        <f t="array" ref="I39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97" s="1" cm="1">
        <f t="array" ref="J397">IF(OR(Table2[[#This Row],[Do you have difficulty in seeing, even if wearing glasses?]:[Using your usual language, do you have difficulty in communicating, for example understanding or being understood?]]="Some difficulty"),1,0)</f>
        <v>0</v>
      </c>
      <c r="K397" s="1" cm="1">
        <f t="array" ref="K397">IF(AND(Table2[[#This Row],[Do you have difficulty in seeing, even if wearing glasses?]:[Using your usual language, do you have difficulty in communicating, for example understanding or being understood?]]="No difficulty"),1,0)</f>
        <v>1</v>
      </c>
      <c r="L397" s="1" cm="1">
        <f t="array" ref="L397">IF(OR(Table2[[#This Row],[Do you have difficulty in seeing, even if wearing glasses?]:[Using your usual language, do you have difficulty in communicating, for example understanding or being understood?]]="Cannot do at all"),1,0)</f>
        <v>0</v>
      </c>
      <c r="M397" s="1" cm="1">
        <f t="array" ref="M39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97" s="1">
        <f>IF(NOT(Table2[[#This Row],[Disable]]),1,0)</f>
        <v>1</v>
      </c>
      <c r="O397" s="1" t="str">
        <f>IF(Table2[[#This Row],[Disable]]=1,"Disable","Non-disabled")</f>
        <v>Non-disabled</v>
      </c>
    </row>
    <row r="398" spans="1:15" x14ac:dyDescent="0.3">
      <c r="A398" s="1" t="s">
        <v>5</v>
      </c>
      <c r="B398" s="1" t="s">
        <v>7</v>
      </c>
      <c r="C398" s="1" t="s">
        <v>8</v>
      </c>
      <c r="D398" s="1" t="s">
        <v>8</v>
      </c>
      <c r="E398" s="1" t="s">
        <v>8</v>
      </c>
      <c r="F398" s="1" t="s">
        <v>8</v>
      </c>
      <c r="G398" s="1" t="s">
        <v>8</v>
      </c>
      <c r="H398" s="1" t="s">
        <v>8</v>
      </c>
      <c r="I398" s="1" cm="1">
        <f t="array" ref="I39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98" s="1" cm="1">
        <f t="array" ref="J398">IF(OR(Table2[[#This Row],[Do you have difficulty in seeing, even if wearing glasses?]:[Using your usual language, do you have difficulty in communicating, for example understanding or being understood?]]="Some difficulty"),1,0)</f>
        <v>0</v>
      </c>
      <c r="K398" s="1" cm="1">
        <f t="array" ref="K398">IF(AND(Table2[[#This Row],[Do you have difficulty in seeing, even if wearing glasses?]:[Using your usual language, do you have difficulty in communicating, for example understanding or being understood?]]="No difficulty"),1,0)</f>
        <v>1</v>
      </c>
      <c r="L398" s="1" cm="1">
        <f t="array" ref="L398">IF(OR(Table2[[#This Row],[Do you have difficulty in seeing, even if wearing glasses?]:[Using your usual language, do you have difficulty in communicating, for example understanding or being understood?]]="Cannot do at all"),1,0)</f>
        <v>0</v>
      </c>
      <c r="M398" s="1" cm="1">
        <f t="array" ref="M39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98" s="1">
        <f>IF(NOT(Table2[[#This Row],[Disable]]),1,0)</f>
        <v>1</v>
      </c>
      <c r="O398" s="1" t="str">
        <f>IF(Table2[[#This Row],[Disable]]=1,"Disable","Non-disabled")</f>
        <v>Non-disabled</v>
      </c>
    </row>
    <row r="399" spans="1:15" x14ac:dyDescent="0.3">
      <c r="A399" s="1" t="s">
        <v>5</v>
      </c>
      <c r="B399" s="1" t="s">
        <v>7</v>
      </c>
      <c r="C399" s="1" t="s">
        <v>8</v>
      </c>
      <c r="D399" s="1" t="s">
        <v>8</v>
      </c>
      <c r="E399" s="1" t="s">
        <v>8</v>
      </c>
      <c r="F399" s="1" t="s">
        <v>8</v>
      </c>
      <c r="G399" s="1" t="s">
        <v>8</v>
      </c>
      <c r="H399" s="1" t="s">
        <v>8</v>
      </c>
      <c r="I399" s="1" cm="1">
        <f t="array" ref="I39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399" s="1" cm="1">
        <f t="array" ref="J399">IF(OR(Table2[[#This Row],[Do you have difficulty in seeing, even if wearing glasses?]:[Using your usual language, do you have difficulty in communicating, for example understanding or being understood?]]="Some difficulty"),1,0)</f>
        <v>0</v>
      </c>
      <c r="K399" s="1" cm="1">
        <f t="array" ref="K399">IF(AND(Table2[[#This Row],[Do you have difficulty in seeing, even if wearing glasses?]:[Using your usual language, do you have difficulty in communicating, for example understanding or being understood?]]="No difficulty"),1,0)</f>
        <v>1</v>
      </c>
      <c r="L399" s="1" cm="1">
        <f t="array" ref="L399">IF(OR(Table2[[#This Row],[Do you have difficulty in seeing, even if wearing glasses?]:[Using your usual language, do you have difficulty in communicating, for example understanding or being understood?]]="Cannot do at all"),1,0)</f>
        <v>0</v>
      </c>
      <c r="M399" s="1" cm="1">
        <f t="array" ref="M39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399" s="1">
        <f>IF(NOT(Table2[[#This Row],[Disable]]),1,0)</f>
        <v>1</v>
      </c>
      <c r="O399" s="1" t="str">
        <f>IF(Table2[[#This Row],[Disable]]=1,"Disable","Non-disabled")</f>
        <v>Non-disabled</v>
      </c>
    </row>
    <row r="400" spans="1:15" x14ac:dyDescent="0.3">
      <c r="A400" s="1" t="s">
        <v>5</v>
      </c>
      <c r="B400" s="1" t="s">
        <v>7</v>
      </c>
      <c r="C400" s="1" t="s">
        <v>8</v>
      </c>
      <c r="D400" s="1" t="s">
        <v>8</v>
      </c>
      <c r="E400" s="1" t="s">
        <v>8</v>
      </c>
      <c r="F400" s="1" t="s">
        <v>8</v>
      </c>
      <c r="G400" s="1" t="s">
        <v>8</v>
      </c>
      <c r="H400" s="1" t="s">
        <v>8</v>
      </c>
      <c r="I400" s="1" cm="1">
        <f t="array" ref="I40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00" s="1" cm="1">
        <f t="array" ref="J400">IF(OR(Table2[[#This Row],[Do you have difficulty in seeing, even if wearing glasses?]:[Using your usual language, do you have difficulty in communicating, for example understanding or being understood?]]="Some difficulty"),1,0)</f>
        <v>0</v>
      </c>
      <c r="K400" s="1" cm="1">
        <f t="array" ref="K400">IF(AND(Table2[[#This Row],[Do you have difficulty in seeing, even if wearing glasses?]:[Using your usual language, do you have difficulty in communicating, for example understanding or being understood?]]="No difficulty"),1,0)</f>
        <v>1</v>
      </c>
      <c r="L400" s="1" cm="1">
        <f t="array" ref="L400">IF(OR(Table2[[#This Row],[Do you have difficulty in seeing, even if wearing glasses?]:[Using your usual language, do you have difficulty in communicating, for example understanding or being understood?]]="Cannot do at all"),1,0)</f>
        <v>0</v>
      </c>
      <c r="M400" s="1" cm="1">
        <f t="array" ref="M40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00" s="1">
        <f>IF(NOT(Table2[[#This Row],[Disable]]),1,0)</f>
        <v>1</v>
      </c>
      <c r="O400" s="1" t="str">
        <f>IF(Table2[[#This Row],[Disable]]=1,"Disable","Non-disabled")</f>
        <v>Non-disabled</v>
      </c>
    </row>
    <row r="401" spans="1:15" x14ac:dyDescent="0.3">
      <c r="A401" s="1" t="s">
        <v>5</v>
      </c>
      <c r="B401" s="1" t="s">
        <v>7</v>
      </c>
      <c r="C401" s="1" t="s">
        <v>8</v>
      </c>
      <c r="D401" s="1" t="s">
        <v>8</v>
      </c>
      <c r="E401" s="1" t="s">
        <v>8</v>
      </c>
      <c r="F401" s="1" t="s">
        <v>8</v>
      </c>
      <c r="G401" s="1" t="s">
        <v>8</v>
      </c>
      <c r="H401" s="1" t="s">
        <v>8</v>
      </c>
      <c r="I401" s="1" cm="1">
        <f t="array" ref="I40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01" s="1" cm="1">
        <f t="array" ref="J401">IF(OR(Table2[[#This Row],[Do you have difficulty in seeing, even if wearing glasses?]:[Using your usual language, do you have difficulty in communicating, for example understanding or being understood?]]="Some difficulty"),1,0)</f>
        <v>0</v>
      </c>
      <c r="K401" s="1" cm="1">
        <f t="array" ref="K401">IF(AND(Table2[[#This Row],[Do you have difficulty in seeing, even if wearing glasses?]:[Using your usual language, do you have difficulty in communicating, for example understanding or being understood?]]="No difficulty"),1,0)</f>
        <v>1</v>
      </c>
      <c r="L401" s="1" cm="1">
        <f t="array" ref="L401">IF(OR(Table2[[#This Row],[Do you have difficulty in seeing, even if wearing glasses?]:[Using your usual language, do you have difficulty in communicating, for example understanding or being understood?]]="Cannot do at all"),1,0)</f>
        <v>0</v>
      </c>
      <c r="M401" s="1" cm="1">
        <f t="array" ref="M40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01" s="1">
        <f>IF(NOT(Table2[[#This Row],[Disable]]),1,0)</f>
        <v>1</v>
      </c>
      <c r="O401" s="1" t="str">
        <f>IF(Table2[[#This Row],[Disable]]=1,"Disable","Non-disabled")</f>
        <v>Non-disabled</v>
      </c>
    </row>
    <row r="402" spans="1:15" x14ac:dyDescent="0.3">
      <c r="A402" s="1" t="s">
        <v>5</v>
      </c>
      <c r="B402" s="1" t="s">
        <v>7</v>
      </c>
      <c r="C402" s="1" t="s">
        <v>8</v>
      </c>
      <c r="D402" s="1" t="s">
        <v>8</v>
      </c>
      <c r="E402" s="1" t="s">
        <v>8</v>
      </c>
      <c r="F402" s="1" t="s">
        <v>8</v>
      </c>
      <c r="G402" s="1" t="s">
        <v>8</v>
      </c>
      <c r="H402" s="1" t="s">
        <v>8</v>
      </c>
      <c r="I402" s="1" cm="1">
        <f t="array" ref="I40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02" s="1" cm="1">
        <f t="array" ref="J402">IF(OR(Table2[[#This Row],[Do you have difficulty in seeing, even if wearing glasses?]:[Using your usual language, do you have difficulty in communicating, for example understanding or being understood?]]="Some difficulty"),1,0)</f>
        <v>0</v>
      </c>
      <c r="K402" s="1" cm="1">
        <f t="array" ref="K402">IF(AND(Table2[[#This Row],[Do you have difficulty in seeing, even if wearing glasses?]:[Using your usual language, do you have difficulty in communicating, for example understanding or being understood?]]="No difficulty"),1,0)</f>
        <v>1</v>
      </c>
      <c r="L402" s="1" cm="1">
        <f t="array" ref="L402">IF(OR(Table2[[#This Row],[Do you have difficulty in seeing, even if wearing glasses?]:[Using your usual language, do you have difficulty in communicating, for example understanding or being understood?]]="Cannot do at all"),1,0)</f>
        <v>0</v>
      </c>
      <c r="M402" s="1" cm="1">
        <f t="array" ref="M40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02" s="1">
        <f>IF(NOT(Table2[[#This Row],[Disable]]),1,0)</f>
        <v>1</v>
      </c>
      <c r="O402" s="1" t="str">
        <f>IF(Table2[[#This Row],[Disable]]=1,"Disable","Non-disabled")</f>
        <v>Non-disabled</v>
      </c>
    </row>
    <row r="403" spans="1:15" x14ac:dyDescent="0.3">
      <c r="A403" s="1" t="s">
        <v>5</v>
      </c>
      <c r="B403" s="1" t="s">
        <v>7</v>
      </c>
      <c r="C403" s="1" t="s">
        <v>8</v>
      </c>
      <c r="D403" s="1" t="s">
        <v>8</v>
      </c>
      <c r="E403" s="1" t="s">
        <v>8</v>
      </c>
      <c r="F403" s="1" t="s">
        <v>8</v>
      </c>
      <c r="G403" s="1" t="s">
        <v>8</v>
      </c>
      <c r="H403" s="1" t="s">
        <v>8</v>
      </c>
      <c r="I403" s="1" cm="1">
        <f t="array" ref="I40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03" s="1" cm="1">
        <f t="array" ref="J403">IF(OR(Table2[[#This Row],[Do you have difficulty in seeing, even if wearing glasses?]:[Using your usual language, do you have difficulty in communicating, for example understanding or being understood?]]="Some difficulty"),1,0)</f>
        <v>0</v>
      </c>
      <c r="K403" s="1" cm="1">
        <f t="array" ref="K403">IF(AND(Table2[[#This Row],[Do you have difficulty in seeing, even if wearing glasses?]:[Using your usual language, do you have difficulty in communicating, for example understanding or being understood?]]="No difficulty"),1,0)</f>
        <v>1</v>
      </c>
      <c r="L403" s="1" cm="1">
        <f t="array" ref="L403">IF(OR(Table2[[#This Row],[Do you have difficulty in seeing, even if wearing glasses?]:[Using your usual language, do you have difficulty in communicating, for example understanding or being understood?]]="Cannot do at all"),1,0)</f>
        <v>0</v>
      </c>
      <c r="M403" s="1" cm="1">
        <f t="array" ref="M40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03" s="1">
        <f>IF(NOT(Table2[[#This Row],[Disable]]),1,0)</f>
        <v>1</v>
      </c>
      <c r="O403" s="1" t="str">
        <f>IF(Table2[[#This Row],[Disable]]=1,"Disable","Non-disabled")</f>
        <v>Non-disabled</v>
      </c>
    </row>
    <row r="404" spans="1:15" x14ac:dyDescent="0.3">
      <c r="A404" s="1" t="s">
        <v>5</v>
      </c>
      <c r="B404" s="1" t="s">
        <v>7</v>
      </c>
      <c r="C404" s="1" t="s">
        <v>8</v>
      </c>
      <c r="D404" s="1" t="s">
        <v>8</v>
      </c>
      <c r="E404" s="1" t="s">
        <v>8</v>
      </c>
      <c r="F404" s="1" t="s">
        <v>8</v>
      </c>
      <c r="G404" s="1" t="s">
        <v>8</v>
      </c>
      <c r="H404" s="1" t="s">
        <v>8</v>
      </c>
      <c r="I404" s="1" cm="1">
        <f t="array" ref="I40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04" s="1" cm="1">
        <f t="array" ref="J404">IF(OR(Table2[[#This Row],[Do you have difficulty in seeing, even if wearing glasses?]:[Using your usual language, do you have difficulty in communicating, for example understanding or being understood?]]="Some difficulty"),1,0)</f>
        <v>0</v>
      </c>
      <c r="K404" s="1" cm="1">
        <f t="array" ref="K404">IF(AND(Table2[[#This Row],[Do you have difficulty in seeing, even if wearing glasses?]:[Using your usual language, do you have difficulty in communicating, for example understanding or being understood?]]="No difficulty"),1,0)</f>
        <v>1</v>
      </c>
      <c r="L404" s="1" cm="1">
        <f t="array" ref="L404">IF(OR(Table2[[#This Row],[Do you have difficulty in seeing, even if wearing glasses?]:[Using your usual language, do you have difficulty in communicating, for example understanding or being understood?]]="Cannot do at all"),1,0)</f>
        <v>0</v>
      </c>
      <c r="M404" s="1" cm="1">
        <f t="array" ref="M40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04" s="1">
        <f>IF(NOT(Table2[[#This Row],[Disable]]),1,0)</f>
        <v>1</v>
      </c>
      <c r="O404" s="1" t="str">
        <f>IF(Table2[[#This Row],[Disable]]=1,"Disable","Non-disabled")</f>
        <v>Non-disabled</v>
      </c>
    </row>
    <row r="405" spans="1:15" x14ac:dyDescent="0.3">
      <c r="A405" s="1" t="s">
        <v>5</v>
      </c>
      <c r="B405" s="1" t="s">
        <v>7</v>
      </c>
      <c r="C405" s="1" t="s">
        <v>8</v>
      </c>
      <c r="D405" s="1" t="s">
        <v>8</v>
      </c>
      <c r="E405" s="1" t="s">
        <v>8</v>
      </c>
      <c r="F405" s="1" t="s">
        <v>8</v>
      </c>
      <c r="G405" s="1" t="s">
        <v>8</v>
      </c>
      <c r="H405" s="1" t="s">
        <v>8</v>
      </c>
      <c r="I405" s="1" cm="1">
        <f t="array" ref="I40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05" s="1" cm="1">
        <f t="array" ref="J405">IF(OR(Table2[[#This Row],[Do you have difficulty in seeing, even if wearing glasses?]:[Using your usual language, do you have difficulty in communicating, for example understanding or being understood?]]="Some difficulty"),1,0)</f>
        <v>0</v>
      </c>
      <c r="K405" s="1" cm="1">
        <f t="array" ref="K405">IF(AND(Table2[[#This Row],[Do you have difficulty in seeing, even if wearing glasses?]:[Using your usual language, do you have difficulty in communicating, for example understanding or being understood?]]="No difficulty"),1,0)</f>
        <v>1</v>
      </c>
      <c r="L405" s="1" cm="1">
        <f t="array" ref="L405">IF(OR(Table2[[#This Row],[Do you have difficulty in seeing, even if wearing glasses?]:[Using your usual language, do you have difficulty in communicating, for example understanding or being understood?]]="Cannot do at all"),1,0)</f>
        <v>0</v>
      </c>
      <c r="M405" s="1" cm="1">
        <f t="array" ref="M40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05" s="1">
        <f>IF(NOT(Table2[[#This Row],[Disable]]),1,0)</f>
        <v>1</v>
      </c>
      <c r="O405" s="1" t="str">
        <f>IF(Table2[[#This Row],[Disable]]=1,"Disable","Non-disabled")</f>
        <v>Non-disabled</v>
      </c>
    </row>
    <row r="406" spans="1:15" x14ac:dyDescent="0.3">
      <c r="A406" s="1" t="s">
        <v>5</v>
      </c>
      <c r="B406" s="1" t="s">
        <v>7</v>
      </c>
      <c r="C406" s="1" t="s">
        <v>8</v>
      </c>
      <c r="D406" s="1" t="s">
        <v>8</v>
      </c>
      <c r="E406" s="1" t="s">
        <v>8</v>
      </c>
      <c r="F406" s="1" t="s">
        <v>8</v>
      </c>
      <c r="G406" s="1" t="s">
        <v>8</v>
      </c>
      <c r="H406" s="1" t="s">
        <v>8</v>
      </c>
      <c r="I406" s="1" cm="1">
        <f t="array" ref="I40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06" s="1" cm="1">
        <f t="array" ref="J406">IF(OR(Table2[[#This Row],[Do you have difficulty in seeing, even if wearing glasses?]:[Using your usual language, do you have difficulty in communicating, for example understanding or being understood?]]="Some difficulty"),1,0)</f>
        <v>0</v>
      </c>
      <c r="K406" s="1" cm="1">
        <f t="array" ref="K406">IF(AND(Table2[[#This Row],[Do you have difficulty in seeing, even if wearing glasses?]:[Using your usual language, do you have difficulty in communicating, for example understanding or being understood?]]="No difficulty"),1,0)</f>
        <v>1</v>
      </c>
      <c r="L406" s="1" cm="1">
        <f t="array" ref="L406">IF(OR(Table2[[#This Row],[Do you have difficulty in seeing, even if wearing glasses?]:[Using your usual language, do you have difficulty in communicating, for example understanding or being understood?]]="Cannot do at all"),1,0)</f>
        <v>0</v>
      </c>
      <c r="M406" s="1" cm="1">
        <f t="array" ref="M40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06" s="1">
        <f>IF(NOT(Table2[[#This Row],[Disable]]),1,0)</f>
        <v>1</v>
      </c>
      <c r="O406" s="1" t="str">
        <f>IF(Table2[[#This Row],[Disable]]=1,"Disable","Non-disabled")</f>
        <v>Non-disabled</v>
      </c>
    </row>
    <row r="407" spans="1:15" x14ac:dyDescent="0.3">
      <c r="A407" s="1" t="s">
        <v>5</v>
      </c>
      <c r="B407" s="1" t="s">
        <v>7</v>
      </c>
      <c r="C407" s="1" t="s">
        <v>8</v>
      </c>
      <c r="D407" s="1" t="s">
        <v>8</v>
      </c>
      <c r="E407" s="1" t="s">
        <v>8</v>
      </c>
      <c r="F407" s="1" t="s">
        <v>8</v>
      </c>
      <c r="G407" s="1" t="s">
        <v>8</v>
      </c>
      <c r="H407" s="1" t="s">
        <v>8</v>
      </c>
      <c r="I407" s="1" cm="1">
        <f t="array" ref="I40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07" s="1" cm="1">
        <f t="array" ref="J407">IF(OR(Table2[[#This Row],[Do you have difficulty in seeing, even if wearing glasses?]:[Using your usual language, do you have difficulty in communicating, for example understanding or being understood?]]="Some difficulty"),1,0)</f>
        <v>0</v>
      </c>
      <c r="K407" s="1" cm="1">
        <f t="array" ref="K407">IF(AND(Table2[[#This Row],[Do you have difficulty in seeing, even if wearing glasses?]:[Using your usual language, do you have difficulty in communicating, for example understanding or being understood?]]="No difficulty"),1,0)</f>
        <v>1</v>
      </c>
      <c r="L407" s="1" cm="1">
        <f t="array" ref="L407">IF(OR(Table2[[#This Row],[Do you have difficulty in seeing, even if wearing glasses?]:[Using your usual language, do you have difficulty in communicating, for example understanding or being understood?]]="Cannot do at all"),1,0)</f>
        <v>0</v>
      </c>
      <c r="M407" s="1" cm="1">
        <f t="array" ref="M40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07" s="1">
        <f>IF(NOT(Table2[[#This Row],[Disable]]),1,0)</f>
        <v>1</v>
      </c>
      <c r="O407" s="1" t="str">
        <f>IF(Table2[[#This Row],[Disable]]=1,"Disable","Non-disabled")</f>
        <v>Non-disabled</v>
      </c>
    </row>
    <row r="408" spans="1:15" x14ac:dyDescent="0.3">
      <c r="A408" s="1" t="s">
        <v>5</v>
      </c>
      <c r="B408" s="1" t="s">
        <v>7</v>
      </c>
      <c r="C408" s="1" t="s">
        <v>8</v>
      </c>
      <c r="D408" s="1" t="s">
        <v>8</v>
      </c>
      <c r="E408" s="1" t="s">
        <v>8</v>
      </c>
      <c r="F408" s="1" t="s">
        <v>8</v>
      </c>
      <c r="G408" s="1" t="s">
        <v>8</v>
      </c>
      <c r="H408" s="1" t="s">
        <v>8</v>
      </c>
      <c r="I408" s="1" cm="1">
        <f t="array" ref="I40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08" s="1" cm="1">
        <f t="array" ref="J408">IF(OR(Table2[[#This Row],[Do you have difficulty in seeing, even if wearing glasses?]:[Using your usual language, do you have difficulty in communicating, for example understanding or being understood?]]="Some difficulty"),1,0)</f>
        <v>0</v>
      </c>
      <c r="K408" s="1" cm="1">
        <f t="array" ref="K408">IF(AND(Table2[[#This Row],[Do you have difficulty in seeing, even if wearing glasses?]:[Using your usual language, do you have difficulty in communicating, for example understanding or being understood?]]="No difficulty"),1,0)</f>
        <v>1</v>
      </c>
      <c r="L408" s="1" cm="1">
        <f t="array" ref="L408">IF(OR(Table2[[#This Row],[Do you have difficulty in seeing, even if wearing glasses?]:[Using your usual language, do you have difficulty in communicating, for example understanding or being understood?]]="Cannot do at all"),1,0)</f>
        <v>0</v>
      </c>
      <c r="M408" s="1" cm="1">
        <f t="array" ref="M40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08" s="1">
        <f>IF(NOT(Table2[[#This Row],[Disable]]),1,0)</f>
        <v>1</v>
      </c>
      <c r="O408" s="1" t="str">
        <f>IF(Table2[[#This Row],[Disable]]=1,"Disable","Non-disabled")</f>
        <v>Non-disabled</v>
      </c>
    </row>
    <row r="409" spans="1:15" x14ac:dyDescent="0.3">
      <c r="A409" s="1" t="s">
        <v>5</v>
      </c>
      <c r="B409" s="1" t="s">
        <v>7</v>
      </c>
      <c r="C409" s="1" t="s">
        <v>8</v>
      </c>
      <c r="D409" s="1" t="s">
        <v>8</v>
      </c>
      <c r="E409" s="1" t="s">
        <v>8</v>
      </c>
      <c r="F409" s="1" t="s">
        <v>8</v>
      </c>
      <c r="G409" s="1" t="s">
        <v>8</v>
      </c>
      <c r="H409" s="1" t="s">
        <v>8</v>
      </c>
      <c r="I409" s="1" cm="1">
        <f t="array" ref="I40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09" s="1" cm="1">
        <f t="array" ref="J409">IF(OR(Table2[[#This Row],[Do you have difficulty in seeing, even if wearing glasses?]:[Using your usual language, do you have difficulty in communicating, for example understanding or being understood?]]="Some difficulty"),1,0)</f>
        <v>0</v>
      </c>
      <c r="K409" s="1" cm="1">
        <f t="array" ref="K409">IF(AND(Table2[[#This Row],[Do you have difficulty in seeing, even if wearing glasses?]:[Using your usual language, do you have difficulty in communicating, for example understanding or being understood?]]="No difficulty"),1,0)</f>
        <v>1</v>
      </c>
      <c r="L409" s="1" cm="1">
        <f t="array" ref="L409">IF(OR(Table2[[#This Row],[Do you have difficulty in seeing, even if wearing glasses?]:[Using your usual language, do you have difficulty in communicating, for example understanding or being understood?]]="Cannot do at all"),1,0)</f>
        <v>0</v>
      </c>
      <c r="M409" s="1" cm="1">
        <f t="array" ref="M40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09" s="1">
        <f>IF(NOT(Table2[[#This Row],[Disable]]),1,0)</f>
        <v>1</v>
      </c>
      <c r="O409" s="1" t="str">
        <f>IF(Table2[[#This Row],[Disable]]=1,"Disable","Non-disabled")</f>
        <v>Non-disabled</v>
      </c>
    </row>
    <row r="410" spans="1:15" x14ac:dyDescent="0.3">
      <c r="A410" s="1" t="s">
        <v>5</v>
      </c>
      <c r="B410" s="1" t="s">
        <v>7</v>
      </c>
      <c r="C410" s="1" t="s">
        <v>8</v>
      </c>
      <c r="D410" s="1" t="s">
        <v>8</v>
      </c>
      <c r="E410" s="1" t="s">
        <v>8</v>
      </c>
      <c r="F410" s="1" t="s">
        <v>8</v>
      </c>
      <c r="G410" s="1" t="s">
        <v>8</v>
      </c>
      <c r="H410" s="1" t="s">
        <v>8</v>
      </c>
      <c r="I410" s="1" cm="1">
        <f t="array" ref="I410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10" s="1" cm="1">
        <f t="array" ref="J410">IF(OR(Table2[[#This Row],[Do you have difficulty in seeing, even if wearing glasses?]:[Using your usual language, do you have difficulty in communicating, for example understanding or being understood?]]="Some difficulty"),1,0)</f>
        <v>0</v>
      </c>
      <c r="K410" s="1" cm="1">
        <f t="array" ref="K410">IF(AND(Table2[[#This Row],[Do you have difficulty in seeing, even if wearing glasses?]:[Using your usual language, do you have difficulty in communicating, for example understanding or being understood?]]="No difficulty"),1,0)</f>
        <v>1</v>
      </c>
      <c r="L410" s="1" cm="1">
        <f t="array" ref="L410">IF(OR(Table2[[#This Row],[Do you have difficulty in seeing, even if wearing glasses?]:[Using your usual language, do you have difficulty in communicating, for example understanding or being understood?]]="Cannot do at all"),1,0)</f>
        <v>0</v>
      </c>
      <c r="M410" s="1" cm="1">
        <f t="array" ref="M41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10" s="1">
        <f>IF(NOT(Table2[[#This Row],[Disable]]),1,0)</f>
        <v>1</v>
      </c>
      <c r="O410" s="1" t="str">
        <f>IF(Table2[[#This Row],[Disable]]=1,"Disable","Non-disabled")</f>
        <v>Non-disabled</v>
      </c>
    </row>
    <row r="411" spans="1:15" x14ac:dyDescent="0.3">
      <c r="A411" s="1" t="s">
        <v>5</v>
      </c>
      <c r="B411" s="1" t="s">
        <v>7</v>
      </c>
      <c r="C411" s="1" t="s">
        <v>8</v>
      </c>
      <c r="D411" s="1" t="s">
        <v>8</v>
      </c>
      <c r="E411" s="1" t="s">
        <v>8</v>
      </c>
      <c r="F411" s="1" t="s">
        <v>8</v>
      </c>
      <c r="G411" s="1" t="s">
        <v>8</v>
      </c>
      <c r="H411" s="1" t="s">
        <v>8</v>
      </c>
      <c r="I411" s="1" cm="1">
        <f t="array" ref="I411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11" s="1" cm="1">
        <f t="array" ref="J411">IF(OR(Table2[[#This Row],[Do you have difficulty in seeing, even if wearing glasses?]:[Using your usual language, do you have difficulty in communicating, for example understanding or being understood?]]="Some difficulty"),1,0)</f>
        <v>0</v>
      </c>
      <c r="K411" s="1" cm="1">
        <f t="array" ref="K411">IF(AND(Table2[[#This Row],[Do you have difficulty in seeing, even if wearing glasses?]:[Using your usual language, do you have difficulty in communicating, for example understanding or being understood?]]="No difficulty"),1,0)</f>
        <v>1</v>
      </c>
      <c r="L411" s="1" cm="1">
        <f t="array" ref="L411">IF(OR(Table2[[#This Row],[Do you have difficulty in seeing, even if wearing glasses?]:[Using your usual language, do you have difficulty in communicating, for example understanding or being understood?]]="Cannot do at all"),1,0)</f>
        <v>0</v>
      </c>
      <c r="M411" s="1" cm="1">
        <f t="array" ref="M41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11" s="1">
        <f>IF(NOT(Table2[[#This Row],[Disable]]),1,0)</f>
        <v>1</v>
      </c>
      <c r="O411" s="1" t="str">
        <f>IF(Table2[[#This Row],[Disable]]=1,"Disable","Non-disabled")</f>
        <v>Non-disabled</v>
      </c>
    </row>
    <row r="412" spans="1:15" x14ac:dyDescent="0.3">
      <c r="A412" s="1" t="s">
        <v>5</v>
      </c>
      <c r="B412" s="1" t="s">
        <v>7</v>
      </c>
      <c r="C412" s="1" t="s">
        <v>8</v>
      </c>
      <c r="D412" s="1" t="s">
        <v>8</v>
      </c>
      <c r="E412" s="1" t="s">
        <v>8</v>
      </c>
      <c r="F412" s="1" t="s">
        <v>8</v>
      </c>
      <c r="G412" s="1" t="s">
        <v>8</v>
      </c>
      <c r="H412" s="1" t="s">
        <v>8</v>
      </c>
      <c r="I412" s="1" cm="1">
        <f t="array" ref="I412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12" s="1" cm="1">
        <f t="array" ref="J412">IF(OR(Table2[[#This Row],[Do you have difficulty in seeing, even if wearing glasses?]:[Using your usual language, do you have difficulty in communicating, for example understanding or being understood?]]="Some difficulty"),1,0)</f>
        <v>0</v>
      </c>
      <c r="K412" s="1" cm="1">
        <f t="array" ref="K412">IF(AND(Table2[[#This Row],[Do you have difficulty in seeing, even if wearing glasses?]:[Using your usual language, do you have difficulty in communicating, for example understanding or being understood?]]="No difficulty"),1,0)</f>
        <v>1</v>
      </c>
      <c r="L412" s="1" cm="1">
        <f t="array" ref="L412">IF(OR(Table2[[#This Row],[Do you have difficulty in seeing, even if wearing glasses?]:[Using your usual language, do you have difficulty in communicating, for example understanding or being understood?]]="Cannot do at all"),1,0)</f>
        <v>0</v>
      </c>
      <c r="M412" s="1" cm="1">
        <f t="array" ref="M41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12" s="1">
        <f>IF(NOT(Table2[[#This Row],[Disable]]),1,0)</f>
        <v>1</v>
      </c>
      <c r="O412" s="1" t="str">
        <f>IF(Table2[[#This Row],[Disable]]=1,"Disable","Non-disabled")</f>
        <v>Non-disabled</v>
      </c>
    </row>
    <row r="413" spans="1:15" x14ac:dyDescent="0.3">
      <c r="A413" s="1" t="s">
        <v>5</v>
      </c>
      <c r="B413" s="1" t="s">
        <v>7</v>
      </c>
      <c r="C413" s="1" t="s">
        <v>8</v>
      </c>
      <c r="D413" s="1" t="s">
        <v>8</v>
      </c>
      <c r="E413" s="1" t="s">
        <v>8</v>
      </c>
      <c r="F413" s="1" t="s">
        <v>8</v>
      </c>
      <c r="G413" s="1" t="s">
        <v>8</v>
      </c>
      <c r="H413" s="1" t="s">
        <v>8</v>
      </c>
      <c r="I413" s="1" cm="1">
        <f t="array" ref="I413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13" s="1" cm="1">
        <f t="array" ref="J413">IF(OR(Table2[[#This Row],[Do you have difficulty in seeing, even if wearing glasses?]:[Using your usual language, do you have difficulty in communicating, for example understanding or being understood?]]="Some difficulty"),1,0)</f>
        <v>0</v>
      </c>
      <c r="K413" s="1" cm="1">
        <f t="array" ref="K413">IF(AND(Table2[[#This Row],[Do you have difficulty in seeing, even if wearing glasses?]:[Using your usual language, do you have difficulty in communicating, for example understanding or being understood?]]="No difficulty"),1,0)</f>
        <v>1</v>
      </c>
      <c r="L413" s="1" cm="1">
        <f t="array" ref="L413">IF(OR(Table2[[#This Row],[Do you have difficulty in seeing, even if wearing glasses?]:[Using your usual language, do you have difficulty in communicating, for example understanding or being understood?]]="Cannot do at all"),1,0)</f>
        <v>0</v>
      </c>
      <c r="M413" s="1" cm="1">
        <f t="array" ref="M413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13" s="1">
        <f>IF(NOT(Table2[[#This Row],[Disable]]),1,0)</f>
        <v>1</v>
      </c>
      <c r="O413" s="1" t="str">
        <f>IF(Table2[[#This Row],[Disable]]=1,"Disable","Non-disabled")</f>
        <v>Non-disabled</v>
      </c>
    </row>
    <row r="414" spans="1:15" x14ac:dyDescent="0.3">
      <c r="A414" s="1" t="s">
        <v>5</v>
      </c>
      <c r="B414" s="1" t="s">
        <v>7</v>
      </c>
      <c r="C414" s="1" t="s">
        <v>8</v>
      </c>
      <c r="D414" s="1" t="s">
        <v>8</v>
      </c>
      <c r="E414" s="1" t="s">
        <v>8</v>
      </c>
      <c r="F414" s="1" t="s">
        <v>8</v>
      </c>
      <c r="G414" s="1" t="s">
        <v>8</v>
      </c>
      <c r="H414" s="1" t="s">
        <v>8</v>
      </c>
      <c r="I414" s="1" cm="1">
        <f t="array" ref="I414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14" s="1" cm="1">
        <f t="array" ref="J414">IF(OR(Table2[[#This Row],[Do you have difficulty in seeing, even if wearing glasses?]:[Using your usual language, do you have difficulty in communicating, for example understanding or being understood?]]="Some difficulty"),1,0)</f>
        <v>0</v>
      </c>
      <c r="K414" s="1" cm="1">
        <f t="array" ref="K414">IF(AND(Table2[[#This Row],[Do you have difficulty in seeing, even if wearing glasses?]:[Using your usual language, do you have difficulty in communicating, for example understanding or being understood?]]="No difficulty"),1,0)</f>
        <v>1</v>
      </c>
      <c r="L414" s="1" cm="1">
        <f t="array" ref="L414">IF(OR(Table2[[#This Row],[Do you have difficulty in seeing, even if wearing glasses?]:[Using your usual language, do you have difficulty in communicating, for example understanding or being understood?]]="Cannot do at all"),1,0)</f>
        <v>0</v>
      </c>
      <c r="M414" s="1" cm="1">
        <f t="array" ref="M414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14" s="1">
        <f>IF(NOT(Table2[[#This Row],[Disable]]),1,0)</f>
        <v>1</v>
      </c>
      <c r="O414" s="1" t="str">
        <f>IF(Table2[[#This Row],[Disable]]=1,"Disable","Non-disabled")</f>
        <v>Non-disabled</v>
      </c>
    </row>
    <row r="415" spans="1:15" x14ac:dyDescent="0.3">
      <c r="A415" s="1" t="s">
        <v>5</v>
      </c>
      <c r="B415" s="1" t="s">
        <v>7</v>
      </c>
      <c r="C415" s="1" t="s">
        <v>8</v>
      </c>
      <c r="D415" s="1" t="s">
        <v>8</v>
      </c>
      <c r="E415" s="1" t="s">
        <v>8</v>
      </c>
      <c r="F415" s="1" t="s">
        <v>8</v>
      </c>
      <c r="G415" s="1" t="s">
        <v>8</v>
      </c>
      <c r="H415" s="1" t="s">
        <v>8</v>
      </c>
      <c r="I415" s="1" cm="1">
        <f t="array" ref="I415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15" s="1" cm="1">
        <f t="array" ref="J415">IF(OR(Table2[[#This Row],[Do you have difficulty in seeing, even if wearing glasses?]:[Using your usual language, do you have difficulty in communicating, for example understanding or being understood?]]="Some difficulty"),1,0)</f>
        <v>0</v>
      </c>
      <c r="K415" s="1" cm="1">
        <f t="array" ref="K415">IF(AND(Table2[[#This Row],[Do you have difficulty in seeing, even if wearing glasses?]:[Using your usual language, do you have difficulty in communicating, for example understanding or being understood?]]="No difficulty"),1,0)</f>
        <v>1</v>
      </c>
      <c r="L415" s="1" cm="1">
        <f t="array" ref="L415">IF(OR(Table2[[#This Row],[Do you have difficulty in seeing, even if wearing glasses?]:[Using your usual language, do you have difficulty in communicating, for example understanding or being understood?]]="Cannot do at all"),1,0)</f>
        <v>0</v>
      </c>
      <c r="M415" s="1" cm="1">
        <f t="array" ref="M415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15" s="1">
        <f>IF(NOT(Table2[[#This Row],[Disable]]),1,0)</f>
        <v>1</v>
      </c>
      <c r="O415" s="1" t="str">
        <f>IF(Table2[[#This Row],[Disable]]=1,"Disable","Non-disabled")</f>
        <v>Non-disabled</v>
      </c>
    </row>
    <row r="416" spans="1:15" x14ac:dyDescent="0.3">
      <c r="A416" s="1" t="s">
        <v>4</v>
      </c>
      <c r="B416" s="1" t="s">
        <v>7</v>
      </c>
      <c r="C416" s="1" t="s">
        <v>8</v>
      </c>
      <c r="D416" s="1" t="s">
        <v>8</v>
      </c>
      <c r="E416" s="1" t="s">
        <v>8</v>
      </c>
      <c r="F416" s="1" t="s">
        <v>8</v>
      </c>
      <c r="G416" s="1" t="s">
        <v>8</v>
      </c>
      <c r="H416" s="1" t="s">
        <v>8</v>
      </c>
      <c r="I416" s="1" cm="1">
        <f t="array" ref="I416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16" s="1" cm="1">
        <f t="array" ref="J416">IF(OR(Table2[[#This Row],[Do you have difficulty in seeing, even if wearing glasses?]:[Using your usual language, do you have difficulty in communicating, for example understanding or being understood?]]="Some difficulty"),1,0)</f>
        <v>0</v>
      </c>
      <c r="K416" s="1" cm="1">
        <f t="array" ref="K416">IF(AND(Table2[[#This Row],[Do you have difficulty in seeing, even if wearing glasses?]:[Using your usual language, do you have difficulty in communicating, for example understanding or being understood?]]="No difficulty"),1,0)</f>
        <v>1</v>
      </c>
      <c r="L416" s="1" cm="1">
        <f t="array" ref="L416">IF(OR(Table2[[#This Row],[Do you have difficulty in seeing, even if wearing glasses?]:[Using your usual language, do you have difficulty in communicating, for example understanding or being understood?]]="Cannot do at all"),1,0)</f>
        <v>0</v>
      </c>
      <c r="M416" s="1" cm="1">
        <f t="array" ref="M416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16" s="1">
        <f>IF(NOT(Table2[[#This Row],[Disable]]),1,0)</f>
        <v>1</v>
      </c>
      <c r="O416" s="1" t="str">
        <f>IF(Table2[[#This Row],[Disable]]=1,"Disable","Non-disabled")</f>
        <v>Non-disabled</v>
      </c>
    </row>
    <row r="417" spans="1:15" x14ac:dyDescent="0.3">
      <c r="A417" s="1" t="s">
        <v>4</v>
      </c>
      <c r="B417" s="1" t="s">
        <v>7</v>
      </c>
      <c r="C417" s="1" t="s">
        <v>8</v>
      </c>
      <c r="D417" s="1" t="s">
        <v>8</v>
      </c>
      <c r="E417" s="1" t="s">
        <v>8</v>
      </c>
      <c r="F417" s="1" t="s">
        <v>8</v>
      </c>
      <c r="G417" s="1" t="s">
        <v>8</v>
      </c>
      <c r="H417" s="1" t="s">
        <v>8</v>
      </c>
      <c r="I417" s="1" cm="1">
        <f t="array" ref="I417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17" s="1" cm="1">
        <f t="array" ref="J417">IF(OR(Table2[[#This Row],[Do you have difficulty in seeing, even if wearing glasses?]:[Using your usual language, do you have difficulty in communicating, for example understanding or being understood?]]="Some difficulty"),1,0)</f>
        <v>0</v>
      </c>
      <c r="K417" s="1" cm="1">
        <f t="array" ref="K417">IF(AND(Table2[[#This Row],[Do you have difficulty in seeing, even if wearing glasses?]:[Using your usual language, do you have difficulty in communicating, for example understanding or being understood?]]="No difficulty"),1,0)</f>
        <v>1</v>
      </c>
      <c r="L417" s="1" cm="1">
        <f t="array" ref="L417">IF(OR(Table2[[#This Row],[Do you have difficulty in seeing, even if wearing glasses?]:[Using your usual language, do you have difficulty in communicating, for example understanding or being understood?]]="Cannot do at all"),1,0)</f>
        <v>0</v>
      </c>
      <c r="M417" s="1" cm="1">
        <f t="array" ref="M417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17" s="1">
        <f>IF(NOT(Table2[[#This Row],[Disable]]),1,0)</f>
        <v>1</v>
      </c>
      <c r="O417" s="1" t="str">
        <f>IF(Table2[[#This Row],[Disable]]=1,"Disable","Non-disabled")</f>
        <v>Non-disabled</v>
      </c>
    </row>
    <row r="418" spans="1:15" x14ac:dyDescent="0.3">
      <c r="A418" s="1" t="s">
        <v>5</v>
      </c>
      <c r="B418" s="1" t="s">
        <v>7</v>
      </c>
      <c r="C418" s="1" t="s">
        <v>8</v>
      </c>
      <c r="D418" s="1" t="s">
        <v>8</v>
      </c>
      <c r="E418" s="1" t="s">
        <v>8</v>
      </c>
      <c r="F418" s="1" t="s">
        <v>8</v>
      </c>
      <c r="G418" s="1" t="s">
        <v>8</v>
      </c>
      <c r="H418" s="1" t="s">
        <v>8</v>
      </c>
      <c r="I418" s="1" cm="1">
        <f t="array" ref="I418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18" s="1" cm="1">
        <f t="array" ref="J418">IF(OR(Table2[[#This Row],[Do you have difficulty in seeing, even if wearing glasses?]:[Using your usual language, do you have difficulty in communicating, for example understanding or being understood?]]="Some difficulty"),1,0)</f>
        <v>0</v>
      </c>
      <c r="K418" s="1" cm="1">
        <f t="array" ref="K418">IF(AND(Table2[[#This Row],[Do you have difficulty in seeing, even if wearing glasses?]:[Using your usual language, do you have difficulty in communicating, for example understanding or being understood?]]="No difficulty"),1,0)</f>
        <v>1</v>
      </c>
      <c r="L418" s="1" cm="1">
        <f t="array" ref="L418">IF(OR(Table2[[#This Row],[Do you have difficulty in seeing, even if wearing glasses?]:[Using your usual language, do you have difficulty in communicating, for example understanding or being understood?]]="Cannot do at all"),1,0)</f>
        <v>0</v>
      </c>
      <c r="M418" s="1" cm="1">
        <f t="array" ref="M418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18" s="1">
        <f>IF(NOT(Table2[[#This Row],[Disable]]),1,0)</f>
        <v>1</v>
      </c>
      <c r="O418" s="1" t="str">
        <f>IF(Table2[[#This Row],[Disable]]=1,"Disable","Non-disabled")</f>
        <v>Non-disabled</v>
      </c>
    </row>
    <row r="419" spans="1:15" x14ac:dyDescent="0.3">
      <c r="A419" s="1" t="s">
        <v>4</v>
      </c>
      <c r="B419" s="1" t="s">
        <v>7</v>
      </c>
      <c r="C419" s="1" t="s">
        <v>10</v>
      </c>
      <c r="D419" s="1" t="s">
        <v>8</v>
      </c>
      <c r="E419" s="1" t="s">
        <v>8</v>
      </c>
      <c r="F419" s="1" t="s">
        <v>8</v>
      </c>
      <c r="G419" s="1" t="s">
        <v>8</v>
      </c>
      <c r="H419" s="1" t="s">
        <v>8</v>
      </c>
      <c r="I419" s="1" cm="1">
        <f t="array" ref="I419">IF(OR(Table2[[#This Row],[Do you have difficulty in seeing, even if wearing glasses?]:[Using your usual language, do you have difficulty in communicating, for example understanding or being understood?]]="A lot of difficulty"),1,0)</f>
        <v>0</v>
      </c>
      <c r="J419" s="1" cm="1">
        <f t="array" ref="J419">IF(OR(Table2[[#This Row],[Do you have difficulty in seeing, even if wearing glasses?]:[Using your usual language, do you have difficulty in communicating, for example understanding or being understood?]]="Some difficulty"),1,0)</f>
        <v>1</v>
      </c>
      <c r="K419" s="1" cm="1">
        <f t="array" ref="K419">IF(AND(Table2[[#This Row],[Do you have difficulty in seeing, even if wearing glasses?]:[Using your usual language, do you have difficulty in communicating, for example understanding or being understood?]]="No difficulty"),1,0)</f>
        <v>0</v>
      </c>
      <c r="L419" s="1" cm="1">
        <f t="array" ref="L419">IF(OR(Table2[[#This Row],[Do you have difficulty in seeing, even if wearing glasses?]:[Using your usual language, do you have difficulty in communicating, for example understanding or being understood?]]="Cannot do at all"),1,0)</f>
        <v>0</v>
      </c>
      <c r="M419" s="1" cm="1">
        <f t="array" ref="M419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0</v>
      </c>
      <c r="N419" s="1">
        <f>IF(NOT(Table2[[#This Row],[Disable]]),1,0)</f>
        <v>1</v>
      </c>
      <c r="O419" s="1" t="str">
        <f>IF(Table2[[#This Row],[Disable]]=1,"Disable","Non-disabled")</f>
        <v>Non-disabled</v>
      </c>
    </row>
    <row r="420" spans="1:15" x14ac:dyDescent="0.3">
      <c r="A420" s="1" t="s">
        <v>5</v>
      </c>
      <c r="B420" s="1" t="s">
        <v>7</v>
      </c>
      <c r="C420" s="1" t="s">
        <v>8</v>
      </c>
      <c r="D420" s="1" t="s">
        <v>8</v>
      </c>
      <c r="E420" s="1" t="s">
        <v>11</v>
      </c>
      <c r="F420" s="1" t="s">
        <v>8</v>
      </c>
      <c r="G420" s="1" t="s">
        <v>9</v>
      </c>
      <c r="H420" s="1" t="s">
        <v>8</v>
      </c>
      <c r="I420" s="1" cm="1">
        <f t="array" ref="I420">IF(OR(Table2[[#This Row],[Do you have difficulty in seeing, even if wearing glasses?]:[Using your usual language, do you have difficulty in communicating, for example understanding or being understood?]]="A lot of difficulty"),1,0)</f>
        <v>1</v>
      </c>
      <c r="J420" s="1" cm="1">
        <f t="array" ref="J420">IF(OR(Table2[[#This Row],[Do you have difficulty in seeing, even if wearing glasses?]:[Using your usual language, do you have difficulty in communicating, for example understanding or being understood?]]="Some difficulty"),1,0)</f>
        <v>0</v>
      </c>
      <c r="K420" s="1" cm="1">
        <f t="array" ref="K420">IF(AND(Table2[[#This Row],[Do you have difficulty in seeing, even if wearing glasses?]:[Using your usual language, do you have difficulty in communicating, for example understanding or being understood?]]="No difficulty"),1,0)</f>
        <v>0</v>
      </c>
      <c r="L420" s="1" cm="1">
        <f t="array" ref="L420">IF(OR(Table2[[#This Row],[Do you have difficulty in seeing, even if wearing glasses?]:[Using your usual language, do you have difficulty in communicating, for example understanding or being understood?]]="Cannot do at all"),1,0)</f>
        <v>1</v>
      </c>
      <c r="M420" s="7" cm="1">
        <f t="array" ref="M420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420" s="1">
        <f>IF(NOT(Table2[[#This Row],[Disable]]),1,0)</f>
        <v>0</v>
      </c>
      <c r="O420" s="1" t="str">
        <f>IF(Table2[[#This Row],[Disable]]=1,"Disable","Non-disabled")</f>
        <v>Disable</v>
      </c>
    </row>
    <row r="421" spans="1:15" x14ac:dyDescent="0.3">
      <c r="A421" s="1" t="s">
        <v>5</v>
      </c>
      <c r="B421" s="1" t="s">
        <v>7</v>
      </c>
      <c r="C421" s="1" t="s">
        <v>11</v>
      </c>
      <c r="D421" s="1" t="s">
        <v>8</v>
      </c>
      <c r="E421" s="1" t="s">
        <v>11</v>
      </c>
      <c r="F421" s="1" t="s">
        <v>8</v>
      </c>
      <c r="G421" s="1" t="s">
        <v>11</v>
      </c>
      <c r="H421" s="1" t="s">
        <v>8</v>
      </c>
      <c r="I421" s="1" cm="1">
        <f t="array" ref="I421">IF(OR(Table2[[#This Row],[Do you have difficulty in seeing, even if wearing glasses?]:[Using your usual language, do you have difficulty in communicating, for example understanding or being understood?]]="A lot of difficulty"),1,0)</f>
        <v>1</v>
      </c>
      <c r="J421" s="1" cm="1">
        <f t="array" ref="J421">IF(OR(Table2[[#This Row],[Do you have difficulty in seeing, even if wearing glasses?]:[Using your usual language, do you have difficulty in communicating, for example understanding or being understood?]]="Some difficulty"),1,0)</f>
        <v>0</v>
      </c>
      <c r="K421" s="1" cm="1">
        <f t="array" ref="K421">IF(AND(Table2[[#This Row],[Do you have difficulty in seeing, even if wearing glasses?]:[Using your usual language, do you have difficulty in communicating, for example understanding or being understood?]]="No difficulty"),1,0)</f>
        <v>0</v>
      </c>
      <c r="L421" s="1" cm="1">
        <f t="array" ref="L421">IF(OR(Table2[[#This Row],[Do you have difficulty in seeing, even if wearing glasses?]:[Using your usual language, do you have difficulty in communicating, for example understanding or being understood?]]="Cannot do at all"),1,0)</f>
        <v>0</v>
      </c>
      <c r="M421" s="7" cm="1">
        <f t="array" ref="M421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421" s="1">
        <f>IF(NOT(Table2[[#This Row],[Disable]]),1,0)</f>
        <v>0</v>
      </c>
      <c r="O421" s="1" t="str">
        <f>IF(Table2[[#This Row],[Disable]]=1,"Disable","Non-disabled")</f>
        <v>Disable</v>
      </c>
    </row>
    <row r="422" spans="1:15" x14ac:dyDescent="0.3">
      <c r="A422" s="1" t="s">
        <v>4</v>
      </c>
      <c r="B422" s="1" t="s">
        <v>7</v>
      </c>
      <c r="C422" s="1" t="s">
        <v>10</v>
      </c>
      <c r="D422" s="1" t="s">
        <v>11</v>
      </c>
      <c r="E422" s="1" t="s">
        <v>10</v>
      </c>
      <c r="F422" s="1" t="s">
        <v>8</v>
      </c>
      <c r="G422" s="1" t="s">
        <v>10</v>
      </c>
      <c r="H422" s="1" t="s">
        <v>8</v>
      </c>
      <c r="I422" s="1" cm="1">
        <f t="array" ref="I422">IF(OR(Table2[[#This Row],[Do you have difficulty in seeing, even if wearing glasses?]:[Using your usual language, do you have difficulty in communicating, for example understanding or being understood?]]="A lot of difficulty"),1,0)</f>
        <v>1</v>
      </c>
      <c r="J422" s="1" cm="1">
        <f t="array" ref="J422">IF(OR(Table2[[#This Row],[Do you have difficulty in seeing, even if wearing glasses?]:[Using your usual language, do you have difficulty in communicating, for example understanding or being understood?]]="Some difficulty"),1,0)</f>
        <v>1</v>
      </c>
      <c r="K422" s="1" cm="1">
        <f t="array" ref="K422">IF(AND(Table2[[#This Row],[Do you have difficulty in seeing, even if wearing glasses?]:[Using your usual language, do you have difficulty in communicating, for example understanding or being understood?]]="No difficulty"),1,0)</f>
        <v>0</v>
      </c>
      <c r="L422" s="1" cm="1">
        <f t="array" ref="L422">IF(OR(Table2[[#This Row],[Do you have difficulty in seeing, even if wearing glasses?]:[Using your usual language, do you have difficulty in communicating, for example understanding or being understood?]]="Cannot do at all"),1,0)</f>
        <v>0</v>
      </c>
      <c r="M422" s="7" cm="1">
        <f t="array" ref="M422">IF(OR(Table2[[#This Row],[Do you have difficulty in seeing, even if wearing glasses?]:[Using your usual language, do you have difficulty in communicating, for example understanding or being understood?]] = "A lot of difficulty", Table2[[#This Row],[Do you have difficulty in seeing, even if wearing glasses?]:[Using your usual language, do you have difficulty in communicating, for example understanding or being understood?]] = "Cannot do at all"),1,0)</f>
        <v>1</v>
      </c>
      <c r="N422" s="1">
        <f>IF(NOT(Table2[[#This Row],[Disable]]),1,0)</f>
        <v>0</v>
      </c>
      <c r="O422" s="1" t="str">
        <f>IF(Table2[[#This Row],[Disable]]=1,"Disable","Non-disabled")</f>
        <v>Disable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Updated_dataset</vt:lpstr>
      <vt:lpstr>Analysis_two</vt:lpstr>
      <vt:lpstr>Stata_res</vt:lpstr>
      <vt:lpstr>Analysis_one</vt:lpstr>
      <vt:lpstr>Visualization (2)</vt:lpstr>
      <vt:lpstr>Visualization</vt:lpstr>
      <vt:lpstr>Analysis</vt:lpstr>
      <vt:lpstr>V_name-stata</vt:lpstr>
      <vt:lpstr>Tabular_analysis</vt:lpstr>
      <vt:lpstr>Sample size - Category wise</vt:lpstr>
      <vt:lpstr>Disable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Nafew Prodhan</cp:lastModifiedBy>
  <cp:lastPrinted>2023-06-04T08:18:00Z</cp:lastPrinted>
  <dcterms:created xsi:type="dcterms:W3CDTF">2023-05-28T05:09:51Z</dcterms:created>
  <dcterms:modified xsi:type="dcterms:W3CDTF">2023-09-01T21:20:09Z</dcterms:modified>
</cp:coreProperties>
</file>