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220" windowHeight="7840" activeTab="1"/>
  </bookViews>
  <sheets>
    <sheet name="valuation" sheetId="1" r:id="rId1"/>
    <sheet name="PCB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6" i="2" l="1"/>
  <c r="G6" i="2" s="1"/>
  <c r="H6" i="2" s="1"/>
  <c r="I6" i="2" s="1"/>
  <c r="E6" i="2"/>
  <c r="I20" i="1"/>
  <c r="G24" i="1"/>
  <c r="F26" i="1"/>
  <c r="F25" i="1"/>
  <c r="F24" i="1"/>
  <c r="E26" i="1"/>
  <c r="E25" i="1"/>
  <c r="E24" i="1"/>
  <c r="D26" i="1"/>
  <c r="D24" i="1"/>
  <c r="D25" i="1"/>
  <c r="B21" i="1"/>
  <c r="B20" i="1"/>
  <c r="B18" i="1"/>
  <c r="I17" i="1"/>
  <c r="E16" i="1"/>
  <c r="F16" i="1"/>
  <c r="D16" i="1"/>
  <c r="C16" i="1"/>
  <c r="E14" i="1"/>
  <c r="F14" i="1"/>
  <c r="D14" i="1"/>
  <c r="C14" i="1"/>
  <c r="D13" i="1"/>
  <c r="E13" i="1"/>
  <c r="F13" i="1"/>
  <c r="C13" i="1"/>
  <c r="E12" i="1"/>
  <c r="F12" i="1"/>
  <c r="D12" i="1"/>
  <c r="C12" i="1"/>
  <c r="D11" i="1"/>
  <c r="E11" i="1"/>
  <c r="F11" i="1"/>
  <c r="C11" i="1"/>
  <c r="D10" i="1"/>
  <c r="E10" i="1"/>
  <c r="F10" i="1"/>
  <c r="C10" i="1"/>
  <c r="B4" i="1"/>
  <c r="D9" i="1"/>
  <c r="E9" i="1"/>
  <c r="F9" i="1"/>
  <c r="C9" i="1"/>
</calcChain>
</file>

<file path=xl/sharedStrings.xml><?xml version="1.0" encoding="utf-8"?>
<sst xmlns="http://schemas.openxmlformats.org/spreadsheetml/2006/main" count="44" uniqueCount="39">
  <si>
    <t xml:space="preserve">capex </t>
  </si>
  <si>
    <t>crores</t>
  </si>
  <si>
    <t>life</t>
  </si>
  <si>
    <t>years</t>
  </si>
  <si>
    <t>salvage value</t>
  </si>
  <si>
    <t>after life</t>
  </si>
  <si>
    <t>sales</t>
  </si>
  <si>
    <t>cogs</t>
  </si>
  <si>
    <t>SGA</t>
  </si>
  <si>
    <t xml:space="preserve">Cash sales </t>
  </si>
  <si>
    <t>of sales</t>
  </si>
  <si>
    <t>SLM depeciation</t>
  </si>
  <si>
    <t>Depreciation</t>
  </si>
  <si>
    <t>PBT</t>
  </si>
  <si>
    <t>Tax</t>
  </si>
  <si>
    <t>PAT</t>
  </si>
  <si>
    <t>cost of capital</t>
  </si>
  <si>
    <t>Free CashFlow(FCF)</t>
  </si>
  <si>
    <t>ROI</t>
  </si>
  <si>
    <t>Avg FCF/Investment</t>
  </si>
  <si>
    <t>Avg.CF</t>
  </si>
  <si>
    <t>CFROI</t>
  </si>
  <si>
    <t xml:space="preserve">NPV </t>
  </si>
  <si>
    <t>=</t>
  </si>
  <si>
    <t>PV - capex</t>
  </si>
  <si>
    <t xml:space="preserve">Mcap </t>
  </si>
  <si>
    <t>Investments + NPV</t>
  </si>
  <si>
    <t>Market cap</t>
  </si>
  <si>
    <t>PV of FCF</t>
  </si>
  <si>
    <t>NPV</t>
  </si>
  <si>
    <t>Capex</t>
  </si>
  <si>
    <t>value of the firm</t>
  </si>
  <si>
    <t>Withdraw</t>
  </si>
  <si>
    <t>Bank</t>
  </si>
  <si>
    <t>PAT+depn - Investments</t>
  </si>
  <si>
    <t>PAT+depn - (capex+NWC)</t>
  </si>
  <si>
    <t>NWC</t>
  </si>
  <si>
    <t>CA-CL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</si>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</sst>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2" borderId="0" xfId="0" applyFill="1"/>
    <xf numFmtId="0" fontId="0" fillId="3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5" workbookViewId="0">
      <selection activeCell="B18" sqref="B18"/>
    </sheetView>
  </sheetViews>
  <sheetFormatPr defaultRowHeight="14.5" x14ac:dyDescent="0.35"/>
  <cols>
    <col min="1" max="1" width="17.81640625" customWidth="1"/>
    <col min="5" max="5" width="15.6328125" customWidth="1"/>
  </cols>
  <sheetData>
    <row r="1" spans="1:9" x14ac:dyDescent="0.35">
      <c r="A1" s="4" t="s">
        <v>0</v>
      </c>
      <c r="B1">
        <v>100</v>
      </c>
      <c r="C1" t="s">
        <v>1</v>
      </c>
      <c r="E1" s="4" t="s">
        <v>7</v>
      </c>
      <c r="F1" s="1">
        <v>0.5</v>
      </c>
    </row>
    <row r="2" spans="1:9" x14ac:dyDescent="0.35">
      <c r="A2" s="4" t="s">
        <v>2</v>
      </c>
      <c r="B2">
        <v>4</v>
      </c>
      <c r="C2" t="s">
        <v>3</v>
      </c>
      <c r="E2" s="4" t="s">
        <v>8</v>
      </c>
      <c r="F2" s="1">
        <v>0.1</v>
      </c>
    </row>
    <row r="3" spans="1:9" x14ac:dyDescent="0.35">
      <c r="A3" s="4" t="s">
        <v>4</v>
      </c>
      <c r="B3">
        <v>0</v>
      </c>
      <c r="C3" t="s">
        <v>5</v>
      </c>
      <c r="E3" s="4" t="s">
        <v>16</v>
      </c>
      <c r="F3" s="1">
        <v>0.1</v>
      </c>
    </row>
    <row r="4" spans="1:9" x14ac:dyDescent="0.35">
      <c r="A4" s="4" t="s">
        <v>11</v>
      </c>
      <c r="B4">
        <f>B1/4</f>
        <v>25</v>
      </c>
      <c r="E4" s="4" t="s">
        <v>9</v>
      </c>
      <c r="F4" s="1">
        <v>1</v>
      </c>
      <c r="G4" t="s">
        <v>10</v>
      </c>
    </row>
    <row r="5" spans="1:9" x14ac:dyDescent="0.35">
      <c r="A5" s="4" t="s">
        <v>14</v>
      </c>
      <c r="B5" s="1">
        <v>0.25</v>
      </c>
    </row>
    <row r="6" spans="1:9" x14ac:dyDescent="0.35">
      <c r="B6" s="5">
        <v>0</v>
      </c>
      <c r="C6" s="5">
        <v>1</v>
      </c>
      <c r="D6" s="5">
        <v>2</v>
      </c>
      <c r="E6" s="5">
        <v>3</v>
      </c>
      <c r="F6" s="5">
        <v>4</v>
      </c>
    </row>
    <row r="7" spans="1:9" x14ac:dyDescent="0.35">
      <c r="A7" s="5"/>
    </row>
    <row r="8" spans="1:9" x14ac:dyDescent="0.35">
      <c r="A8" s="5" t="s">
        <v>6</v>
      </c>
      <c r="C8">
        <v>100</v>
      </c>
      <c r="D8">
        <v>150</v>
      </c>
      <c r="E8">
        <v>100</v>
      </c>
      <c r="F8">
        <v>120</v>
      </c>
    </row>
    <row r="9" spans="1:9" x14ac:dyDescent="0.35">
      <c r="A9" s="5" t="s">
        <v>7</v>
      </c>
      <c r="C9">
        <f>C8*$F1</f>
        <v>50</v>
      </c>
      <c r="D9">
        <f>D8*$F1</f>
        <v>75</v>
      </c>
      <c r="E9">
        <f>E8*$F1</f>
        <v>50</v>
      </c>
      <c r="F9">
        <f>F8*$F1</f>
        <v>60</v>
      </c>
    </row>
    <row r="10" spans="1:9" x14ac:dyDescent="0.35">
      <c r="A10" s="5" t="s">
        <v>12</v>
      </c>
      <c r="C10">
        <f>$B4</f>
        <v>25</v>
      </c>
      <c r="D10">
        <f>$B4</f>
        <v>25</v>
      </c>
      <c r="E10">
        <f>$B4</f>
        <v>25</v>
      </c>
      <c r="F10">
        <f>$B4</f>
        <v>25</v>
      </c>
    </row>
    <row r="11" spans="1:9" x14ac:dyDescent="0.35">
      <c r="A11" s="5" t="s">
        <v>8</v>
      </c>
      <c r="C11">
        <f>C8*$F2</f>
        <v>10</v>
      </c>
      <c r="D11">
        <f>D8*$F2</f>
        <v>15</v>
      </c>
      <c r="E11">
        <f>E8*$F2</f>
        <v>10</v>
      </c>
      <c r="F11">
        <f>F8*$F2</f>
        <v>12</v>
      </c>
    </row>
    <row r="12" spans="1:9" x14ac:dyDescent="0.35">
      <c r="A12" s="5" t="s">
        <v>13</v>
      </c>
      <c r="C12">
        <f>C8-C9-C10-C11</f>
        <v>15</v>
      </c>
      <c r="D12">
        <f>D8-D9-D10-D11</f>
        <v>35</v>
      </c>
      <c r="E12">
        <f>E8-E9-E10-E11</f>
        <v>15</v>
      </c>
      <c r="F12">
        <f>F8-F9-F10-F11</f>
        <v>23</v>
      </c>
    </row>
    <row r="13" spans="1:9" x14ac:dyDescent="0.35">
      <c r="A13" s="5" t="s">
        <v>14</v>
      </c>
      <c r="C13">
        <f>C12*$B5</f>
        <v>3.75</v>
      </c>
      <c r="D13">
        <f>D12*$B5</f>
        <v>8.75</v>
      </c>
      <c r="E13">
        <f>E12*$B5</f>
        <v>3.75</v>
      </c>
      <c r="F13">
        <f>F12*$B5</f>
        <v>5.75</v>
      </c>
    </row>
    <row r="14" spans="1:9" x14ac:dyDescent="0.35">
      <c r="A14" s="5" t="s">
        <v>15</v>
      </c>
      <c r="C14" s="2">
        <f>C12-C13</f>
        <v>11.25</v>
      </c>
      <c r="D14" s="2">
        <f>D12-D13</f>
        <v>26.25</v>
      </c>
      <c r="E14" s="2">
        <f>E12-E13</f>
        <v>11.25</v>
      </c>
      <c r="F14" s="2">
        <f>F12-F13</f>
        <v>17.25</v>
      </c>
    </row>
    <row r="15" spans="1:9" x14ac:dyDescent="0.35">
      <c r="C15" s="2"/>
      <c r="D15" s="2"/>
      <c r="E15" s="2"/>
      <c r="F15" s="2"/>
    </row>
    <row r="16" spans="1:9" x14ac:dyDescent="0.35">
      <c r="A16" s="2" t="s">
        <v>17</v>
      </c>
      <c r="C16" s="2">
        <f>C14+C10</f>
        <v>36.25</v>
      </c>
      <c r="D16" s="2">
        <f>D14+D10</f>
        <v>51.25</v>
      </c>
      <c r="E16" s="2">
        <f>E14+E10</f>
        <v>36.25</v>
      </c>
      <c r="F16" s="2">
        <f>F14+F10</f>
        <v>42.25</v>
      </c>
      <c r="H16" t="s">
        <v>18</v>
      </c>
      <c r="I16" t="s">
        <v>19</v>
      </c>
    </row>
    <row r="17" spans="1:9" x14ac:dyDescent="0.35">
      <c r="H17" s="2" t="s">
        <v>20</v>
      </c>
      <c r="I17" s="2">
        <f>AVERAGE(C16:F16)</f>
        <v>41.5</v>
      </c>
    </row>
    <row r="18" spans="1:9" x14ac:dyDescent="0.35">
      <c r="A18" s="5" t="s">
        <v>28</v>
      </c>
      <c r="B18" s="6">
        <f>NPV(F3,C16:F16)</f>
        <v>131.40239737722831</v>
      </c>
      <c r="H18" s="2" t="s">
        <v>21</v>
      </c>
      <c r="I18" s="3">
        <v>0.41499999999999998</v>
      </c>
    </row>
    <row r="19" spans="1:9" x14ac:dyDescent="0.35">
      <c r="A19" s="5" t="s">
        <v>29</v>
      </c>
      <c r="B19">
        <v>31.4</v>
      </c>
    </row>
    <row r="20" spans="1:9" x14ac:dyDescent="0.35">
      <c r="A20" s="5" t="s">
        <v>30</v>
      </c>
      <c r="B20">
        <f>B1</f>
        <v>100</v>
      </c>
      <c r="H20" t="s">
        <v>38</v>
      </c>
      <c r="I20" s="1" t="e">
        <f>IRR(C16:F16)</f>
        <v>#NUM!</v>
      </c>
    </row>
    <row r="21" spans="1:9" x14ac:dyDescent="0.35">
      <c r="A21" s="5" t="s">
        <v>31</v>
      </c>
      <c r="B21">
        <f>SUM(B19:B20)</f>
        <v>131.4</v>
      </c>
    </row>
    <row r="23" spans="1:9" x14ac:dyDescent="0.35">
      <c r="C23">
        <v>0</v>
      </c>
      <c r="D23">
        <v>1</v>
      </c>
      <c r="E23">
        <v>2</v>
      </c>
      <c r="F23">
        <v>3</v>
      </c>
      <c r="G23">
        <v>4</v>
      </c>
    </row>
    <row r="24" spans="1:9" x14ac:dyDescent="0.35">
      <c r="C24">
        <v>131</v>
      </c>
      <c r="D24">
        <f>C24*1.1</f>
        <v>144.10000000000002</v>
      </c>
      <c r="E24">
        <f>D26*1.1</f>
        <v>118.63500000000003</v>
      </c>
      <c r="F24">
        <f>E26*1.1</f>
        <v>74.12350000000005</v>
      </c>
      <c r="G24">
        <f>F26*1.1</f>
        <v>41.66085000000006</v>
      </c>
    </row>
    <row r="25" spans="1:9" x14ac:dyDescent="0.35">
      <c r="B25" t="s">
        <v>32</v>
      </c>
      <c r="D25">
        <f>C16</f>
        <v>36.25</v>
      </c>
      <c r="E25">
        <f>D16</f>
        <v>51.25</v>
      </c>
      <c r="F25">
        <f>E16</f>
        <v>36.25</v>
      </c>
    </row>
    <row r="26" spans="1:9" x14ac:dyDescent="0.35">
      <c r="A26" t="s">
        <v>27</v>
      </c>
      <c r="B26" t="s">
        <v>33</v>
      </c>
      <c r="D26">
        <f>D24-D25</f>
        <v>107.85000000000002</v>
      </c>
      <c r="E26">
        <f>E24-E25</f>
        <v>67.385000000000034</v>
      </c>
      <c r="F26">
        <f>F24-F25</f>
        <v>37.87350000000005</v>
      </c>
    </row>
    <row r="27" spans="1:9" x14ac:dyDescent="0.35">
      <c r="A27" t="s">
        <v>17</v>
      </c>
      <c r="B27" t="s">
        <v>34</v>
      </c>
    </row>
    <row r="28" spans="1:9" x14ac:dyDescent="0.35">
      <c r="B28" t="s">
        <v>35</v>
      </c>
    </row>
    <row r="29" spans="1:9" x14ac:dyDescent="0.35">
      <c r="A29" t="s">
        <v>36</v>
      </c>
      <c r="B29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abSelected="1" workbookViewId="0">
      <selection activeCell="L6" sqref="L6"/>
    </sheetView>
  </sheetViews>
  <sheetFormatPr defaultRowHeight="14.5" x14ac:dyDescent="0.35"/>
  <cols>
    <col min="3" max="3" width="21.81640625" customWidth="1"/>
  </cols>
  <sheetData>
    <row r="3" spans="1:9" x14ac:dyDescent="0.35">
      <c r="A3" t="s">
        <v>22</v>
      </c>
      <c r="B3" t="s">
        <v>23</v>
      </c>
      <c r="C3" t="s">
        <v>24</v>
      </c>
    </row>
    <row r="4" spans="1:9" x14ac:dyDescent="0.35">
      <c r="A4" t="s">
        <v>25</v>
      </c>
      <c r="B4" t="s">
        <v>23</v>
      </c>
      <c r="C4" t="s">
        <v>26</v>
      </c>
    </row>
    <row r="6" spans="1:9" x14ac:dyDescent="0.35">
      <c r="D6">
        <v>2003</v>
      </c>
      <c r="E6">
        <f>D6+1</f>
        <v>2004</v>
      </c>
      <c r="F6">
        <f>E6+1</f>
        <v>2005</v>
      </c>
      <c r="G6">
        <f>F6+1</f>
        <v>2006</v>
      </c>
      <c r="H6">
        <f>G6+1</f>
        <v>2007</v>
      </c>
      <c r="I6">
        <f>H6+1</f>
        <v>2008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valuation</vt:lpstr>
      <vt:lpstr>PCB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dumpala</dc:creator>
  <cp:lastModifiedBy>naga dumpala</cp:lastModifiedBy>
  <dcterms:created xsi:type="dcterms:W3CDTF">2021-02-28T09:07:11Z</dcterms:created>
  <dcterms:modified xsi:type="dcterms:W3CDTF">2021-03-05T13:14:50Z</dcterms:modified>
</cp:coreProperties>
</file>