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eerav\Official\Classes\FRA\Solutions to Cases and Practice Exercises\"/>
    </mc:Choice>
  </mc:AlternateContent>
  <xr:revisionPtr revIDLastSave="0" documentId="13_ncr:1_{C3DEAC29-FA2D-4806-9B30-5D4ED55207FA}" xr6:coauthVersionLast="44" xr6:coauthVersionMax="44" xr10:uidLastSave="{00000000-0000-0000-0000-000000000000}"/>
  <bookViews>
    <workbookView xWindow="-110" yWindow="-110" windowWidth="19420" windowHeight="10560" tabRatio="816" xr2:uid="{00000000-000D-0000-FFFF-FFFF00000000}"/>
  </bookViews>
  <sheets>
    <sheet name="Case 2-3 Lone Pine Cafe (A)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8" i="10"/>
  <c r="G8" i="10"/>
  <c r="C12" i="10" l="1"/>
  <c r="B12" i="10"/>
  <c r="C11" i="10"/>
  <c r="B11" i="10"/>
  <c r="C10" i="10"/>
  <c r="B10" i="10"/>
  <c r="F7" i="10"/>
  <c r="E7" i="10"/>
  <c r="O18" i="10"/>
  <c r="N18" i="10"/>
  <c r="M18" i="10"/>
  <c r="V18" i="10"/>
  <c r="U18" i="10"/>
  <c r="T18" i="10"/>
  <c r="S18" i="10"/>
  <c r="J18" i="10"/>
  <c r="V9" i="10"/>
  <c r="U9" i="10"/>
  <c r="T9" i="10"/>
  <c r="J4" i="10"/>
  <c r="M12" i="10" l="1"/>
  <c r="W12" i="10" s="1"/>
  <c r="J11" i="10"/>
  <c r="W10" i="10"/>
  <c r="W9" i="10"/>
  <c r="S9" i="10"/>
  <c r="R9" i="10"/>
  <c r="R18" i="10" s="1"/>
  <c r="Q9" i="10"/>
  <c r="O9" i="10"/>
  <c r="C9" i="10" s="1"/>
  <c r="M9" i="10"/>
  <c r="L9" i="10"/>
  <c r="C8" i="10" s="1"/>
  <c r="N9" i="10"/>
  <c r="K9" i="10"/>
  <c r="J8" i="10"/>
  <c r="J7" i="10"/>
  <c r="J6" i="10"/>
  <c r="J5" i="10"/>
  <c r="E6" i="10" l="1"/>
  <c r="C7" i="10"/>
  <c r="B8" i="10"/>
  <c r="J9" i="10"/>
  <c r="B6" i="10" s="1"/>
  <c r="F6" i="10"/>
  <c r="B7" i="10"/>
  <c r="B9" i="10"/>
  <c r="O20" i="10" l="1"/>
  <c r="E12" i="10"/>
  <c r="C6" i="10" l="1"/>
  <c r="F12" i="10"/>
  <c r="Q20" i="10"/>
</calcChain>
</file>

<file path=xl/sharedStrings.xml><?xml version="1.0" encoding="utf-8"?>
<sst xmlns="http://schemas.openxmlformats.org/spreadsheetml/2006/main" count="57" uniqueCount="46">
  <si>
    <t>Assets</t>
  </si>
  <si>
    <t>Liabilities</t>
  </si>
  <si>
    <t>Owners' Equity</t>
  </si>
  <si>
    <t>Liabilities + Owners' Equity</t>
  </si>
  <si>
    <t>Accounts receivable</t>
  </si>
  <si>
    <t>Retained Earnings (Revenues-Expenses)</t>
  </si>
  <si>
    <t>Total</t>
  </si>
  <si>
    <t xml:space="preserve">Total assets </t>
  </si>
  <si>
    <t xml:space="preserve">Total liabilities and owners’ equity </t>
  </si>
  <si>
    <t>Closing balance</t>
  </si>
  <si>
    <t>Accounts payable</t>
  </si>
  <si>
    <t>Notes payable</t>
  </si>
  <si>
    <t>Accounting Equations</t>
  </si>
  <si>
    <t>Accounts Payable</t>
  </si>
  <si>
    <t>Case 2-3: Lone Pine Cafe (A)</t>
  </si>
  <si>
    <t>Balance Sheet of Lone Pine Cafe (A) as on November 2, 2009 and March 31, 2010</t>
  </si>
  <si>
    <t>Equipment</t>
  </si>
  <si>
    <t>Cash register</t>
  </si>
  <si>
    <t>($)</t>
  </si>
  <si>
    <t>Capital contribution by owners</t>
  </si>
  <si>
    <t>Inventory (Food &amp; Beverages)</t>
  </si>
  <si>
    <t>Purchase of cash register</t>
  </si>
  <si>
    <t>Repayment of bank loan</t>
  </si>
  <si>
    <t>License fee expense</t>
  </si>
  <si>
    <t>Cash/Bank</t>
  </si>
  <si>
    <t>(Amount in $)</t>
  </si>
  <si>
    <t>Mr. A's Capital</t>
  </si>
  <si>
    <t>Mrs. A's Capital</t>
  </si>
  <si>
    <t>Mrs. L's Capital</t>
  </si>
  <si>
    <t>Borrowings from local bank</t>
  </si>
  <si>
    <t>Borrowings/Loan</t>
  </si>
  <si>
    <t>Bought the café</t>
  </si>
  <si>
    <t>F&amp;B Inventory</t>
  </si>
  <si>
    <t>License fee</t>
  </si>
  <si>
    <t>Prepaid license fee</t>
  </si>
  <si>
    <t>Closing balance (Nov 1)</t>
  </si>
  <si>
    <t>Depreciation expense (Assumed to be only on equipment)</t>
  </si>
  <si>
    <t>Other transactions not given in Case (A)</t>
  </si>
  <si>
    <t>Loan</t>
  </si>
  <si>
    <t>30/03/2010</t>
  </si>
  <si>
    <t>2/11/2009</t>
  </si>
  <si>
    <t>?????????</t>
  </si>
  <si>
    <t>the entity.</t>
  </si>
  <si>
    <t xml:space="preserve">Cash register and cash stolen </t>
  </si>
  <si>
    <t>are still the assets of the entity as the capital of missing partners is still with</t>
  </si>
  <si>
    <t>Capital of 37,146 has been calculated as Total Assets (57,629) - Accounts Payable (1,583) - Loan (18,900).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</si>
</sst>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sz val="11"/>
      <color theme="5"/>
      <name val="Times New Roman"/>
      <family val="1"/>
    </font>
    <font>
      <sz val="11"/>
      <color theme="5"/>
      <name val="Times New Roman"/>
      <family val="1"/>
    </font>
    <font>
      <b/>
      <i/>
      <sz val="11"/>
      <color theme="5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6" fillId="0" borderId="0" xfId="1" applyNumberFormat="1" applyFont="1" applyAlignment="1">
      <alignment vertical="center"/>
    </xf>
    <xf numFmtId="164" fontId="7" fillId="2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 wrapText="1"/>
    </xf>
    <xf numFmtId="164" fontId="2" fillId="0" borderId="0" xfId="1" applyNumberFormat="1" applyFont="1" applyAlignment="1">
      <alignment horizontal="right" vertical="center"/>
    </xf>
    <xf numFmtId="164" fontId="8" fillId="2" borderId="0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164" fontId="2" fillId="0" borderId="0" xfId="1" applyNumberFormat="1" applyFont="1" applyBorder="1" applyAlignment="1">
      <alignment horizontal="left" vertical="center"/>
    </xf>
    <xf numFmtId="164" fontId="4" fillId="0" borderId="2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horizontal="right" vertical="center"/>
    </xf>
    <xf numFmtId="164" fontId="9" fillId="2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left" vertical="center"/>
    </xf>
    <xf numFmtId="164" fontId="4" fillId="4" borderId="2" xfId="1" applyNumberFormat="1" applyFont="1" applyFill="1" applyBorder="1" applyAlignment="1">
      <alignment horizontal="right" vertical="center"/>
    </xf>
    <xf numFmtId="164" fontId="2" fillId="4" borderId="0" xfId="1" applyNumberFormat="1" applyFont="1" applyFill="1" applyAlignment="1">
      <alignment vertical="center"/>
    </xf>
    <xf numFmtId="164" fontId="3" fillId="0" borderId="2" xfId="1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left" vertical="center"/>
    </xf>
    <xf numFmtId="164" fontId="2" fillId="0" borderId="0" xfId="1" applyNumberFormat="1" applyFont="1" applyFill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0" applyFont="1"/>
    <xf numFmtId="164" fontId="5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1"/>
  <sheetViews>
    <sheetView tabSelected="1" zoomScale="110" zoomScaleNormal="110" zoomScaleSheetLayoutView="110" workbookViewId="0"/>
  </sheetViews>
  <sheetFormatPr defaultColWidth="9.1796875" defaultRowHeight="14" x14ac:dyDescent="0.35"/>
  <cols>
    <col min="1" max="1" width="28.08984375" style="9" bestFit="1" customWidth="1"/>
    <col min="2" max="2" width="8.90625" style="9" bestFit="1" customWidth="1"/>
    <col min="3" max="3" width="9.90625" style="9" bestFit="1" customWidth="1"/>
    <col min="4" max="4" width="33.36328125" style="9" bestFit="1" customWidth="1"/>
    <col min="5" max="5" width="8.90625" style="9" bestFit="1" customWidth="1"/>
    <col min="6" max="6" width="9.90625" style="9" bestFit="1" customWidth="1"/>
    <col min="7" max="7" width="8.26953125" style="9" customWidth="1"/>
    <col min="8" max="8" width="7.26953125" style="9" customWidth="1"/>
    <col min="9" max="9" width="27.453125" style="9" bestFit="1" customWidth="1"/>
    <col min="10" max="10" width="10.81640625" style="9" bestFit="1" customWidth="1"/>
    <col min="11" max="11" width="9.7265625" style="9" bestFit="1" customWidth="1"/>
    <col min="12" max="12" width="9.1796875" style="9" bestFit="1" customWidth="1"/>
    <col min="13" max="13" width="9.90625" style="9" bestFit="1" customWidth="1"/>
    <col min="14" max="14" width="10.81640625" style="9" bestFit="1" customWidth="1"/>
    <col min="15" max="15" width="8.54296875" style="9" bestFit="1" customWidth="1"/>
    <col min="16" max="16" width="6.81640625" style="9" bestFit="1" customWidth="1"/>
    <col min="17" max="17" width="9.1796875" style="9" bestFit="1" customWidth="1"/>
    <col min="18" max="18" width="7.453125" style="9" bestFit="1" customWidth="1"/>
    <col min="19" max="19" width="11.26953125" style="9" bestFit="1" customWidth="1"/>
    <col min="20" max="20" width="8.453125" style="9" bestFit="1" customWidth="1"/>
    <col min="21" max="22" width="8.6328125" style="9" bestFit="1" customWidth="1"/>
    <col min="23" max="23" width="19.453125" style="9" bestFit="1" customWidth="1"/>
    <col min="24" max="24" width="35.6328125" style="9" bestFit="1" customWidth="1"/>
    <col min="25" max="16384" width="9.1796875" style="9"/>
  </cols>
  <sheetData>
    <row r="1" spans="1:24" x14ac:dyDescent="0.35">
      <c r="A1" s="1" t="s">
        <v>14</v>
      </c>
      <c r="I1" s="10" t="s">
        <v>12</v>
      </c>
      <c r="P1" s="2"/>
      <c r="W1" s="3" t="s">
        <v>25</v>
      </c>
    </row>
    <row r="2" spans="1:24" ht="14" customHeight="1" x14ac:dyDescent="0.35">
      <c r="J2" s="29" t="s">
        <v>0</v>
      </c>
      <c r="K2" s="29"/>
      <c r="L2" s="29"/>
      <c r="M2" s="29"/>
      <c r="N2" s="29"/>
      <c r="O2" s="4"/>
      <c r="P2" s="2"/>
      <c r="Q2" s="30" t="s">
        <v>1</v>
      </c>
      <c r="R2" s="30"/>
      <c r="S2" s="30"/>
      <c r="T2" s="30" t="s">
        <v>2</v>
      </c>
      <c r="U2" s="30"/>
      <c r="V2" s="30"/>
      <c r="W2" s="30"/>
    </row>
    <row r="3" spans="1:24" s="11" customFormat="1" ht="42" x14ac:dyDescent="0.35">
      <c r="A3" s="31" t="s">
        <v>15</v>
      </c>
      <c r="B3" s="31"/>
      <c r="C3" s="31"/>
      <c r="D3" s="31"/>
      <c r="E3" s="31"/>
      <c r="F3" s="31"/>
      <c r="G3" s="6"/>
      <c r="H3" s="6"/>
      <c r="J3" s="7" t="s">
        <v>24</v>
      </c>
      <c r="K3" s="7" t="s">
        <v>4</v>
      </c>
      <c r="L3" s="7" t="s">
        <v>32</v>
      </c>
      <c r="M3" s="7" t="s">
        <v>34</v>
      </c>
      <c r="N3" s="7" t="s">
        <v>16</v>
      </c>
      <c r="O3" s="5" t="s">
        <v>17</v>
      </c>
      <c r="P3" s="2"/>
      <c r="Q3" s="7" t="s">
        <v>10</v>
      </c>
      <c r="R3" s="7" t="s">
        <v>11</v>
      </c>
      <c r="S3" s="7" t="s">
        <v>30</v>
      </c>
      <c r="T3" s="7" t="s">
        <v>26</v>
      </c>
      <c r="U3" s="7" t="s">
        <v>27</v>
      </c>
      <c r="V3" s="7" t="s">
        <v>28</v>
      </c>
      <c r="W3" s="7" t="s">
        <v>5</v>
      </c>
    </row>
    <row r="4" spans="1:24" ht="16.5" customHeight="1" x14ac:dyDescent="0.35">
      <c r="A4" s="3"/>
      <c r="B4" s="3"/>
      <c r="C4" s="3"/>
      <c r="D4" s="3"/>
      <c r="F4" s="12" t="s">
        <v>18</v>
      </c>
      <c r="G4" s="12"/>
      <c r="H4" s="12"/>
      <c r="I4" s="9" t="s">
        <v>19</v>
      </c>
      <c r="J4" s="12">
        <f>SUM(T4:V4)</f>
        <v>48000</v>
      </c>
      <c r="K4" s="12"/>
      <c r="L4" s="12"/>
      <c r="M4" s="12"/>
      <c r="N4" s="12"/>
      <c r="O4" s="12"/>
      <c r="P4" s="13"/>
      <c r="Q4" s="14"/>
      <c r="R4" s="14"/>
      <c r="S4" s="12"/>
      <c r="T4" s="12">
        <v>16000</v>
      </c>
      <c r="U4" s="12">
        <v>16000</v>
      </c>
      <c r="V4" s="12">
        <v>16000</v>
      </c>
      <c r="W4" s="12"/>
    </row>
    <row r="5" spans="1:24" x14ac:dyDescent="0.35">
      <c r="A5" s="15" t="s">
        <v>0</v>
      </c>
      <c r="B5" s="8" t="s">
        <v>40</v>
      </c>
      <c r="C5" s="8" t="s">
        <v>39</v>
      </c>
      <c r="D5" s="8" t="s">
        <v>3</v>
      </c>
      <c r="E5" s="8" t="s">
        <v>40</v>
      </c>
      <c r="F5" s="8" t="s">
        <v>39</v>
      </c>
      <c r="G5" s="16"/>
      <c r="H5" s="16"/>
      <c r="I5" s="17" t="s">
        <v>29</v>
      </c>
      <c r="J5" s="12">
        <f>S5</f>
        <v>21000</v>
      </c>
      <c r="K5" s="12"/>
      <c r="L5" s="12"/>
      <c r="M5" s="12"/>
      <c r="N5" s="12"/>
      <c r="O5" s="12"/>
      <c r="P5" s="13"/>
      <c r="Q5" s="14"/>
      <c r="R5" s="14"/>
      <c r="S5" s="12">
        <v>21000</v>
      </c>
      <c r="T5" s="12"/>
      <c r="U5" s="12"/>
      <c r="V5" s="12"/>
      <c r="W5" s="12"/>
    </row>
    <row r="6" spans="1:24" x14ac:dyDescent="0.35">
      <c r="A6" s="18" t="s">
        <v>24</v>
      </c>
      <c r="B6" s="9">
        <f>J9</f>
        <v>10172</v>
      </c>
      <c r="C6" s="9">
        <f>J18</f>
        <v>1341</v>
      </c>
      <c r="D6" s="9" t="s">
        <v>13</v>
      </c>
      <c r="E6" s="9">
        <f>Q9</f>
        <v>0</v>
      </c>
      <c r="F6" s="9">
        <f>Q18</f>
        <v>1583</v>
      </c>
      <c r="I6" s="9" t="s">
        <v>31</v>
      </c>
      <c r="J6" s="12">
        <f>-(N6+L6)</f>
        <v>-56000</v>
      </c>
      <c r="K6" s="12"/>
      <c r="L6" s="12">
        <v>2800</v>
      </c>
      <c r="M6" s="12"/>
      <c r="N6" s="12">
        <v>53200</v>
      </c>
      <c r="O6" s="12"/>
      <c r="P6" s="13"/>
      <c r="Q6" s="14"/>
      <c r="R6" s="14"/>
      <c r="S6" s="12"/>
      <c r="T6" s="12"/>
      <c r="U6" s="12"/>
      <c r="V6" s="12"/>
      <c r="W6" s="12"/>
    </row>
    <row r="7" spans="1:24" x14ac:dyDescent="0.35">
      <c r="A7" s="18" t="s">
        <v>4</v>
      </c>
      <c r="B7" s="9">
        <f>K9</f>
        <v>0</v>
      </c>
      <c r="C7" s="9">
        <f>K18</f>
        <v>870</v>
      </c>
      <c r="D7" s="9" t="s">
        <v>38</v>
      </c>
      <c r="E7" s="9">
        <f>S9</f>
        <v>21000</v>
      </c>
      <c r="F7" s="9">
        <f>S18</f>
        <v>18900</v>
      </c>
      <c r="I7" s="9" t="s">
        <v>33</v>
      </c>
      <c r="J7" s="12">
        <f>-M7</f>
        <v>-1428</v>
      </c>
      <c r="K7" s="12"/>
      <c r="L7" s="12"/>
      <c r="M7" s="12">
        <v>1428</v>
      </c>
      <c r="N7" s="12"/>
      <c r="O7" s="12"/>
      <c r="P7" s="13"/>
      <c r="Q7" s="14"/>
      <c r="R7" s="14"/>
      <c r="S7" s="12"/>
      <c r="T7" s="12"/>
      <c r="U7" s="12"/>
      <c r="V7" s="12"/>
      <c r="W7" s="12"/>
    </row>
    <row r="8" spans="1:24" ht="14.5" customHeight="1" x14ac:dyDescent="0.35">
      <c r="A8" s="18" t="s">
        <v>20</v>
      </c>
      <c r="B8" s="9">
        <f>L9</f>
        <v>2800</v>
      </c>
      <c r="C8" s="9">
        <f>L18</f>
        <v>2430</v>
      </c>
      <c r="D8" s="9" t="s">
        <v>26</v>
      </c>
      <c r="E8" s="9">
        <v>16000</v>
      </c>
      <c r="F8" s="25">
        <f>G$8/3</f>
        <v>12382</v>
      </c>
      <c r="G8" s="33">
        <f>C12-F6-F7</f>
        <v>37146</v>
      </c>
      <c r="I8" s="9" t="s">
        <v>21</v>
      </c>
      <c r="J8" s="12">
        <f>-O8</f>
        <v>-1400</v>
      </c>
      <c r="K8" s="12"/>
      <c r="L8" s="12"/>
      <c r="M8" s="12"/>
      <c r="N8" s="12"/>
      <c r="O8" s="12">
        <v>1400</v>
      </c>
      <c r="P8" s="13"/>
      <c r="Q8" s="14"/>
      <c r="R8" s="14"/>
      <c r="S8" s="12"/>
      <c r="T8" s="12"/>
      <c r="U8" s="12"/>
      <c r="V8" s="12"/>
      <c r="W8" s="12"/>
    </row>
    <row r="9" spans="1:24" ht="14.5" thickBot="1" x14ac:dyDescent="0.4">
      <c r="A9" s="9" t="s">
        <v>17</v>
      </c>
      <c r="B9" s="9">
        <f>O9</f>
        <v>1400</v>
      </c>
      <c r="C9" s="9">
        <f>O18</f>
        <v>1400</v>
      </c>
      <c r="D9" s="9" t="s">
        <v>27</v>
      </c>
      <c r="E9" s="9">
        <v>16000</v>
      </c>
      <c r="F9" s="25">
        <f t="shared" ref="F9:F10" si="0">G$8/3</f>
        <v>12382</v>
      </c>
      <c r="G9" s="33"/>
      <c r="I9" s="19" t="s">
        <v>35</v>
      </c>
      <c r="J9" s="20">
        <f t="shared" ref="J9:O9" si="1">SUM(J4:J8)</f>
        <v>10172</v>
      </c>
      <c r="K9" s="20">
        <f t="shared" si="1"/>
        <v>0</v>
      </c>
      <c r="L9" s="20">
        <f t="shared" si="1"/>
        <v>2800</v>
      </c>
      <c r="M9" s="20">
        <f t="shared" si="1"/>
        <v>1428</v>
      </c>
      <c r="N9" s="20">
        <f t="shared" si="1"/>
        <v>53200</v>
      </c>
      <c r="O9" s="20">
        <f t="shared" si="1"/>
        <v>1400</v>
      </c>
      <c r="P9" s="21"/>
      <c r="Q9" s="20">
        <f t="shared" ref="Q9:W9" si="2">SUM(Q4:Q8)</f>
        <v>0</v>
      </c>
      <c r="R9" s="20">
        <f t="shared" si="2"/>
        <v>0</v>
      </c>
      <c r="S9" s="20">
        <f t="shared" si="2"/>
        <v>21000</v>
      </c>
      <c r="T9" s="20">
        <f t="shared" si="2"/>
        <v>16000</v>
      </c>
      <c r="U9" s="20">
        <f t="shared" si="2"/>
        <v>16000</v>
      </c>
      <c r="V9" s="20">
        <f t="shared" si="2"/>
        <v>16000</v>
      </c>
      <c r="W9" s="20">
        <f t="shared" si="2"/>
        <v>0</v>
      </c>
    </row>
    <row r="10" spans="1:24" ht="15" customHeight="1" thickTop="1" x14ac:dyDescent="0.35">
      <c r="A10" s="9" t="s">
        <v>16</v>
      </c>
      <c r="B10" s="9">
        <f>N9</f>
        <v>53200</v>
      </c>
      <c r="C10" s="9">
        <f>N18</f>
        <v>50755</v>
      </c>
      <c r="D10" s="17" t="s">
        <v>28</v>
      </c>
      <c r="E10" s="9">
        <v>16000</v>
      </c>
      <c r="F10" s="25">
        <f t="shared" si="0"/>
        <v>12382</v>
      </c>
      <c r="G10" s="33"/>
      <c r="J10" s="12"/>
      <c r="K10" s="12"/>
      <c r="L10" s="12"/>
      <c r="M10" s="12"/>
      <c r="N10" s="12">
        <v>-2445</v>
      </c>
      <c r="O10" s="12"/>
      <c r="P10" s="13"/>
      <c r="Q10" s="14"/>
      <c r="R10" s="14"/>
      <c r="S10" s="12"/>
      <c r="T10" s="12"/>
      <c r="U10" s="12"/>
      <c r="V10" s="12"/>
      <c r="W10" s="12">
        <f>N10</f>
        <v>-2445</v>
      </c>
      <c r="X10" s="9" t="s">
        <v>36</v>
      </c>
    </row>
    <row r="11" spans="1:24" x14ac:dyDescent="0.35">
      <c r="A11" s="9" t="s">
        <v>34</v>
      </c>
      <c r="B11" s="9">
        <f>M9</f>
        <v>1428</v>
      </c>
      <c r="C11" s="9">
        <f>M18</f>
        <v>833</v>
      </c>
      <c r="G11" s="22"/>
      <c r="H11" s="22"/>
      <c r="I11" s="9" t="s">
        <v>22</v>
      </c>
      <c r="J11" s="12">
        <f>S11</f>
        <v>-2100</v>
      </c>
      <c r="K11" s="12"/>
      <c r="L11" s="12"/>
      <c r="M11" s="12"/>
      <c r="N11" s="12"/>
      <c r="O11" s="12"/>
      <c r="P11" s="13"/>
      <c r="Q11" s="14"/>
      <c r="R11" s="14"/>
      <c r="S11" s="12">
        <v>-2100</v>
      </c>
      <c r="T11" s="12"/>
      <c r="U11" s="12"/>
      <c r="V11" s="12"/>
      <c r="W11" s="12"/>
    </row>
    <row r="12" spans="1:24" ht="14.5" thickBot="1" x14ac:dyDescent="0.4">
      <c r="A12" s="22" t="s">
        <v>7</v>
      </c>
      <c r="B12" s="20">
        <f>SUM(B6:B11)</f>
        <v>69000</v>
      </c>
      <c r="C12" s="20">
        <f>SUM(C6:C11)</f>
        <v>57629</v>
      </c>
      <c r="D12" s="23" t="s">
        <v>8</v>
      </c>
      <c r="E12" s="20">
        <f>SUM(E6:E10)</f>
        <v>69000</v>
      </c>
      <c r="F12" s="20">
        <f>SUM(F6:F10)</f>
        <v>57629</v>
      </c>
      <c r="J12" s="12"/>
      <c r="K12" s="12"/>
      <c r="L12" s="12"/>
      <c r="M12" s="12">
        <f>-M7*5/12</f>
        <v>-595</v>
      </c>
      <c r="N12" s="12"/>
      <c r="O12" s="12"/>
      <c r="P12" s="13"/>
      <c r="Q12" s="14"/>
      <c r="R12" s="14"/>
      <c r="S12" s="12"/>
      <c r="T12" s="12"/>
      <c r="U12" s="12"/>
      <c r="V12" s="12"/>
      <c r="W12" s="12">
        <f>M12</f>
        <v>-595</v>
      </c>
      <c r="X12" s="9" t="s">
        <v>23</v>
      </c>
    </row>
    <row r="13" spans="1:24" ht="14.5" thickTop="1" x14ac:dyDescent="0.35">
      <c r="I13" s="32" t="s">
        <v>37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4" x14ac:dyDescent="0.3">
      <c r="A14" s="34" t="s">
        <v>43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4" x14ac:dyDescent="0.3">
      <c r="A15" s="34" t="s">
        <v>44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4" x14ac:dyDescent="0.3">
      <c r="A16" s="34" t="s">
        <v>42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4" x14ac:dyDescent="0.35"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4" ht="14.5" thickBot="1" x14ac:dyDescent="0.4">
      <c r="A18" s="35" t="s">
        <v>45</v>
      </c>
      <c r="I18" s="19" t="s">
        <v>9</v>
      </c>
      <c r="J18" s="20">
        <f>311+1030</f>
        <v>1341</v>
      </c>
      <c r="K18" s="20">
        <v>870</v>
      </c>
      <c r="L18" s="20">
        <v>2430</v>
      </c>
      <c r="M18" s="20">
        <f>SUM(M9:M17)</f>
        <v>833</v>
      </c>
      <c r="N18" s="20">
        <f>SUM(N9:N17)</f>
        <v>50755</v>
      </c>
      <c r="O18" s="20">
        <f>SUM(O9:O17)</f>
        <v>1400</v>
      </c>
      <c r="P18" s="21"/>
      <c r="Q18" s="20">
        <v>1583</v>
      </c>
      <c r="R18" s="20">
        <f>SUM(R10:R17)</f>
        <v>0</v>
      </c>
      <c r="S18" s="20">
        <f>SUM(S9:S17)</f>
        <v>18900</v>
      </c>
      <c r="T18" s="20">
        <f t="shared" ref="T18:V18" si="3">SUM(T9:T17)</f>
        <v>16000</v>
      </c>
      <c r="U18" s="20">
        <f t="shared" si="3"/>
        <v>16000</v>
      </c>
      <c r="V18" s="20">
        <f t="shared" si="3"/>
        <v>16000</v>
      </c>
      <c r="W18" s="24" t="s">
        <v>41</v>
      </c>
      <c r="X18" s="28"/>
    </row>
    <row r="19" spans="1:24" ht="14.5" thickTop="1" x14ac:dyDescent="0.35"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7"/>
    </row>
    <row r="20" spans="1:24" ht="14.5" thickBot="1" x14ac:dyDescent="0.4">
      <c r="O20" s="26">
        <f>SUM(J18:O18)</f>
        <v>57629</v>
      </c>
      <c r="P20" s="3" t="s">
        <v>6</v>
      </c>
      <c r="Q20" s="26">
        <f>SUM(Q18:W18)</f>
        <v>68483</v>
      </c>
    </row>
    <row r="21" spans="1:24" ht="14.5" thickTop="1" x14ac:dyDescent="0.35"/>
  </sheetData>
  <mergeCells count="6">
    <mergeCell ref="J2:N2"/>
    <mergeCell ref="Q2:S2"/>
    <mergeCell ref="A3:F3"/>
    <mergeCell ref="I13:W17"/>
    <mergeCell ref="T2:W2"/>
    <mergeCell ref="G8:G10"/>
  </mergeCells>
  <conditionalFormatting sqref="J2 T2 Q2 P1:P2 J3:W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2-3 Lone Pine Cafe 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Neerav</cp:lastModifiedBy>
  <dcterms:created xsi:type="dcterms:W3CDTF">2020-03-27T17:32:30Z</dcterms:created>
  <dcterms:modified xsi:type="dcterms:W3CDTF">2020-06-15T06:55:54Z</dcterms:modified>
</cp:coreProperties>
</file>