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eerav\Official\Classes\FRA\Solutions to Cases and Practice Exercises\"/>
    </mc:Choice>
  </mc:AlternateContent>
  <xr:revisionPtr revIDLastSave="0" documentId="13_ncr:1_{92CA03E3-1FF4-4621-B8F1-FD4FFEB29696}" xr6:coauthVersionLast="44" xr6:coauthVersionMax="44" xr10:uidLastSave="{00000000-0000-0000-0000-000000000000}"/>
  <bookViews>
    <workbookView xWindow="-110" yWindow="-110" windowWidth="19420" windowHeight="10560" tabRatio="816" xr2:uid="{00000000-000D-0000-FFFF-FFFF00000000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5" i="10" l="1"/>
  <c r="AU16" i="10" s="1"/>
  <c r="C40" i="10"/>
  <c r="C39" i="10"/>
  <c r="J21" i="10" l="1"/>
  <c r="J20" i="10"/>
  <c r="J19" i="10"/>
  <c r="L17" i="10"/>
  <c r="J15" i="10"/>
  <c r="J16" i="10"/>
  <c r="J14" i="10"/>
  <c r="V13" i="10"/>
  <c r="J23" i="10" l="1"/>
  <c r="U9" i="10"/>
  <c r="U23" i="10" s="1"/>
  <c r="T9" i="10"/>
  <c r="T23" i="10" s="1"/>
  <c r="S9" i="10"/>
  <c r="S23" i="10" s="1"/>
  <c r="J4" i="10"/>
  <c r="M12" i="10" l="1"/>
  <c r="V12" i="10" s="1"/>
  <c r="J11" i="10"/>
  <c r="V10" i="10"/>
  <c r="V9" i="10"/>
  <c r="R9" i="10"/>
  <c r="R23" i="10" s="1"/>
  <c r="Q9" i="10"/>
  <c r="O9" i="10"/>
  <c r="O23" i="10" s="1"/>
  <c r="M9" i="10"/>
  <c r="M23" i="10" s="1"/>
  <c r="L9" i="10"/>
  <c r="N9" i="10"/>
  <c r="N23" i="10" s="1"/>
  <c r="K9" i="10"/>
  <c r="J8" i="10"/>
  <c r="J7" i="10"/>
  <c r="J6" i="10"/>
  <c r="J5" i="10"/>
  <c r="C8" i="10" l="1"/>
  <c r="L18" i="10"/>
  <c r="V18" i="10" s="1"/>
  <c r="V23" i="10" s="1"/>
  <c r="B10" i="10"/>
  <c r="C10" i="10"/>
  <c r="C11" i="10"/>
  <c r="B11" i="10"/>
  <c r="F7" i="10"/>
  <c r="E7" i="10"/>
  <c r="C9" i="10"/>
  <c r="E6" i="10"/>
  <c r="C7" i="10"/>
  <c r="B8" i="10"/>
  <c r="J9" i="10"/>
  <c r="B6" i="10" s="1"/>
  <c r="F6" i="10"/>
  <c r="B7" i="10"/>
  <c r="B9" i="10"/>
  <c r="B12" i="10" l="1"/>
  <c r="O25" i="10"/>
  <c r="E12" i="10"/>
  <c r="C6" i="10" l="1"/>
  <c r="C12" i="10" s="1"/>
  <c r="G8" i="10" s="1"/>
  <c r="Q25" i="10"/>
  <c r="F10" i="10" l="1"/>
  <c r="F9" i="10"/>
  <c r="F8" i="10"/>
  <c r="F12" i="10" l="1"/>
</calcChain>
</file>

<file path=xl/sharedStrings.xml><?xml version="1.0" encoding="utf-8"?>
<sst xmlns="http://schemas.openxmlformats.org/spreadsheetml/2006/main" count="79" uniqueCount="53">
  <si>
    <t>Assets</t>
  </si>
  <si>
    <t>Liabilities</t>
  </si>
  <si>
    <t>Owners' Equity</t>
  </si>
  <si>
    <t>Liabilities + Owners' Equity</t>
  </si>
  <si>
    <t>Accounts receivable</t>
  </si>
  <si>
    <t>Retained Earnings (Revenues-Expenses)</t>
  </si>
  <si>
    <t>Total</t>
  </si>
  <si>
    <t xml:space="preserve">Total assets </t>
  </si>
  <si>
    <t xml:space="preserve">Total liabilities and owners’ equity </t>
  </si>
  <si>
    <t>Accounts payable</t>
  </si>
  <si>
    <t>Accounting Equations</t>
  </si>
  <si>
    <t>Accounts Payable</t>
  </si>
  <si>
    <t>Balance Sheet of Lone Pine Cafe (A) as on November 2, 2009 and March 31, 2010</t>
  </si>
  <si>
    <t>Equipment</t>
  </si>
  <si>
    <t>Cash register</t>
  </si>
  <si>
    <t>($)</t>
  </si>
  <si>
    <t>Capital contribution by owners</t>
  </si>
  <si>
    <t>Inventory (Food &amp; Beverages)</t>
  </si>
  <si>
    <t>Purchase of cash register</t>
  </si>
  <si>
    <t>Repayment of bank loan</t>
  </si>
  <si>
    <t>License fee expense</t>
  </si>
  <si>
    <t>Cash/Bank</t>
  </si>
  <si>
    <t>(Amount in $)</t>
  </si>
  <si>
    <t>Mr. A's Capital</t>
  </si>
  <si>
    <t>Mrs. A's Capital</t>
  </si>
  <si>
    <t>Mrs. L's Capital</t>
  </si>
  <si>
    <t>Borrowings from local bank</t>
  </si>
  <si>
    <t>Borrowings/Loan</t>
  </si>
  <si>
    <t>Bought the café</t>
  </si>
  <si>
    <t>F&amp;B Inventory</t>
  </si>
  <si>
    <t>License fee</t>
  </si>
  <si>
    <t>Prepaid license fee</t>
  </si>
  <si>
    <t>Closing balance (Nov 1)</t>
  </si>
  <si>
    <t>Depreciation expense (Assumed to be only on equipment)</t>
  </si>
  <si>
    <t>Loan</t>
  </si>
  <si>
    <t>30/03/2010</t>
  </si>
  <si>
    <t>2/11/2009</t>
  </si>
  <si>
    <t>Lone Pine Cafe (A and B)</t>
  </si>
  <si>
    <t>Closing balance (Mar 30)</t>
  </si>
  <si>
    <t>Revenues</t>
  </si>
  <si>
    <t>Salary expense</t>
  </si>
  <si>
    <t>Wages</t>
  </si>
  <si>
    <t>Interest expense</t>
  </si>
  <si>
    <t>F&amp;B inventory purchased</t>
  </si>
  <si>
    <t>F&amp;B inventory consumed</t>
  </si>
  <si>
    <t>Telephone and electricity expense</t>
  </si>
  <si>
    <t>Misc. expenses</t>
  </si>
  <si>
    <t>Rent expense</t>
  </si>
  <si>
    <t>Amount</t>
  </si>
  <si>
    <t>Less: Expenses</t>
  </si>
  <si>
    <t>PROFIT/LOSS</t>
  </si>
  <si>
    <t>Income Statement of Lone Pine Cafe for the period Nov. 2 to March 30, 2010</t>
  </si>
  <si>
    <t>Depreciation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</si>
</sst>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[Red]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b/>
      <sz val="11"/>
      <color theme="5"/>
      <name val="Times New Roman"/>
      <family val="1"/>
    </font>
    <font>
      <sz val="11"/>
      <color theme="5"/>
      <name val="Times New Roman"/>
      <family val="1"/>
    </font>
    <font>
      <b/>
      <i/>
      <sz val="11"/>
      <color theme="5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38" fontId="6" fillId="0" borderId="0" xfId="1" applyNumberFormat="1" applyFont="1" applyAlignment="1">
      <alignment vertical="center"/>
    </xf>
    <xf numFmtId="38" fontId="2" fillId="0" borderId="0" xfId="1" applyNumberFormat="1" applyFont="1" applyAlignment="1">
      <alignment vertical="center"/>
    </xf>
    <xf numFmtId="38" fontId="3" fillId="0" borderId="0" xfId="1" applyNumberFormat="1" applyFont="1" applyAlignment="1">
      <alignment vertical="center"/>
    </xf>
    <xf numFmtId="38" fontId="7" fillId="2" borderId="0" xfId="1" applyNumberFormat="1" applyFont="1" applyFill="1" applyBorder="1" applyAlignment="1">
      <alignment horizontal="center" vertical="center" wrapText="1"/>
    </xf>
    <xf numFmtId="38" fontId="3" fillId="0" borderId="0" xfId="1" applyNumberFormat="1" applyFont="1" applyAlignment="1">
      <alignment horizontal="center" vertical="center"/>
    </xf>
    <xf numFmtId="38" fontId="3" fillId="0" borderId="1" xfId="1" applyNumberFormat="1" applyFont="1" applyBorder="1" applyAlignment="1">
      <alignment horizontal="center" vertical="center"/>
    </xf>
    <xf numFmtId="38" fontId="3" fillId="0" borderId="0" xfId="1" applyNumberFormat="1" applyFont="1" applyAlignment="1">
      <alignment horizontal="center" vertical="center" wrapText="1"/>
    </xf>
    <xf numFmtId="38" fontId="2" fillId="0" borderId="0" xfId="1" applyNumberFormat="1" applyFont="1" applyAlignment="1">
      <alignment vertical="center" wrapText="1"/>
    </xf>
    <xf numFmtId="38" fontId="3" fillId="0" borderId="3" xfId="1" applyNumberFormat="1" applyFont="1" applyBorder="1" applyAlignment="1">
      <alignment horizontal="center" vertical="center" wrapText="1"/>
    </xf>
    <xf numFmtId="38" fontId="3" fillId="0" borderId="1" xfId="1" applyNumberFormat="1" applyFont="1" applyBorder="1" applyAlignment="1">
      <alignment horizontal="center" vertical="center" wrapText="1"/>
    </xf>
    <xf numFmtId="38" fontId="2" fillId="0" borderId="0" xfId="1" applyNumberFormat="1" applyFont="1" applyAlignment="1">
      <alignment horizontal="right" vertical="center"/>
    </xf>
    <xf numFmtId="38" fontId="8" fillId="2" borderId="0" xfId="1" applyNumberFormat="1" applyFont="1" applyFill="1" applyBorder="1" applyAlignment="1">
      <alignment horizontal="right" vertical="center"/>
    </xf>
    <xf numFmtId="38" fontId="2" fillId="0" borderId="0" xfId="1" applyNumberFormat="1" applyFont="1" applyFill="1" applyBorder="1" applyAlignment="1">
      <alignment horizontal="right" vertical="center"/>
    </xf>
    <xf numFmtId="38" fontId="3" fillId="0" borderId="1" xfId="1" applyNumberFormat="1" applyFont="1" applyBorder="1" applyAlignment="1">
      <alignment vertical="center"/>
    </xf>
    <xf numFmtId="38" fontId="3" fillId="0" borderId="0" xfId="1" applyNumberFormat="1" applyFont="1" applyBorder="1" applyAlignment="1">
      <alignment vertical="center"/>
    </xf>
    <xf numFmtId="38" fontId="2" fillId="0" borderId="0" xfId="1" applyNumberFormat="1" applyFont="1" applyAlignment="1">
      <alignment horizontal="left" vertical="center"/>
    </xf>
    <xf numFmtId="38" fontId="2" fillId="0" borderId="0" xfId="1" applyNumberFormat="1" applyFont="1" applyBorder="1" applyAlignment="1">
      <alignment horizontal="left" vertical="center"/>
    </xf>
    <xf numFmtId="38" fontId="2" fillId="3" borderId="0" xfId="1" applyNumberFormat="1" applyFont="1" applyFill="1" applyAlignment="1">
      <alignment vertical="center"/>
    </xf>
    <xf numFmtId="38" fontId="4" fillId="0" borderId="2" xfId="1" applyNumberFormat="1" applyFont="1" applyBorder="1" applyAlignment="1">
      <alignment vertical="center"/>
    </xf>
    <xf numFmtId="38" fontId="4" fillId="0" borderId="2" xfId="1" applyNumberFormat="1" applyFont="1" applyBorder="1" applyAlignment="1">
      <alignment horizontal="right" vertical="center"/>
    </xf>
    <xf numFmtId="38" fontId="9" fillId="2" borderId="0" xfId="1" applyNumberFormat="1" applyFont="1" applyFill="1" applyBorder="1" applyAlignment="1">
      <alignment horizontal="right" vertical="center"/>
    </xf>
    <xf numFmtId="38" fontId="4" fillId="0" borderId="0" xfId="1" applyNumberFormat="1" applyFont="1" applyBorder="1" applyAlignment="1">
      <alignment horizontal="right" vertical="center"/>
    </xf>
    <xf numFmtId="38" fontId="4" fillId="0" borderId="0" xfId="1" applyNumberFormat="1" applyFont="1" applyBorder="1" applyAlignment="1">
      <alignment horizontal="left" vertical="center"/>
    </xf>
    <xf numFmtId="38" fontId="5" fillId="0" borderId="0" xfId="1" applyNumberFormat="1" applyFont="1" applyAlignment="1">
      <alignment horizontal="left" vertical="center"/>
    </xf>
    <xf numFmtId="38" fontId="3" fillId="0" borderId="2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5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38" fontId="2" fillId="0" borderId="3" xfId="1" applyNumberFormat="1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38" fontId="3" fillId="0" borderId="2" xfId="1" applyNumberFormat="1" applyFont="1" applyBorder="1" applyAlignment="1">
      <alignment vertical="center"/>
    </xf>
    <xf numFmtId="38" fontId="2" fillId="0" borderId="0" xfId="0" applyNumberFormat="1" applyFont="1" applyAlignment="1">
      <alignment vertical="center"/>
    </xf>
    <xf numFmtId="38" fontId="2" fillId="0" borderId="0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38" fontId="3" fillId="0" borderId="1" xfId="1" applyNumberFormat="1" applyFont="1" applyBorder="1" applyAlignment="1">
      <alignment horizontal="center" vertical="center"/>
    </xf>
    <xf numFmtId="38" fontId="3" fillId="0" borderId="1" xfId="1" applyNumberFormat="1" applyFont="1" applyBorder="1" applyAlignment="1">
      <alignment horizontal="center" vertical="center" wrapText="1"/>
    </xf>
    <xf numFmtId="38" fontId="3" fillId="0" borderId="0" xfId="1" applyNumberFormat="1" applyFont="1" applyAlignment="1">
      <alignment horizontal="center" vertical="center" wrapText="1"/>
    </xf>
    <xf numFmtId="38" fontId="3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41"/>
  <sheetViews>
    <sheetView tabSelected="1" zoomScaleNormal="100" zoomScaleSheetLayoutView="110" workbookViewId="0"/>
  </sheetViews>
  <sheetFormatPr defaultColWidth="9.1796875" defaultRowHeight="14" x14ac:dyDescent="0.35"/>
  <cols>
    <col min="1" max="1" width="28.08984375" style="2" bestFit="1" customWidth="1"/>
    <col min="2" max="2" width="8.90625" style="2" bestFit="1" customWidth="1"/>
    <col min="3" max="3" width="9.90625" style="2" bestFit="1" customWidth="1"/>
    <col min="4" max="4" width="33.36328125" style="2" bestFit="1" customWidth="1"/>
    <col min="5" max="5" width="8.90625" style="2" bestFit="1" customWidth="1"/>
    <col min="6" max="6" width="9.90625" style="2" bestFit="1" customWidth="1"/>
    <col min="7" max="7" width="8.26953125" style="2" customWidth="1"/>
    <col min="8" max="8" width="7.26953125" style="2" customWidth="1"/>
    <col min="9" max="9" width="27.453125" style="2" bestFit="1" customWidth="1"/>
    <col min="10" max="10" width="10.81640625" style="2" bestFit="1" customWidth="1"/>
    <col min="11" max="11" width="9.7265625" style="2" bestFit="1" customWidth="1"/>
    <col min="12" max="12" width="9.1796875" style="2" bestFit="1" customWidth="1"/>
    <col min="13" max="13" width="9.90625" style="2" bestFit="1" customWidth="1"/>
    <col min="14" max="14" width="10.81640625" style="2" bestFit="1" customWidth="1"/>
    <col min="15" max="15" width="8.54296875" style="2" bestFit="1" customWidth="1"/>
    <col min="16" max="16" width="6.81640625" style="2" bestFit="1" customWidth="1"/>
    <col min="17" max="17" width="9.1796875" style="2" bestFit="1" customWidth="1"/>
    <col min="18" max="18" width="11.26953125" style="2" bestFit="1" customWidth="1"/>
    <col min="19" max="19" width="8.453125" style="2" bestFit="1" customWidth="1"/>
    <col min="20" max="21" width="8.6328125" style="2" bestFit="1" customWidth="1"/>
    <col min="22" max="22" width="19.453125" style="2" bestFit="1" customWidth="1"/>
    <col min="23" max="23" width="35.6328125" style="2" bestFit="1" customWidth="1"/>
    <col min="24" max="44" width="9.1796875" style="2"/>
    <col min="45" max="45" width="28.36328125" style="2" bestFit="1" customWidth="1"/>
    <col min="46" max="16384" width="9.1796875" style="2"/>
  </cols>
  <sheetData>
    <row r="1" spans="1:47" ht="15" customHeight="1" x14ac:dyDescent="0.35">
      <c r="A1" s="1" t="s">
        <v>37</v>
      </c>
      <c r="I1" s="3" t="s">
        <v>10</v>
      </c>
      <c r="P1" s="4"/>
      <c r="V1" s="5" t="s">
        <v>22</v>
      </c>
      <c r="AS1" s="40" t="s">
        <v>51</v>
      </c>
      <c r="AT1" s="40"/>
      <c r="AU1" s="40"/>
    </row>
    <row r="2" spans="1:47" ht="14" customHeight="1" x14ac:dyDescent="0.35">
      <c r="J2" s="42" t="s">
        <v>0</v>
      </c>
      <c r="K2" s="42"/>
      <c r="L2" s="42"/>
      <c r="M2" s="42"/>
      <c r="N2" s="42"/>
      <c r="O2" s="6"/>
      <c r="P2" s="4"/>
      <c r="Q2" s="43" t="s">
        <v>1</v>
      </c>
      <c r="R2" s="43"/>
      <c r="S2" s="43" t="s">
        <v>2</v>
      </c>
      <c r="T2" s="43"/>
      <c r="U2" s="43"/>
      <c r="V2" s="43"/>
      <c r="AS2" s="41"/>
      <c r="AT2" s="41"/>
      <c r="AU2" s="41"/>
    </row>
    <row r="3" spans="1:47" s="8" customFormat="1" ht="28" x14ac:dyDescent="0.35">
      <c r="A3" s="44" t="s">
        <v>12</v>
      </c>
      <c r="B3" s="44"/>
      <c r="C3" s="44"/>
      <c r="D3" s="44"/>
      <c r="E3" s="44"/>
      <c r="F3" s="44"/>
      <c r="G3" s="7"/>
      <c r="H3" s="7"/>
      <c r="J3" s="9" t="s">
        <v>21</v>
      </c>
      <c r="K3" s="9" t="s">
        <v>4</v>
      </c>
      <c r="L3" s="9" t="s">
        <v>29</v>
      </c>
      <c r="M3" s="9" t="s">
        <v>31</v>
      </c>
      <c r="N3" s="9" t="s">
        <v>13</v>
      </c>
      <c r="O3" s="10" t="s">
        <v>14</v>
      </c>
      <c r="P3" s="4"/>
      <c r="Q3" s="9" t="s">
        <v>9</v>
      </c>
      <c r="R3" s="9" t="s">
        <v>27</v>
      </c>
      <c r="S3" s="9" t="s">
        <v>23</v>
      </c>
      <c r="T3" s="9" t="s">
        <v>24</v>
      </c>
      <c r="U3" s="9" t="s">
        <v>25</v>
      </c>
      <c r="V3" s="9" t="s">
        <v>5</v>
      </c>
      <c r="AS3" s="26"/>
      <c r="AT3" s="26" t="s">
        <v>48</v>
      </c>
      <c r="AU3" s="26" t="s">
        <v>48</v>
      </c>
    </row>
    <row r="4" spans="1:47" ht="16.5" customHeight="1" x14ac:dyDescent="0.35">
      <c r="A4" s="5"/>
      <c r="B4" s="5"/>
      <c r="C4" s="5"/>
      <c r="D4" s="5"/>
      <c r="F4" s="11" t="s">
        <v>15</v>
      </c>
      <c r="G4" s="11"/>
      <c r="H4" s="11"/>
      <c r="I4" s="2" t="s">
        <v>16</v>
      </c>
      <c r="J4" s="11">
        <f>SUM(S4:U4)</f>
        <v>48000</v>
      </c>
      <c r="K4" s="11"/>
      <c r="L4" s="11"/>
      <c r="M4" s="11"/>
      <c r="N4" s="11"/>
      <c r="O4" s="11"/>
      <c r="P4" s="12"/>
      <c r="Q4" s="13"/>
      <c r="R4" s="11"/>
      <c r="S4" s="11">
        <v>16000</v>
      </c>
      <c r="T4" s="11">
        <v>16000</v>
      </c>
      <c r="U4" s="11">
        <v>16000</v>
      </c>
      <c r="V4" s="11"/>
      <c r="AS4" s="27"/>
      <c r="AT4" s="28"/>
      <c r="AU4" s="11"/>
    </row>
    <row r="5" spans="1:47" x14ac:dyDescent="0.35">
      <c r="A5" s="14" t="s">
        <v>0</v>
      </c>
      <c r="B5" s="6" t="s">
        <v>36</v>
      </c>
      <c r="C5" s="6" t="s">
        <v>35</v>
      </c>
      <c r="D5" s="6" t="s">
        <v>3</v>
      </c>
      <c r="E5" s="6" t="s">
        <v>36</v>
      </c>
      <c r="F5" s="6" t="s">
        <v>35</v>
      </c>
      <c r="G5" s="15"/>
      <c r="H5" s="15"/>
      <c r="I5" s="16" t="s">
        <v>26</v>
      </c>
      <c r="J5" s="11">
        <f>R5</f>
        <v>21000</v>
      </c>
      <c r="K5" s="11"/>
      <c r="L5" s="11"/>
      <c r="M5" s="11"/>
      <c r="N5" s="11"/>
      <c r="O5" s="11"/>
      <c r="P5" s="12"/>
      <c r="Q5" s="13"/>
      <c r="R5" s="11">
        <v>21000</v>
      </c>
      <c r="S5" s="11"/>
      <c r="T5" s="11"/>
      <c r="U5" s="11"/>
      <c r="V5" s="11"/>
      <c r="AS5" s="30"/>
      <c r="AT5" s="29"/>
      <c r="AU5" s="29"/>
    </row>
    <row r="6" spans="1:47" x14ac:dyDescent="0.35">
      <c r="A6" s="17" t="s">
        <v>21</v>
      </c>
      <c r="B6" s="2">
        <f>J9</f>
        <v>10172</v>
      </c>
      <c r="C6" s="2">
        <f>J23</f>
        <v>1341</v>
      </c>
      <c r="D6" s="2" t="s">
        <v>11</v>
      </c>
      <c r="E6" s="2">
        <f>Q9</f>
        <v>0</v>
      </c>
      <c r="F6" s="2">
        <f>Q23</f>
        <v>1583</v>
      </c>
      <c r="I6" s="2" t="s">
        <v>28</v>
      </c>
      <c r="J6" s="11">
        <f>-(N6+L6)</f>
        <v>-56000</v>
      </c>
      <c r="K6" s="11"/>
      <c r="L6" s="11">
        <v>2800</v>
      </c>
      <c r="M6" s="11"/>
      <c r="N6" s="11">
        <v>53200</v>
      </c>
      <c r="O6" s="11"/>
      <c r="P6" s="12"/>
      <c r="Q6" s="13"/>
      <c r="R6" s="11"/>
      <c r="S6" s="11"/>
      <c r="T6" s="11"/>
      <c r="U6" s="11"/>
      <c r="V6" s="11"/>
      <c r="AS6" s="31" t="s">
        <v>49</v>
      </c>
      <c r="AT6" s="29"/>
      <c r="AU6" s="29"/>
    </row>
    <row r="7" spans="1:47" x14ac:dyDescent="0.35">
      <c r="A7" s="17" t="s">
        <v>4</v>
      </c>
      <c r="B7" s="2">
        <f>K9</f>
        <v>0</v>
      </c>
      <c r="C7" s="2">
        <f>K23</f>
        <v>870</v>
      </c>
      <c r="D7" s="2" t="s">
        <v>34</v>
      </c>
      <c r="E7" s="2">
        <f>R9</f>
        <v>21000</v>
      </c>
      <c r="F7" s="2">
        <f>R23</f>
        <v>18900</v>
      </c>
      <c r="I7" s="2" t="s">
        <v>30</v>
      </c>
      <c r="J7" s="11">
        <f>-M7</f>
        <v>-1428</v>
      </c>
      <c r="K7" s="11"/>
      <c r="L7" s="11"/>
      <c r="M7" s="11">
        <v>1428</v>
      </c>
      <c r="N7" s="11"/>
      <c r="O7" s="11"/>
      <c r="P7" s="12"/>
      <c r="Q7" s="13"/>
      <c r="R7" s="11"/>
      <c r="S7" s="11"/>
      <c r="T7" s="11"/>
      <c r="U7" s="11"/>
      <c r="V7" s="11"/>
      <c r="AS7" s="27"/>
      <c r="AT7" s="36"/>
      <c r="AU7" s="29"/>
    </row>
    <row r="8" spans="1:47" ht="14.5" customHeight="1" x14ac:dyDescent="0.35">
      <c r="A8" s="17" t="s">
        <v>17</v>
      </c>
      <c r="B8" s="2">
        <f>L9</f>
        <v>2800</v>
      </c>
      <c r="C8" s="2">
        <f>L23</f>
        <v>2430</v>
      </c>
      <c r="D8" s="2" t="s">
        <v>23</v>
      </c>
      <c r="E8" s="2">
        <v>16000</v>
      </c>
      <c r="F8" s="18">
        <f>G$8/3</f>
        <v>12382</v>
      </c>
      <c r="G8" s="45">
        <f>C12-F6-F7</f>
        <v>37146</v>
      </c>
      <c r="I8" s="2" t="s">
        <v>18</v>
      </c>
      <c r="J8" s="11">
        <f>-O8</f>
        <v>-1400</v>
      </c>
      <c r="K8" s="11"/>
      <c r="L8" s="11"/>
      <c r="M8" s="11"/>
      <c r="N8" s="11"/>
      <c r="O8" s="11">
        <v>1400</v>
      </c>
      <c r="P8" s="12"/>
      <c r="Q8" s="13"/>
      <c r="R8" s="11"/>
      <c r="S8" s="11"/>
      <c r="T8" s="11"/>
      <c r="U8" s="11"/>
      <c r="V8" s="11"/>
      <c r="AS8" s="27"/>
      <c r="AT8" s="36"/>
      <c r="AU8" s="27"/>
    </row>
    <row r="9" spans="1:47" ht="14.5" thickBot="1" x14ac:dyDescent="0.4">
      <c r="A9" s="2" t="s">
        <v>14</v>
      </c>
      <c r="B9" s="2">
        <f>O9</f>
        <v>1400</v>
      </c>
      <c r="C9" s="2">
        <f>O23</f>
        <v>1400</v>
      </c>
      <c r="D9" s="2" t="s">
        <v>24</v>
      </c>
      <c r="E9" s="2">
        <v>16000</v>
      </c>
      <c r="F9" s="18">
        <f t="shared" ref="F9:F10" si="0">G$8/3</f>
        <v>12382</v>
      </c>
      <c r="G9" s="45"/>
      <c r="I9" s="19" t="s">
        <v>32</v>
      </c>
      <c r="J9" s="20">
        <f t="shared" ref="J9:O9" si="1">SUM(J4:J8)</f>
        <v>10172</v>
      </c>
      <c r="K9" s="20">
        <f t="shared" si="1"/>
        <v>0</v>
      </c>
      <c r="L9" s="20">
        <f t="shared" si="1"/>
        <v>2800</v>
      </c>
      <c r="M9" s="20">
        <f t="shared" si="1"/>
        <v>1428</v>
      </c>
      <c r="N9" s="20">
        <f t="shared" si="1"/>
        <v>53200</v>
      </c>
      <c r="O9" s="20">
        <f t="shared" si="1"/>
        <v>1400</v>
      </c>
      <c r="P9" s="21"/>
      <c r="Q9" s="20">
        <f t="shared" ref="Q9:V9" si="2">SUM(Q4:Q8)</f>
        <v>0</v>
      </c>
      <c r="R9" s="20">
        <f t="shared" si="2"/>
        <v>21000</v>
      </c>
      <c r="S9" s="20">
        <f t="shared" si="2"/>
        <v>16000</v>
      </c>
      <c r="T9" s="20">
        <f t="shared" si="2"/>
        <v>16000</v>
      </c>
      <c r="U9" s="20">
        <f t="shared" si="2"/>
        <v>16000</v>
      </c>
      <c r="V9" s="20">
        <f t="shared" si="2"/>
        <v>0</v>
      </c>
      <c r="AS9" s="27"/>
      <c r="AT9" s="37"/>
      <c r="AU9" s="29"/>
    </row>
    <row r="10" spans="1:47" ht="15" customHeight="1" thickTop="1" x14ac:dyDescent="0.35">
      <c r="A10" s="2" t="s">
        <v>13</v>
      </c>
      <c r="B10" s="2">
        <f>N9</f>
        <v>53200</v>
      </c>
      <c r="C10" s="2">
        <f>N23</f>
        <v>50755</v>
      </c>
      <c r="D10" s="16" t="s">
        <v>25</v>
      </c>
      <c r="E10" s="2">
        <v>16000</v>
      </c>
      <c r="F10" s="18">
        <f t="shared" si="0"/>
        <v>12382</v>
      </c>
      <c r="G10" s="45"/>
      <c r="J10" s="11"/>
      <c r="K10" s="11"/>
      <c r="L10" s="11"/>
      <c r="M10" s="11"/>
      <c r="N10" s="11">
        <v>-2445</v>
      </c>
      <c r="O10" s="11"/>
      <c r="P10" s="12"/>
      <c r="Q10" s="13"/>
      <c r="R10" s="11"/>
      <c r="S10" s="11"/>
      <c r="T10" s="11"/>
      <c r="U10" s="11"/>
      <c r="V10" s="11">
        <f>N10</f>
        <v>-2445</v>
      </c>
      <c r="W10" s="2" t="s">
        <v>33</v>
      </c>
    </row>
    <row r="11" spans="1:47" x14ac:dyDescent="0.35">
      <c r="A11" s="2" t="s">
        <v>31</v>
      </c>
      <c r="B11" s="2">
        <f>M9</f>
        <v>1428</v>
      </c>
      <c r="C11" s="2">
        <f>M23</f>
        <v>833</v>
      </c>
      <c r="G11" s="22"/>
      <c r="H11" s="22"/>
      <c r="I11" s="2" t="s">
        <v>19</v>
      </c>
      <c r="J11" s="11">
        <f>R11</f>
        <v>-2100</v>
      </c>
      <c r="K11" s="11"/>
      <c r="L11" s="11"/>
      <c r="M11" s="11"/>
      <c r="N11" s="11"/>
      <c r="O11" s="11"/>
      <c r="P11" s="12"/>
      <c r="Q11" s="13"/>
      <c r="R11" s="11">
        <v>-2100</v>
      </c>
      <c r="S11" s="11"/>
      <c r="T11" s="11"/>
      <c r="U11" s="11"/>
      <c r="V11" s="11"/>
    </row>
    <row r="12" spans="1:47" ht="14.5" thickBot="1" x14ac:dyDescent="0.4">
      <c r="A12" s="22" t="s">
        <v>7</v>
      </c>
      <c r="B12" s="20">
        <f>SUM(B6:B11)</f>
        <v>69000</v>
      </c>
      <c r="C12" s="20">
        <f>SUM(C6:C11)</f>
        <v>57629</v>
      </c>
      <c r="D12" s="23" t="s">
        <v>8</v>
      </c>
      <c r="E12" s="20">
        <f>SUM(E6:E10)</f>
        <v>69000</v>
      </c>
      <c r="F12" s="20">
        <f>SUM(F6:F10)</f>
        <v>57629</v>
      </c>
      <c r="J12" s="11"/>
      <c r="K12" s="11"/>
      <c r="L12" s="11"/>
      <c r="M12" s="11">
        <f>-M7*5/12</f>
        <v>-595</v>
      </c>
      <c r="N12" s="11"/>
      <c r="O12" s="11"/>
      <c r="P12" s="12"/>
      <c r="Q12" s="13"/>
      <c r="R12" s="11"/>
      <c r="S12" s="11"/>
      <c r="T12" s="11"/>
      <c r="U12" s="11"/>
      <c r="V12" s="11">
        <f>M12</f>
        <v>-595</v>
      </c>
      <c r="W12" s="2" t="s">
        <v>20</v>
      </c>
    </row>
    <row r="13" spans="1:47" ht="14.5" customHeight="1" thickTop="1" x14ac:dyDescent="0.35">
      <c r="J13" s="11">
        <v>43480</v>
      </c>
      <c r="K13" s="11">
        <v>870</v>
      </c>
      <c r="L13" s="11"/>
      <c r="M13" s="11"/>
      <c r="N13" s="11"/>
      <c r="O13" s="11"/>
      <c r="P13" s="12"/>
      <c r="Q13" s="13"/>
      <c r="R13" s="11"/>
      <c r="S13" s="11"/>
      <c r="T13" s="11"/>
      <c r="U13" s="11"/>
      <c r="V13" s="11">
        <f>J13+K13</f>
        <v>44350</v>
      </c>
      <c r="W13" s="2" t="s">
        <v>39</v>
      </c>
    </row>
    <row r="14" spans="1:47" ht="14" customHeight="1" x14ac:dyDescent="0.35">
      <c r="J14" s="11">
        <f>V14</f>
        <v>-23150</v>
      </c>
      <c r="K14" s="11"/>
      <c r="L14" s="11"/>
      <c r="M14" s="11"/>
      <c r="N14" s="11"/>
      <c r="O14" s="11"/>
      <c r="P14" s="12"/>
      <c r="Q14" s="13"/>
      <c r="R14" s="11"/>
      <c r="S14" s="11"/>
      <c r="T14" s="11"/>
      <c r="U14" s="11"/>
      <c r="V14" s="11">
        <v>-23150</v>
      </c>
      <c r="W14" s="2" t="s">
        <v>40</v>
      </c>
    </row>
    <row r="15" spans="1:47" ht="14" customHeight="1" x14ac:dyDescent="0.35">
      <c r="J15" s="11">
        <f>V15</f>
        <v>-5480</v>
      </c>
      <c r="K15" s="11"/>
      <c r="L15" s="11"/>
      <c r="M15" s="11"/>
      <c r="N15" s="11"/>
      <c r="O15" s="11"/>
      <c r="P15" s="12"/>
      <c r="Q15" s="13"/>
      <c r="R15" s="11"/>
      <c r="S15" s="11"/>
      <c r="T15" s="11"/>
      <c r="U15" s="11"/>
      <c r="V15" s="11">
        <v>-5480</v>
      </c>
      <c r="W15" s="2" t="s">
        <v>41</v>
      </c>
      <c r="AT15" s="32"/>
      <c r="AU15" s="2">
        <f>SUM(AT7:AT15)</f>
        <v>0</v>
      </c>
    </row>
    <row r="16" spans="1:47" ht="14" customHeight="1" thickBot="1" x14ac:dyDescent="0.4">
      <c r="J16" s="11">
        <f>V16</f>
        <v>-540</v>
      </c>
      <c r="K16" s="11"/>
      <c r="L16" s="11"/>
      <c r="M16" s="11"/>
      <c r="N16" s="11"/>
      <c r="O16" s="11"/>
      <c r="P16" s="12"/>
      <c r="Q16" s="13"/>
      <c r="R16" s="11"/>
      <c r="S16" s="11"/>
      <c r="T16" s="11"/>
      <c r="U16" s="11"/>
      <c r="V16" s="11">
        <v>-540</v>
      </c>
      <c r="W16" s="2" t="s">
        <v>42</v>
      </c>
      <c r="AS16" s="33" t="s">
        <v>50</v>
      </c>
      <c r="AT16" s="34"/>
      <c r="AU16" s="35">
        <f>AU4+AU15</f>
        <v>0</v>
      </c>
    </row>
    <row r="17" spans="1:23" ht="14" customHeight="1" thickTop="1" x14ac:dyDescent="0.35">
      <c r="I17" s="2" t="s">
        <v>43</v>
      </c>
      <c r="J17" s="11">
        <v>-10016</v>
      </c>
      <c r="K17" s="11"/>
      <c r="L17" s="11">
        <f>Q17-J17</f>
        <v>11599</v>
      </c>
      <c r="M17" s="11"/>
      <c r="N17" s="11"/>
      <c r="O17" s="11"/>
      <c r="P17" s="12"/>
      <c r="Q17" s="13">
        <v>1583</v>
      </c>
      <c r="R17" s="11"/>
      <c r="S17" s="11"/>
      <c r="T17" s="11"/>
      <c r="U17" s="11"/>
      <c r="V17" s="11"/>
    </row>
    <row r="18" spans="1:23" x14ac:dyDescent="0.35">
      <c r="J18" s="11"/>
      <c r="K18" s="11"/>
      <c r="L18" s="11">
        <f>L23-L9-L17</f>
        <v>-11969</v>
      </c>
      <c r="M18" s="11"/>
      <c r="N18" s="11"/>
      <c r="O18" s="11"/>
      <c r="P18" s="12"/>
      <c r="Q18" s="13"/>
      <c r="R18" s="11"/>
      <c r="S18" s="11"/>
      <c r="T18" s="11"/>
      <c r="U18" s="11"/>
      <c r="V18" s="11">
        <f>L18</f>
        <v>-11969</v>
      </c>
      <c r="W18" s="2" t="s">
        <v>44</v>
      </c>
    </row>
    <row r="19" spans="1:23" x14ac:dyDescent="0.35">
      <c r="J19" s="11">
        <f>V19</f>
        <v>-3270</v>
      </c>
      <c r="K19" s="11"/>
      <c r="L19" s="11"/>
      <c r="M19" s="11"/>
      <c r="N19" s="11"/>
      <c r="O19" s="11"/>
      <c r="P19" s="12"/>
      <c r="Q19" s="13"/>
      <c r="R19" s="11"/>
      <c r="S19" s="11"/>
      <c r="T19" s="11"/>
      <c r="U19" s="11"/>
      <c r="V19" s="11">
        <v>-3270</v>
      </c>
      <c r="W19" s="2" t="s">
        <v>45</v>
      </c>
    </row>
    <row r="20" spans="1:23" x14ac:dyDescent="0.35">
      <c r="J20" s="11">
        <f t="shared" ref="J20:J21" si="3">V20</f>
        <v>-255</v>
      </c>
      <c r="K20" s="11"/>
      <c r="L20" s="11"/>
      <c r="M20" s="11"/>
      <c r="N20" s="11"/>
      <c r="O20" s="11"/>
      <c r="P20" s="12"/>
      <c r="Q20" s="13"/>
      <c r="R20" s="11"/>
      <c r="S20" s="11"/>
      <c r="T20" s="11"/>
      <c r="U20" s="11"/>
      <c r="V20" s="11">
        <v>-255</v>
      </c>
      <c r="W20" s="2" t="s">
        <v>46</v>
      </c>
    </row>
    <row r="21" spans="1:23" x14ac:dyDescent="0.35">
      <c r="J21" s="11">
        <f t="shared" si="3"/>
        <v>-7500</v>
      </c>
      <c r="K21" s="11"/>
      <c r="L21" s="11"/>
      <c r="M21" s="11"/>
      <c r="N21" s="11"/>
      <c r="O21" s="11"/>
      <c r="P21" s="12"/>
      <c r="Q21" s="13"/>
      <c r="R21" s="11"/>
      <c r="S21" s="11"/>
      <c r="T21" s="11"/>
      <c r="U21" s="11"/>
      <c r="V21" s="11">
        <v>-7500</v>
      </c>
      <c r="W21" s="2" t="s">
        <v>47</v>
      </c>
    </row>
    <row r="22" spans="1:23" x14ac:dyDescent="0.35">
      <c r="J22" s="11"/>
      <c r="K22" s="11"/>
      <c r="L22" s="11"/>
      <c r="M22" s="11"/>
      <c r="N22" s="11"/>
      <c r="O22" s="11"/>
      <c r="P22" s="12"/>
      <c r="Q22" s="13"/>
      <c r="R22" s="11"/>
      <c r="S22" s="11"/>
      <c r="T22" s="11"/>
      <c r="U22" s="11"/>
      <c r="V22" s="11"/>
    </row>
    <row r="23" spans="1:23" ht="14.5" thickBot="1" x14ac:dyDescent="0.4">
      <c r="I23" s="19" t="s">
        <v>38</v>
      </c>
      <c r="J23" s="20">
        <f>311+1030</f>
        <v>1341</v>
      </c>
      <c r="K23" s="20">
        <v>870</v>
      </c>
      <c r="L23" s="20">
        <v>2430</v>
      </c>
      <c r="M23" s="20">
        <f>SUM(M9:M21)</f>
        <v>833</v>
      </c>
      <c r="N23" s="20">
        <f>SUM(N9:N21)</f>
        <v>50755</v>
      </c>
      <c r="O23" s="20">
        <f>SUM(O9:O21)</f>
        <v>1400</v>
      </c>
      <c r="P23" s="21"/>
      <c r="Q23" s="20">
        <v>1583</v>
      </c>
      <c r="R23" s="20">
        <f>SUM(R9:R21)</f>
        <v>18900</v>
      </c>
      <c r="S23" s="20">
        <f t="shared" ref="S23:V23" si="4">SUM(S9:S21)</f>
        <v>16000</v>
      </c>
      <c r="T23" s="20">
        <f t="shared" si="4"/>
        <v>16000</v>
      </c>
      <c r="U23" s="20">
        <f t="shared" si="4"/>
        <v>16000</v>
      </c>
      <c r="V23" s="20">
        <f t="shared" si="4"/>
        <v>-10854</v>
      </c>
    </row>
    <row r="24" spans="1:23" ht="14.5" thickTop="1" x14ac:dyDescent="0.35"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24"/>
    </row>
    <row r="25" spans="1:23" ht="14.5" thickBot="1" x14ac:dyDescent="0.4">
      <c r="O25" s="25">
        <f>SUM(J23:O23)</f>
        <v>57629</v>
      </c>
      <c r="P25" s="5" t="s">
        <v>6</v>
      </c>
      <c r="Q25" s="25">
        <f>SUM(Q23:V23)</f>
        <v>57629</v>
      </c>
    </row>
    <row r="26" spans="1:23" ht="29.5" customHeight="1" thickTop="1" x14ac:dyDescent="0.35">
      <c r="A26" s="38" t="s">
        <v>51</v>
      </c>
      <c r="B26" s="39"/>
      <c r="C26" s="39"/>
    </row>
    <row r="27" spans="1:23" x14ac:dyDescent="0.35">
      <c r="A27" s="26"/>
      <c r="B27" s="26" t="s">
        <v>48</v>
      </c>
      <c r="C27" s="26" t="s">
        <v>48</v>
      </c>
    </row>
    <row r="28" spans="1:23" x14ac:dyDescent="0.35">
      <c r="A28" s="27" t="s">
        <v>39</v>
      </c>
      <c r="B28" s="28"/>
      <c r="C28" s="11">
        <v>44350</v>
      </c>
    </row>
    <row r="29" spans="1:23" x14ac:dyDescent="0.35">
      <c r="A29" s="30"/>
      <c r="B29" s="29"/>
      <c r="C29" s="29"/>
    </row>
    <row r="30" spans="1:23" x14ac:dyDescent="0.35">
      <c r="A30" s="31" t="s">
        <v>49</v>
      </c>
      <c r="B30" s="29"/>
      <c r="C30" s="29"/>
    </row>
    <row r="31" spans="1:23" x14ac:dyDescent="0.35">
      <c r="A31" s="27" t="s">
        <v>52</v>
      </c>
      <c r="B31" s="36">
        <v>-2445</v>
      </c>
      <c r="C31" s="29"/>
    </row>
    <row r="32" spans="1:23" x14ac:dyDescent="0.35">
      <c r="A32" s="27" t="s">
        <v>20</v>
      </c>
      <c r="B32" s="36">
        <v>-595</v>
      </c>
      <c r="C32" s="27"/>
    </row>
    <row r="33" spans="1:3" x14ac:dyDescent="0.35">
      <c r="A33" s="27" t="s">
        <v>40</v>
      </c>
      <c r="B33" s="37">
        <v>-23150</v>
      </c>
      <c r="C33" s="29"/>
    </row>
    <row r="34" spans="1:3" x14ac:dyDescent="0.35">
      <c r="A34" s="2" t="s">
        <v>41</v>
      </c>
      <c r="B34" s="2">
        <v>-5480</v>
      </c>
    </row>
    <row r="35" spans="1:3" x14ac:dyDescent="0.35">
      <c r="A35" s="2" t="s">
        <v>42</v>
      </c>
      <c r="B35" s="2">
        <v>-540</v>
      </c>
    </row>
    <row r="36" spans="1:3" x14ac:dyDescent="0.35">
      <c r="A36" s="2" t="s">
        <v>44</v>
      </c>
      <c r="B36" s="2">
        <v>-11969</v>
      </c>
    </row>
    <row r="37" spans="1:3" x14ac:dyDescent="0.35">
      <c r="A37" s="2" t="s">
        <v>45</v>
      </c>
      <c r="B37" s="2">
        <v>-3270</v>
      </c>
    </row>
    <row r="38" spans="1:3" x14ac:dyDescent="0.35">
      <c r="A38" s="2" t="s">
        <v>46</v>
      </c>
      <c r="B38" s="2">
        <v>-255</v>
      </c>
    </row>
    <row r="39" spans="1:3" x14ac:dyDescent="0.35">
      <c r="A39" s="2" t="s">
        <v>47</v>
      </c>
      <c r="B39" s="32">
        <v>-7500</v>
      </c>
      <c r="C39" s="2">
        <f>SUM(B31:B39)</f>
        <v>-55204</v>
      </c>
    </row>
    <row r="40" spans="1:3" ht="14.5" thickBot="1" x14ac:dyDescent="0.4">
      <c r="A40" s="33" t="s">
        <v>50</v>
      </c>
      <c r="B40" s="34"/>
      <c r="C40" s="35">
        <f>C28+C39</f>
        <v>-10854</v>
      </c>
    </row>
    <row r="41" spans="1:3" ht="14.5" thickTop="1" x14ac:dyDescent="0.35"/>
  </sheetData>
  <mergeCells count="7">
    <mergeCell ref="A26:C26"/>
    <mergeCell ref="AS1:AU2"/>
    <mergeCell ref="J2:N2"/>
    <mergeCell ref="Q2:R2"/>
    <mergeCell ref="A3:F3"/>
    <mergeCell ref="S2:V2"/>
    <mergeCell ref="G8:G10"/>
  </mergeCells>
  <conditionalFormatting sqref="J2 S2 Q2 P1:P2 J3:V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Neerav</cp:lastModifiedBy>
  <dcterms:created xsi:type="dcterms:W3CDTF">2020-03-27T17:32:30Z</dcterms:created>
  <dcterms:modified xsi:type="dcterms:W3CDTF">2020-06-15T06:56:05Z</dcterms:modified>
</cp:coreProperties>
</file>