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sitivity Report Hw 1" sheetId="1" r:id="rId4"/>
    <sheet state="visible" name="Homework1" sheetId="2" r:id="rId5"/>
    <sheet state="visible" name="Sensitivity Report HW2 1" sheetId="3" r:id="rId6"/>
    <sheet state="visible" name="Sensitivity Report HW2 2" sheetId="4" r:id="rId7"/>
    <sheet state="visible" name="Homework2" sheetId="5" r:id="rId8"/>
    <sheet state="visible" name="Sensitivity Report Hw 3" sheetId="6" r:id="rId9"/>
    <sheet state="visible" name="Homework 3" sheetId="7" r:id="rId10"/>
    <sheet state="visible" name="Homework4" sheetId="8" r:id="rId11"/>
    <sheet state="visible" name="Homework5" sheetId="9" r:id="rId12"/>
  </sheets>
  <definedNames>
    <definedName localSheetId="7" name="solver_lhs2">Homework4!$H$15:$H$18</definedName>
    <definedName localSheetId="1" name="solver_lhs2">Homework1!$E$16:$E$19</definedName>
    <definedName localSheetId="1" name="solver_rhs2">Homework1!$G$16:$G$19</definedName>
    <definedName localSheetId="7" name="solver_rhs1">Homework4!$J$13:$J$14</definedName>
    <definedName localSheetId="6" name="solver_adj">'Homework 3'!$G$11:$J$11</definedName>
    <definedName localSheetId="6" name="solver_opt">'Homework 3'!$K$12</definedName>
    <definedName localSheetId="6" name="solver_lhs1">'Homework 3'!$G$15:$G$17</definedName>
    <definedName localSheetId="4" name="solver_lhs2">Homework2!$H$13</definedName>
    <definedName localSheetId="7" name="solver_rhs2">Homework4!$J$15:$J$18</definedName>
    <definedName localSheetId="4" name="solver_rhs1">Homework2!$O$18:$O$20</definedName>
    <definedName localSheetId="1" name="solver_rhs3">Homework1!$G$20:$G$21</definedName>
    <definedName localSheetId="4" name="solver_lhs1">Homework2!$M$18:$M$20</definedName>
    <definedName localSheetId="1" name="solver_lhs3">Homework1!$E$20:$E$21</definedName>
    <definedName localSheetId="6" name="solver_rhs1">'Homework 3'!$I$15:$I$17</definedName>
    <definedName localSheetId="1" name="solver_opt">Homework1!$I$10</definedName>
    <definedName localSheetId="4" name="solver_adj">Homework2!$M$13:$O$13</definedName>
    <definedName localSheetId="1" name="solver_lhs1">Homework1!$E$14:$E$15</definedName>
    <definedName localSheetId="6" name="solver_rhs2">'Homework 3'!$I$17</definedName>
    <definedName localSheetId="1" name="solver_adj">Homework1!$E$9:$H$9</definedName>
    <definedName localSheetId="7" name="solver_adj">Homework4!$H$7:$O$7</definedName>
    <definedName localSheetId="4" name="solver_opt">Homework2!$P$14</definedName>
    <definedName localSheetId="7" name="solver_lhs1">Homework4!$H$13:$H$14</definedName>
    <definedName localSheetId="6" name="solver_lhs2">'Homework 3'!$G$17</definedName>
    <definedName localSheetId="1" name="solver_rhs1">Homework1!$G$14:$G$15</definedName>
    <definedName localSheetId="7" name="solver_opt">Homework4!$P$8</definedName>
  </definedNames>
  <calcPr/>
</workbook>
</file>

<file path=xl/sharedStrings.xml><?xml version="1.0" encoding="utf-8"?>
<sst xmlns="http://schemas.openxmlformats.org/spreadsheetml/2006/main" count="419" uniqueCount="197">
  <si>
    <t>Microsoft Excel 16.40 Sensitivity Report</t>
  </si>
  <si>
    <t>Worksheet: [AWS Problems.xlsx]Homework1</t>
  </si>
  <si>
    <t>Report Created: 15/09/20 3:07:24 PM</t>
  </si>
  <si>
    <t>Variable Cells</t>
  </si>
  <si>
    <t>Final</t>
  </si>
  <si>
    <t>Reduced</t>
  </si>
  <si>
    <t>Objective</t>
  </si>
  <si>
    <t>Allowable</t>
  </si>
  <si>
    <t>Cell</t>
  </si>
  <si>
    <t>Name</t>
  </si>
  <si>
    <t>Value</t>
  </si>
  <si>
    <t>Cost</t>
  </si>
  <si>
    <t>Coefficient</t>
  </si>
  <si>
    <t>Increase</t>
  </si>
  <si>
    <t>Decrease</t>
  </si>
  <si>
    <t>$G$9</t>
  </si>
  <si>
    <t>0.8cf/k Oil(x)</t>
  </si>
  <si>
    <t>$H$9</t>
  </si>
  <si>
    <t>0.8cf/k Grain(y)</t>
  </si>
  <si>
    <t>$I$9</t>
  </si>
  <si>
    <t>$J$9</t>
  </si>
  <si>
    <t>Constraints</t>
  </si>
  <si>
    <t>Shadow</t>
  </si>
  <si>
    <t>Constraint</t>
  </si>
  <si>
    <t>Price</t>
  </si>
  <si>
    <t>R.H. Side</t>
  </si>
  <si>
    <t>$G$14</t>
  </si>
  <si>
    <t>xf+xa x,y</t>
  </si>
  <si>
    <t>$G$15</t>
  </si>
  <si>
    <t>yf+ya x,y</t>
  </si>
  <si>
    <t>$G$16</t>
  </si>
  <si>
    <t>0.4xf+0.8yf x,y</t>
  </si>
  <si>
    <t>$G$17</t>
  </si>
  <si>
    <t>0.4xa+0.8ya x,y</t>
  </si>
  <si>
    <t>$G$18</t>
  </si>
  <si>
    <t>xf+yf x,y</t>
  </si>
  <si>
    <t>$G$19</t>
  </si>
  <si>
    <t>xa+ya x,y</t>
  </si>
  <si>
    <t>$G$20</t>
  </si>
  <si>
    <t>$G$21</t>
  </si>
  <si>
    <t>(f)</t>
  </si>
  <si>
    <t>HW P1</t>
  </si>
  <si>
    <t xml:space="preserve">Given information </t>
  </si>
  <si>
    <t>Fore</t>
  </si>
  <si>
    <t>Aft</t>
  </si>
  <si>
    <t>Volume</t>
  </si>
  <si>
    <t>Weight</t>
  </si>
  <si>
    <t xml:space="preserve">Oil </t>
  </si>
  <si>
    <t>Grain</t>
  </si>
  <si>
    <t>Model</t>
  </si>
  <si>
    <t>Total weight</t>
  </si>
  <si>
    <t>Oil(x)</t>
  </si>
  <si>
    <t>Grain(y)</t>
  </si>
  <si>
    <t>0.4cf/k</t>
  </si>
  <si>
    <t>0.8cf/k</t>
  </si>
  <si>
    <t>Subject to constraints</t>
  </si>
  <si>
    <t>0.4xf+0.8yf</t>
  </si>
  <si>
    <t>&lt;=</t>
  </si>
  <si>
    <t>x,y</t>
  </si>
  <si>
    <t>&gt;=</t>
  </si>
  <si>
    <t>0.4xa+0.8ya</t>
  </si>
  <si>
    <t>&lt;</t>
  </si>
  <si>
    <t>xf+yf</t>
  </si>
  <si>
    <t>xa+ya</t>
  </si>
  <si>
    <t>xf+xa</t>
  </si>
  <si>
    <t>yf+ya</t>
  </si>
  <si>
    <t>Questions</t>
  </si>
  <si>
    <t>Answers</t>
  </si>
  <si>
    <t xml:space="preserve">What is the maximum profit that the owner can make? </t>
  </si>
  <si>
    <t xml:space="preserve">Howmuchweightofoilshouldtheownerloadintheforecargo? </t>
  </si>
  <si>
    <t xml:space="preserve">Howmuchweightofoilshouldtheownerloadintheaftcargo? </t>
  </si>
  <si>
    <t xml:space="preserve">Howmuchweightofgrainshouldtheownerloadintheforecargo? </t>
  </si>
  <si>
    <t xml:space="preserve">Howmuchweightofgrainshouldtheownerloadintheaftcargo? </t>
  </si>
  <si>
    <t xml:space="preserve">If the owner is offered to take in cargo from another ship, what is the minimum rate (per kilo) that he should charge for such cargo? </t>
  </si>
  <si>
    <t>Worksheet: [AWS Problems.xlsx]Homework2</t>
  </si>
  <si>
    <t>Report Created: 15/09/20 4:51:10 PM</t>
  </si>
  <si>
    <t>Minimum profit</t>
  </si>
  <si>
    <t>$G$13</t>
  </si>
  <si>
    <t>&lt;= Table</t>
  </si>
  <si>
    <t>$H$13</t>
  </si>
  <si>
    <t>&lt;= chair</t>
  </si>
  <si>
    <t>$I$13</t>
  </si>
  <si>
    <t>&lt;= bookcases</t>
  </si>
  <si>
    <t>Assembly unit</t>
  </si>
  <si>
    <t>Finshing unit</t>
  </si>
  <si>
    <t>Wood stock</t>
  </si>
  <si>
    <t>Report Created: 15/09/20 4:53:47 PM</t>
  </si>
  <si>
    <t>$M$13</t>
  </si>
  <si>
    <t>$N$13</t>
  </si>
  <si>
    <t>$O$13</t>
  </si>
  <si>
    <t>$M$18</t>
  </si>
  <si>
    <t>$M$19</t>
  </si>
  <si>
    <t>$M$20</t>
  </si>
  <si>
    <t>HW P2</t>
  </si>
  <si>
    <t>Table</t>
  </si>
  <si>
    <t>chair</t>
  </si>
  <si>
    <t>bookcases</t>
  </si>
  <si>
    <t xml:space="preserve">Total available </t>
  </si>
  <si>
    <t>Assemply unit</t>
  </si>
  <si>
    <t>Finishing unit</t>
  </si>
  <si>
    <t xml:space="preserve">Wood stock </t>
  </si>
  <si>
    <t xml:space="preserve">Contribution </t>
  </si>
  <si>
    <t>Equations</t>
  </si>
  <si>
    <t>Model 1</t>
  </si>
  <si>
    <t>Model 2</t>
  </si>
  <si>
    <t>80t+40c+50b</t>
  </si>
  <si>
    <t>30t+40c+50b</t>
  </si>
  <si>
    <t>80t+10c+50b</t>
  </si>
  <si>
    <t>Subject to constraints:</t>
  </si>
  <si>
    <t>Asnwers</t>
  </si>
  <si>
    <t xml:space="preserve">How many of each product should they produce to maximize profits? </t>
  </si>
  <si>
    <t>T-20, C-0, B-130</t>
  </si>
  <si>
    <t xml:space="preserve">Suppose the profit per table increases by Rs.1000. What would be the total profit under this scenario? </t>
  </si>
  <si>
    <t xml:space="preserve">What should be the minimum profit from tables for them to be produced in any optimal mix? </t>
  </si>
  <si>
    <t>Worksheet: [AWS Problems.xlsx]Homework 3</t>
  </si>
  <si>
    <t>Report Created: 15/09/20 3:45:46 PM</t>
  </si>
  <si>
    <t>$G$11</t>
  </si>
  <si>
    <t>&lt;= R</t>
  </si>
  <si>
    <t>$H$11</t>
  </si>
  <si>
    <t>&lt;= W</t>
  </si>
  <si>
    <t>$I$11</t>
  </si>
  <si>
    <t>&lt;= B</t>
  </si>
  <si>
    <t>R</t>
  </si>
  <si>
    <t>Part3</t>
  </si>
  <si>
    <t>HW P3</t>
  </si>
  <si>
    <t xml:space="preserve">Give information </t>
  </si>
  <si>
    <t>Labour requirement</t>
  </si>
  <si>
    <t>Fertilizer required</t>
  </si>
  <si>
    <t>Expected profit</t>
  </si>
  <si>
    <t xml:space="preserve">Rice </t>
  </si>
  <si>
    <t>Wheat</t>
  </si>
  <si>
    <t>Barley</t>
  </si>
  <si>
    <t>R*L+W*L+B*L</t>
  </si>
  <si>
    <t>W</t>
  </si>
  <si>
    <t>B</t>
  </si>
  <si>
    <t>P</t>
  </si>
  <si>
    <t>R*F+W*F+B*F</t>
  </si>
  <si>
    <t>Model saved</t>
  </si>
  <si>
    <t>R+W+B</t>
  </si>
  <si>
    <t>Questions and Answers</t>
  </si>
  <si>
    <t>Part1</t>
  </si>
  <si>
    <r>
      <t xml:space="preserve">In order to maximize expected profits the farmers should plant </t>
    </r>
    <r>
      <rPr>
        <rFont val="CIDFont+F1"/>
        <b/>
        <color rgb="FFFF0000"/>
        <sz val="10.0"/>
      </rPr>
      <t>8</t>
    </r>
    <r>
      <rPr>
        <rFont val="CIDFont+F1"/>
        <color rgb="FF000000"/>
        <sz val="10.0"/>
      </rPr>
      <t xml:space="preserve"> acres of rice, </t>
    </r>
    <r>
      <rPr>
        <rFont val="CIDFont+F1"/>
        <b/>
        <color rgb="FFFF0000"/>
        <sz val="10.0"/>
      </rPr>
      <t>4</t>
    </r>
    <r>
      <rPr>
        <rFont val="CIDFont+F1"/>
        <color rgb="FF000000"/>
        <sz val="10.0"/>
      </rPr>
      <t xml:space="preserve"> acres of wheat, and </t>
    </r>
    <r>
      <rPr>
        <rFont val="CIDFont+F1"/>
        <b/>
        <color rgb="FFFF0000"/>
        <sz val="10.0"/>
      </rPr>
      <t>0</t>
    </r>
    <r>
      <rPr>
        <rFont val="CIDFont+F1"/>
        <color rgb="FF000000"/>
        <sz val="10.0"/>
      </rPr>
      <t xml:space="preserve"> acres of barley </t>
    </r>
  </si>
  <si>
    <t>Part2</t>
  </si>
  <si>
    <r>
      <t xml:space="preserve">Their expected profit would be Rs. </t>
    </r>
    <r>
      <rPr>
        <rFont val="CIDFont+F1"/>
        <b/>
        <color rgb="FFFF0000"/>
        <sz val="10.0"/>
      </rPr>
      <t>64000</t>
    </r>
  </si>
  <si>
    <r>
      <t xml:space="preserve">If they were to buy additional amounts of fertilizer, then they would buy it at a maximum price of Rs. </t>
    </r>
    <r>
      <rPr>
        <rFont val="CIDFont+F1"/>
        <b/>
        <color rgb="FFFF0000"/>
        <sz val="10.0"/>
      </rPr>
      <t>2000</t>
    </r>
    <r>
      <rPr>
        <rFont val="CIDFont+F1"/>
        <color rgb="FF000000"/>
        <sz val="10.0"/>
      </rPr>
      <t xml:space="preserve"> per ton.</t>
    </r>
  </si>
  <si>
    <r>
      <t xml:space="preserve">The amount of additional fertilizer they would buy at this rate would be </t>
    </r>
    <r>
      <rPr>
        <rFont val="CIDFont+F1"/>
        <b/>
        <color rgb="FFFF0000"/>
        <sz val="10.0"/>
      </rPr>
      <t>4</t>
    </r>
    <r>
      <rPr>
        <rFont val="CIDFont+F1"/>
        <color rgb="FF000000"/>
        <sz val="10.0"/>
      </rPr>
      <t xml:space="preserve"> tons. </t>
    </r>
  </si>
  <si>
    <t>Part4</t>
  </si>
  <si>
    <t xml:space="preserve">Suppose they also had the option of planting potatoes. Potato farming would require 25 hours of labour per acre, and 4.5 tons of fertilizer per acre. The expected profits from planting potatoes would be Rs.7000 per acre. Should they plant potatoes? </t>
  </si>
  <si>
    <t>NO</t>
  </si>
  <si>
    <t>HW P4</t>
  </si>
  <si>
    <t xml:space="preserve">Given Information </t>
  </si>
  <si>
    <t xml:space="preserve">Basic information </t>
  </si>
  <si>
    <t>P1</t>
  </si>
  <si>
    <t>P2</t>
  </si>
  <si>
    <t>contribution</t>
  </si>
  <si>
    <t>Total demand</t>
  </si>
  <si>
    <t>L1</t>
  </si>
  <si>
    <t>L2</t>
  </si>
  <si>
    <t>L3</t>
  </si>
  <si>
    <t>L4</t>
  </si>
  <si>
    <t>Demand</t>
  </si>
  <si>
    <t>Contribution</t>
  </si>
  <si>
    <t>Max supply</t>
  </si>
  <si>
    <t xml:space="preserve">Changed information (informtion 2) </t>
  </si>
  <si>
    <t>=</t>
  </si>
  <si>
    <t xml:space="preserve">Changed information (informtion 3) </t>
  </si>
  <si>
    <t>Question and Answers</t>
  </si>
  <si>
    <t>(a) What is the minimum cost of satisfying the demands of the four locations?</t>
  </si>
  <si>
    <t>(b) How many widgets will be supplied to location L3 from port P1?</t>
  </si>
  <si>
    <t>(c) Which location(s) receive widgets from both ports in a minimum cost supply schedule?</t>
  </si>
  <si>
    <t>L3, as per info 1, 2 and 3</t>
  </si>
  <si>
    <t>(d) If the monthly demand of widgets at L1 increase by 100 units and the monthly demand for widgets at L3 reduce by 200 units, what will be the change in the total cost of supplying all locations with their demands?</t>
  </si>
  <si>
    <t>( e) IfP1couldsupply200morewidgetspermonthandP2couldsupply200lesswidgetsper month, what will be the change in the total cost of supplying all locations with their demands?</t>
  </si>
  <si>
    <t>HW P5</t>
  </si>
  <si>
    <t>Great success</t>
  </si>
  <si>
    <t xml:space="preserve">Outcomes </t>
  </si>
  <si>
    <t xml:space="preserve">Probability </t>
  </si>
  <si>
    <t>Profit (in cr)</t>
  </si>
  <si>
    <t>Develop a new process</t>
  </si>
  <si>
    <t>moderate success</t>
  </si>
  <si>
    <t>Expected profit value</t>
  </si>
  <si>
    <t>Failure</t>
  </si>
  <si>
    <t>Win</t>
  </si>
  <si>
    <t>Use present process</t>
  </si>
  <si>
    <t>Bid</t>
  </si>
  <si>
    <t>Subcontract</t>
  </si>
  <si>
    <t>Loose</t>
  </si>
  <si>
    <t>Don’t bid</t>
  </si>
  <si>
    <t>Alternative Venture</t>
  </si>
  <si>
    <t>a)</t>
  </si>
  <si>
    <t>Develop a new process:23.8 
Use present process:16.5
Subcontract:11.8</t>
  </si>
  <si>
    <t>b)</t>
  </si>
  <si>
    <t>c)</t>
  </si>
  <si>
    <t>d)</t>
  </si>
  <si>
    <r>
      <t xml:space="preserve">Argument: Alternate Venture gives </t>
    </r>
    <r>
      <rPr>
        <rFont val="Calibri (Body)"/>
        <color rgb="FFFF0000"/>
        <sz val="12.0"/>
      </rPr>
      <t>12 Cr less than</t>
    </r>
    <r>
      <rPr>
        <rFont val="Calibri"/>
        <color rgb="FF000000"/>
        <sz val="12.0"/>
      </rPr>
      <t xml:space="preserve"> the best scenario of winning bid, </t>
    </r>
    <r>
      <rPr>
        <rFont val="Calibri (Body)"/>
        <color rgb="FFFF0000"/>
        <sz val="12.0"/>
      </rPr>
      <t>NO COMPANY SHOULDN’T INVEST IN ALTERNATE VENTURE</t>
    </r>
  </si>
  <si>
    <t>e)</t>
  </si>
  <si>
    <t>Alternative venture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</si>
</sst>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4009]\ * #,##0.00_ ;_ [$₹-4009]\ * \-#,##0.00_ ;_ [$₹-4009]\ * &quot;-&quot;??_ ;_ @_ "/>
    <numFmt numFmtId="165" formatCode="_(&quot;₹&quot;* #,##0.00_);_(&quot;₹&quot;* \(#,##0.00\);_(&quot;₹&quot;* &quot;-&quot;??_);_(@_)"/>
    <numFmt numFmtId="166" formatCode="0.00_);[Red]\(0.00\)"/>
  </numFmts>
  <fonts count="10">
    <font>
      <sz val="12.0"/>
      <color rgb="FF000000"/>
      <name val="Calibri"/>
    </font>
    <font>
      <b/>
      <sz val="12.0"/>
      <color rgb="FF000000"/>
      <name val="Calibri"/>
    </font>
    <font>
      <b/>
      <sz val="12.0"/>
      <color rgb="FF000080"/>
      <name val="Calibri"/>
    </font>
    <font>
      <b/>
      <sz val="28.0"/>
      <color rgb="FF000000"/>
      <name val="Calibri"/>
    </font>
    <font/>
    <font>
      <sz val="10.0"/>
      <color rgb="FF000000"/>
      <name val="Cidfont+f1"/>
    </font>
    <font>
      <sz val="11.0"/>
      <color rgb="FF000000"/>
      <name val="Cidfont+f1"/>
    </font>
    <font>
      <b/>
      <sz val="12.0"/>
      <color rgb="FFFF0000"/>
      <name val="Calibri"/>
    </font>
    <font>
      <sz val="20.0"/>
      <color rgb="FF000000"/>
      <name val="Cidfont+f1"/>
    </font>
    <font>
      <sz val="12.0"/>
      <color rgb="FFFFFFFF"/>
      <name val="Calibri"/>
    </font>
  </fonts>
  <fills count="7">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FFC000"/>
        <bgColor rgb="FFFFC000"/>
      </patternFill>
    </fill>
    <fill>
      <patternFill patternType="solid">
        <fgColor rgb="FFFFFF00"/>
        <bgColor rgb="FFFFFF00"/>
      </patternFill>
    </fill>
    <fill>
      <patternFill patternType="solid">
        <fgColor rgb="FFC00000"/>
        <bgColor rgb="FFC00000"/>
      </patternFill>
    </fill>
  </fills>
  <borders count="47">
    <border/>
    <border>
      <top style="medium">
        <color rgb="FF808080"/>
      </top>
    </border>
    <border>
      <bottom style="medium">
        <color rgb="FF808080"/>
      </bottom>
    </border>
    <border>
      <top style="thin">
        <color rgb="FF808080"/>
      </top>
    </border>
    <border>
      <top style="thin">
        <color rgb="FF808080"/>
      </top>
      <bottom style="medium">
        <color rgb="FF808080"/>
      </bottom>
    </border>
    <border>
      <left/>
      <right/>
      <top style="thin">
        <color rgb="FF808080"/>
      </top>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right style="thin">
        <color rgb="FF000000"/>
      </right>
      <bottom style="thin">
        <color rgb="FF000000"/>
      </bottom>
    </border>
    <border>
      <right style="thick">
        <color rgb="FF000000"/>
      </right>
      <top style="medium">
        <color rgb="FF000000"/>
      </top>
    </border>
    <border>
      <right style="thick">
        <color rgb="FF000000"/>
      </right>
    </border>
    <border>
      <left style="thick">
        <color rgb="FF000000"/>
      </left>
      <bottom style="thick">
        <color rgb="FF000000"/>
      </bottom>
    </border>
    <border>
      <bottom style="thick">
        <color rgb="FF000000"/>
      </bottom>
    </border>
    <border>
      <left style="thick">
        <color rgb="FF000000"/>
      </left>
      <right style="thick">
        <color rgb="FF000000"/>
      </right>
    </border>
    <border>
      <left/>
      <right/>
      <top/>
      <bottom style="thick">
        <color rgb="FF000000"/>
      </bottom>
    </border>
    <border>
      <left/>
      <right style="medium">
        <color rgb="FF000000"/>
      </right>
      <top/>
      <bottom/>
    </border>
    <border>
      <right style="thick">
        <color rgb="FF000000"/>
      </right>
      <bottom style="medium">
        <color rgb="FF000000"/>
      </bottom>
    </border>
    <border>
      <top style="thick">
        <color rgb="FF000000"/>
      </top>
      <bottom style="medium">
        <color rgb="FF000000"/>
      </bottom>
    </border>
    <border>
      <left style="medium">
        <color rgb="FF000000"/>
      </left>
      <right/>
      <top/>
      <bottom/>
    </border>
    <border>
      <left style="medium">
        <color rgb="FF000000"/>
      </left>
      <right/>
      <top/>
      <bottom style="medium">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2" numFmtId="0" xfId="0" applyAlignment="1" applyBorder="1" applyFont="1">
      <alignment horizontal="center"/>
    </xf>
    <xf borderId="3" fillId="0" fontId="0" numFmtId="0" xfId="0" applyBorder="1" applyFont="1"/>
    <xf borderId="4" fillId="0" fontId="0" numFmtId="0" xfId="0" applyBorder="1" applyFont="1"/>
    <xf borderId="5" fillId="2" fontId="0" numFmtId="0" xfId="0" applyBorder="1" applyFill="1" applyFont="1"/>
    <xf borderId="6" fillId="2" fontId="0" numFmtId="0" xfId="0" applyBorder="1" applyFont="1"/>
    <xf borderId="7" fillId="3" fontId="3" numFmtId="0" xfId="0" applyAlignment="1" applyBorder="1" applyFill="1" applyFont="1">
      <alignment horizontal="center"/>
    </xf>
    <xf borderId="8" fillId="0" fontId="4" numFmtId="0" xfId="0" applyBorder="1" applyFont="1"/>
    <xf borderId="9" fillId="0" fontId="4" numFmtId="0" xfId="0" applyBorder="1" applyFont="1"/>
    <xf borderId="10" fillId="0" fontId="0" numFmtId="0" xfId="0" applyBorder="1" applyFont="1"/>
    <xf borderId="11" fillId="0" fontId="0" numFmtId="0" xfId="0" applyBorder="1" applyFont="1"/>
    <xf borderId="12" fillId="0" fontId="0" numFmtId="0" xfId="0" applyBorder="1" applyFont="1"/>
    <xf borderId="13" fillId="0" fontId="0" numFmtId="0" xfId="0" applyBorder="1" applyFont="1"/>
    <xf borderId="14" fillId="0" fontId="0" numFmtId="0" xfId="0" applyBorder="1" applyFont="1"/>
    <xf borderId="15" fillId="0" fontId="0" numFmtId="0" xfId="0" applyBorder="1" applyFont="1"/>
    <xf borderId="16" fillId="0" fontId="0" numFmtId="0" xfId="0" applyBorder="1" applyFont="1"/>
    <xf borderId="17" fillId="0" fontId="0" numFmtId="0" xfId="0" applyBorder="1" applyFont="1"/>
    <xf borderId="11" fillId="0" fontId="1" numFmtId="0" xfId="0" applyBorder="1" applyFont="1"/>
    <xf borderId="12" fillId="0" fontId="1" numFmtId="0" xfId="0" applyBorder="1" applyFont="1"/>
    <xf borderId="0" fillId="0" fontId="0" numFmtId="0" xfId="0" applyAlignment="1" applyFont="1">
      <alignment horizontal="right"/>
    </xf>
    <xf borderId="18" fillId="0" fontId="0" numFmtId="0" xfId="0" applyBorder="1" applyFont="1"/>
    <xf borderId="19" fillId="0" fontId="0" numFmtId="0" xfId="0" applyBorder="1" applyFont="1"/>
    <xf borderId="20" fillId="0" fontId="0" numFmtId="0" xfId="0" applyBorder="1" applyFont="1"/>
    <xf borderId="21" fillId="0" fontId="0" numFmtId="0" xfId="0" applyBorder="1" applyFont="1"/>
    <xf borderId="22" fillId="0" fontId="0" numFmtId="0" xfId="0" applyBorder="1" applyFont="1"/>
    <xf borderId="7" fillId="0" fontId="1" numFmtId="0" xfId="0" applyAlignment="1" applyBorder="1" applyFont="1">
      <alignment horizontal="center"/>
    </xf>
    <xf borderId="23" fillId="0" fontId="1" numFmtId="0" xfId="0" applyBorder="1" applyFont="1"/>
    <xf borderId="0" fillId="0" fontId="0" numFmtId="0" xfId="0" applyAlignment="1" applyFont="1">
      <alignment horizontal="left" shrinkToFit="0" wrapText="1"/>
    </xf>
    <xf borderId="0" fillId="0" fontId="5" numFmtId="0" xfId="0" applyFont="1"/>
    <xf borderId="0" fillId="0" fontId="2" numFmtId="0" xfId="0" applyAlignment="1" applyFont="1">
      <alignment horizontal="center"/>
    </xf>
    <xf borderId="16" fillId="0" fontId="1" numFmtId="0" xfId="0" applyBorder="1" applyFont="1"/>
    <xf borderId="16" fillId="0" fontId="1" numFmtId="164" xfId="0" applyBorder="1" applyFont="1" applyNumberFormat="1"/>
    <xf borderId="10" fillId="0" fontId="1" numFmtId="0" xfId="0" applyBorder="1" applyFont="1"/>
    <xf borderId="16" fillId="0" fontId="0" numFmtId="164" xfId="0" applyBorder="1" applyFont="1" applyNumberFormat="1"/>
    <xf borderId="14" fillId="0" fontId="0" numFmtId="165" xfId="0" applyBorder="1" applyFont="1" applyNumberFormat="1"/>
    <xf borderId="8" fillId="0" fontId="1" numFmtId="0" xfId="0" applyAlignment="1" applyBorder="1" applyFont="1">
      <alignment horizontal="center"/>
    </xf>
    <xf borderId="10" fillId="0" fontId="6" numFmtId="0" xfId="0" applyBorder="1" applyFont="1"/>
    <xf borderId="11" fillId="0" fontId="6" numFmtId="0" xfId="0" applyBorder="1" applyFont="1"/>
    <xf borderId="13" fillId="0" fontId="6" numFmtId="0" xfId="0" applyBorder="1" applyFont="1"/>
    <xf borderId="0" fillId="0" fontId="0" numFmtId="165" xfId="0" applyFont="1" applyNumberFormat="1"/>
    <xf borderId="21" fillId="0" fontId="6" numFmtId="0" xfId="0" applyBorder="1" applyFont="1"/>
    <xf borderId="24" fillId="0" fontId="0" numFmtId="0" xfId="0" applyBorder="1" applyFont="1"/>
    <xf borderId="24" fillId="0" fontId="0" numFmtId="165" xfId="0" applyBorder="1" applyFont="1" applyNumberFormat="1"/>
    <xf borderId="22" fillId="0" fontId="0" numFmtId="165" xfId="0" applyBorder="1" applyFont="1" applyNumberFormat="1"/>
    <xf borderId="0" fillId="0" fontId="6" numFmtId="0" xfId="0" applyFont="1"/>
    <xf borderId="5" fillId="4" fontId="0" numFmtId="0" xfId="0" applyBorder="1" applyFill="1" applyFont="1"/>
    <xf borderId="6" fillId="4" fontId="0" numFmtId="0" xfId="0" applyBorder="1" applyFont="1"/>
    <xf borderId="25" fillId="0" fontId="0" numFmtId="0" xfId="0" applyBorder="1" applyFont="1"/>
    <xf borderId="26" fillId="0" fontId="0" numFmtId="0" xfId="0" applyBorder="1" applyFont="1"/>
    <xf borderId="27" fillId="0" fontId="0" numFmtId="0" xfId="0" applyBorder="1" applyFont="1"/>
    <xf borderId="17" fillId="0" fontId="0" numFmtId="165" xfId="0" applyBorder="1" applyFont="1" applyNumberFormat="1"/>
    <xf borderId="16" fillId="5" fontId="0" numFmtId="0" xfId="0" applyBorder="1" applyFill="1" applyFont="1"/>
    <xf borderId="28" fillId="0" fontId="0" numFmtId="0" xfId="0" applyBorder="1" applyFont="1"/>
    <xf borderId="16" fillId="0" fontId="0" numFmtId="165" xfId="0" applyBorder="1" applyFont="1" applyNumberFormat="1"/>
    <xf borderId="6" fillId="2" fontId="0" numFmtId="165" xfId="0" applyBorder="1" applyFont="1" applyNumberFormat="1"/>
    <xf borderId="29" fillId="0" fontId="0" numFmtId="165" xfId="0" applyBorder="1" applyFont="1" applyNumberFormat="1"/>
    <xf borderId="29" fillId="0" fontId="0" numFmtId="0" xfId="0" applyBorder="1" applyFont="1"/>
    <xf borderId="30" fillId="0" fontId="0" numFmtId="0" xfId="0" applyBorder="1" applyFont="1"/>
    <xf borderId="0" fillId="0" fontId="7" numFmtId="0" xfId="0" applyFont="1"/>
    <xf borderId="31" fillId="0" fontId="0" numFmtId="0" xfId="0" applyAlignment="1" applyBorder="1" applyFont="1">
      <alignment horizontal="center"/>
    </xf>
    <xf borderId="32" fillId="0" fontId="4" numFmtId="0" xfId="0" applyBorder="1" applyFont="1"/>
    <xf borderId="33" fillId="0" fontId="4" numFmtId="0" xfId="0" applyBorder="1" applyFont="1"/>
    <xf borderId="34" fillId="0" fontId="0" numFmtId="0" xfId="0" applyBorder="1" applyFont="1"/>
    <xf borderId="35" fillId="0" fontId="0" numFmtId="0" xfId="0" applyAlignment="1" applyBorder="1" applyFont="1">
      <alignment horizontal="left" vertical="top"/>
    </xf>
    <xf borderId="0" fillId="0" fontId="8" numFmtId="0" xfId="0" applyAlignment="1" applyFont="1">
      <alignment shrinkToFit="1" vertical="center" wrapText="0"/>
    </xf>
    <xf borderId="16" fillId="0" fontId="0" numFmtId="0" xfId="0" applyAlignment="1" applyBorder="1" applyFont="1">
      <alignment horizontal="left" vertical="top"/>
    </xf>
    <xf borderId="0" fillId="0" fontId="0" numFmtId="0" xfId="0" applyAlignment="1" applyFont="1">
      <alignment horizontal="center"/>
    </xf>
    <xf borderId="16" fillId="0" fontId="0" numFmtId="0" xfId="0" applyAlignment="1" applyBorder="1" applyFont="1">
      <alignment horizontal="left" shrinkToFit="0" vertical="top" wrapText="1"/>
    </xf>
    <xf borderId="36" fillId="0" fontId="0" numFmtId="0" xfId="0" applyBorder="1" applyFont="1"/>
    <xf borderId="11" fillId="0" fontId="0" numFmtId="166" xfId="0" applyBorder="1" applyFont="1" applyNumberFormat="1"/>
    <xf borderId="7" fillId="0" fontId="1" numFmtId="0" xfId="0" applyBorder="1" applyFont="1"/>
    <xf borderId="8" fillId="0" fontId="1" numFmtId="0" xfId="0" applyBorder="1" applyFont="1"/>
    <xf borderId="9" fillId="0" fontId="1" numFmtId="0" xfId="0" applyBorder="1" applyFont="1"/>
    <xf borderId="37" fillId="0" fontId="0" numFmtId="0" xfId="0" applyAlignment="1" applyBorder="1" applyFont="1">
      <alignment horizontal="center"/>
    </xf>
    <xf borderId="0" fillId="0" fontId="0" numFmtId="166" xfId="0" applyFont="1" applyNumberFormat="1"/>
    <xf borderId="0" fillId="0" fontId="0" numFmtId="0" xfId="0" applyAlignment="1" applyFont="1">
      <alignment vertical="center"/>
    </xf>
    <xf borderId="0" fillId="0" fontId="0" numFmtId="0" xfId="0" applyAlignment="1" applyFont="1">
      <alignment horizontal="center" vertical="center"/>
    </xf>
    <xf borderId="38" fillId="0" fontId="0" numFmtId="0" xfId="0" applyBorder="1" applyFont="1"/>
    <xf borderId="39" fillId="0" fontId="0" numFmtId="0" xfId="0" applyBorder="1" applyFont="1"/>
    <xf borderId="39" fillId="0" fontId="0" numFmtId="166" xfId="0" applyBorder="1" applyFont="1" applyNumberFormat="1"/>
    <xf borderId="37" fillId="0" fontId="0" numFmtId="0" xfId="0" applyBorder="1" applyFont="1"/>
    <xf borderId="40" fillId="0" fontId="0" numFmtId="0" xfId="0" applyAlignment="1" applyBorder="1" applyFont="1">
      <alignment horizontal="center"/>
    </xf>
    <xf borderId="13" fillId="0" fontId="0" numFmtId="0" xfId="0" applyAlignment="1" applyBorder="1" applyFont="1">
      <alignment horizontal="center"/>
    </xf>
    <xf borderId="7" fillId="0" fontId="0" numFmtId="0" xfId="0" applyBorder="1" applyFont="1"/>
    <xf borderId="6" fillId="6" fontId="9" numFmtId="0" xfId="0" applyAlignment="1" applyBorder="1" applyFill="1" applyFont="1">
      <alignment horizontal="center" shrinkToFit="0" wrapText="1"/>
    </xf>
    <xf borderId="41" fillId="6" fontId="9" numFmtId="0" xfId="0" applyAlignment="1" applyBorder="1" applyFont="1">
      <alignment horizontal="right" shrinkToFit="0" wrapText="1"/>
    </xf>
    <xf borderId="41" fillId="6" fontId="9" numFmtId="0" xfId="0" applyBorder="1" applyFont="1"/>
    <xf borderId="6" fillId="6" fontId="9" numFmtId="0" xfId="0" applyBorder="1" applyFont="1"/>
    <xf borderId="6" fillId="6" fontId="9" numFmtId="166" xfId="0" applyBorder="1" applyFont="1" applyNumberFormat="1"/>
    <xf borderId="42" fillId="6" fontId="9" numFmtId="166" xfId="0" applyBorder="1" applyFont="1" applyNumberFormat="1"/>
    <xf borderId="43" fillId="0" fontId="0" numFmtId="0" xfId="0" applyBorder="1" applyFont="1"/>
    <xf borderId="44" fillId="0" fontId="0" numFmtId="0" xfId="0" applyBorder="1" applyFont="1"/>
    <xf borderId="24" fillId="0" fontId="0" numFmtId="166" xfId="0" applyBorder="1" applyFont="1" applyNumberFormat="1"/>
    <xf borderId="45" fillId="2" fontId="0" numFmtId="0" xfId="0" applyBorder="1" applyFont="1"/>
    <xf borderId="14" fillId="0" fontId="0" numFmtId="0" xfId="0" applyAlignment="1" applyBorder="1" applyFont="1">
      <alignment shrinkToFit="0" wrapText="1"/>
    </xf>
    <xf borderId="46" fillId="2" fontId="0" numFmtId="0" xfId="0" applyBorder="1" applyFont="1"/>
    <xf borderId="0" fillId="0" fontId="0" numFmtId="2" xfId="0" applyFont="1" applyNumberFormat="1"/>
    <xf borderId="40" fillId="0" fontId="0" numFmtId="0" xfId="0" applyBorder="1" applyFont="1"/>
    <xf borderId="41" fillId="6" fontId="0" numFmtId="0" xfId="0" applyAlignment="1" applyBorder="1" applyFont="1">
      <alignment horizontal="right" shrinkToFit="0" wrapText="1"/>
    </xf>
    <xf borderId="41" fillId="6" fontId="0" numFmtId="0" xfId="0" applyBorder="1" applyFont="1"/>
    <xf borderId="6" fillId="6" fontId="0" numFmtId="0" xfId="0" applyBorder="1" applyFont="1"/>
    <xf borderId="6" fillId="6" fontId="0" numFmtId="166" xfId="0" applyBorder="1" applyFont="1" applyNumberFormat="1"/>
    <xf borderId="42" fillId="6" fontId="0" numFmtId="166"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133350</xdr:colOff>
      <xdr:row>4</xdr:row>
      <xdr:rowOff>133350</xdr:rowOff>
    </xdr:from>
    <xdr:ext cx="533400" cy="361950"/>
    <xdr:sp macro="" textlink="">
      <xdr:nvSpPr>
        <xdr:cNvPr id="2" name="Oval 1">
          <a:extLst>
            <a:ext uri="{FF2B5EF4-FFF2-40B4-BE49-F238E27FC236}"/>
          </a:extLst>
        </xdr:cNvPr>
        <xdr:cNvSpPr/>
      </xdr:nvSpPr>
      <xdr:spPr>
        <a:xfrm>
          <a:off x="5092700" y="952500"/>
          <a:ext cx="533400" cy="3683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4</xdr:col>
      <xdr:colOff>695325</xdr:colOff>
      <xdr:row>7</xdr:row>
      <xdr:rowOff>85725</xdr:rowOff>
    </xdr:from>
    <xdr:ext cx="523875" cy="476250"/>
    <xdr:sp macro="" textlink="">
      <xdr:nvSpPr>
        <xdr:cNvPr id="3" name="Oval 2">
          <a:extLst>
            <a:ext uri="{FF2B5EF4-FFF2-40B4-BE49-F238E27FC236}"/>
          </a:extLst>
        </xdr:cNvPr>
        <xdr:cNvSpPr/>
      </xdr:nvSpPr>
      <xdr:spPr>
        <a:xfrm>
          <a:off x="4000500" y="1511300"/>
          <a:ext cx="533400" cy="4826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6</xdr:col>
      <xdr:colOff>152400</xdr:colOff>
      <xdr:row>12</xdr:row>
      <xdr:rowOff>85725</xdr:rowOff>
    </xdr:from>
    <xdr:ext cx="533400" cy="495300"/>
    <xdr:sp macro="" textlink="">
      <xdr:nvSpPr>
        <xdr:cNvPr id="4" name="Oval 3">
          <a:extLst>
            <a:ext uri="{FF2B5EF4-FFF2-40B4-BE49-F238E27FC236}"/>
          </a:extLst>
        </xdr:cNvPr>
        <xdr:cNvSpPr/>
      </xdr:nvSpPr>
      <xdr:spPr>
        <a:xfrm>
          <a:off x="5105400" y="2527300"/>
          <a:ext cx="5334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0</xdr:colOff>
      <xdr:row>2</xdr:row>
      <xdr:rowOff>76200</xdr:rowOff>
    </xdr:from>
    <xdr:ext cx="1504950" cy="495300"/>
    <xdr:sp macro="" textlink="">
      <xdr:nvSpPr>
        <xdr:cNvPr id="5" name="Oval 4">
          <a:extLst>
            <a:ext uri="{FF2B5EF4-FFF2-40B4-BE49-F238E27FC236}"/>
          </a:extLst>
        </xdr:cNvPr>
        <xdr:cNvSpPr/>
      </xdr:nvSpPr>
      <xdr:spPr>
        <a:xfrm>
          <a:off x="6604000" y="482600"/>
          <a:ext cx="8255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0</xdr:colOff>
      <xdr:row>5</xdr:row>
      <xdr:rowOff>76200</xdr:rowOff>
    </xdr:from>
    <xdr:ext cx="1524000" cy="495300"/>
    <xdr:sp macro="" textlink="">
      <xdr:nvSpPr>
        <xdr:cNvPr id="6" name="Oval 5">
          <a:extLst>
            <a:ext uri="{FF2B5EF4-FFF2-40B4-BE49-F238E27FC236}"/>
          </a:extLst>
        </xdr:cNvPr>
        <xdr:cNvSpPr/>
      </xdr:nvSpPr>
      <xdr:spPr>
        <a:xfrm>
          <a:off x="6604000" y="1092200"/>
          <a:ext cx="8255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9525</xdr:colOff>
      <xdr:row>8</xdr:row>
      <xdr:rowOff>76200</xdr:rowOff>
    </xdr:from>
    <xdr:ext cx="1524000" cy="323850"/>
    <xdr:sp macro="" textlink="">
      <xdr:nvSpPr>
        <xdr:cNvPr id="7" name="Oval 6">
          <a:extLst>
            <a:ext uri="{FF2B5EF4-FFF2-40B4-BE49-F238E27FC236}"/>
          </a:extLst>
        </xdr:cNvPr>
        <xdr:cNvSpPr/>
      </xdr:nvSpPr>
      <xdr:spPr>
        <a:xfrm>
          <a:off x="6616700" y="1701800"/>
          <a:ext cx="825500" cy="3302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6</xdr:col>
      <xdr:colOff>133350</xdr:colOff>
      <xdr:row>26</xdr:row>
      <xdr:rowOff>0</xdr:rowOff>
    </xdr:from>
    <xdr:ext cx="533400" cy="323850"/>
    <xdr:sp macro="" textlink="">
      <xdr:nvSpPr>
        <xdr:cNvPr id="8" name="Oval 7">
          <a:extLst>
            <a:ext uri="{FF2B5EF4-FFF2-40B4-BE49-F238E27FC236}"/>
          </a:extLst>
        </xdr:cNvPr>
        <xdr:cNvSpPr/>
      </xdr:nvSpPr>
      <xdr:spPr>
        <a:xfrm>
          <a:off x="5092700" y="5283200"/>
          <a:ext cx="533400" cy="3302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4</xdr:col>
      <xdr:colOff>695325</xdr:colOff>
      <xdr:row>28</xdr:row>
      <xdr:rowOff>85725</xdr:rowOff>
    </xdr:from>
    <xdr:ext cx="523875" cy="476250"/>
    <xdr:sp macro="" textlink="">
      <xdr:nvSpPr>
        <xdr:cNvPr id="9" name="Oval 8">
          <a:extLst>
            <a:ext uri="{FF2B5EF4-FFF2-40B4-BE49-F238E27FC236}"/>
          </a:extLst>
        </xdr:cNvPr>
        <xdr:cNvSpPr/>
      </xdr:nvSpPr>
      <xdr:spPr>
        <a:xfrm>
          <a:off x="4000500" y="5778500"/>
          <a:ext cx="533400" cy="4826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6</xdr:col>
      <xdr:colOff>152400</xdr:colOff>
      <xdr:row>34</xdr:row>
      <xdr:rowOff>85725</xdr:rowOff>
    </xdr:from>
    <xdr:ext cx="533400" cy="495300"/>
    <xdr:sp macro="" textlink="">
      <xdr:nvSpPr>
        <xdr:cNvPr id="10" name="Oval 9">
          <a:extLst>
            <a:ext uri="{FF2B5EF4-FFF2-40B4-BE49-F238E27FC236}"/>
          </a:extLst>
        </xdr:cNvPr>
        <xdr:cNvSpPr/>
      </xdr:nvSpPr>
      <xdr:spPr>
        <a:xfrm>
          <a:off x="5105400" y="6997700"/>
          <a:ext cx="5334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0</xdr:colOff>
      <xdr:row>23</xdr:row>
      <xdr:rowOff>76200</xdr:rowOff>
    </xdr:from>
    <xdr:ext cx="1504950" cy="495300"/>
    <xdr:sp macro="" textlink="">
      <xdr:nvSpPr>
        <xdr:cNvPr id="11" name="Oval 10">
          <a:extLst>
            <a:ext uri="{FF2B5EF4-FFF2-40B4-BE49-F238E27FC236}"/>
          </a:extLst>
        </xdr:cNvPr>
        <xdr:cNvSpPr/>
      </xdr:nvSpPr>
      <xdr:spPr>
        <a:xfrm>
          <a:off x="6604000" y="4749800"/>
          <a:ext cx="8255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0</xdr:colOff>
      <xdr:row>26</xdr:row>
      <xdr:rowOff>76200</xdr:rowOff>
    </xdr:from>
    <xdr:ext cx="1524000" cy="495300"/>
    <xdr:sp macro="" textlink="">
      <xdr:nvSpPr>
        <xdr:cNvPr id="12" name="Oval 11">
          <a:extLst>
            <a:ext uri="{FF2B5EF4-FFF2-40B4-BE49-F238E27FC236}"/>
          </a:extLst>
        </xdr:cNvPr>
        <xdr:cNvSpPr/>
      </xdr:nvSpPr>
      <xdr:spPr>
        <a:xfrm>
          <a:off x="6604000" y="5359400"/>
          <a:ext cx="825500" cy="5080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oneCellAnchor>
    <xdr:from>
      <xdr:col>8</xdr:col>
      <xdr:colOff>9525</xdr:colOff>
      <xdr:row>29</xdr:row>
      <xdr:rowOff>76200</xdr:rowOff>
    </xdr:from>
    <xdr:ext cx="1524000" cy="485775"/>
    <xdr:sp macro="" textlink="">
      <xdr:nvSpPr>
        <xdr:cNvPr id="13" name="Oval 12">
          <a:extLst>
            <a:ext uri="{FF2B5EF4-FFF2-40B4-BE49-F238E27FC236}"/>
          </a:extLst>
        </xdr:cNvPr>
        <xdr:cNvSpPr/>
      </xdr:nvSpPr>
      <xdr:spPr>
        <a:xfrm>
          <a:off x="6616700" y="5969000"/>
          <a:ext cx="825500" cy="495300"/>
        </a:xfrm>
        <a:prstGeom prst="ellipse">
          <a:avLst/>
        </a:prstGeom>
        <a:noFill/>
        <a:ln w="38100">
          <a:solidFill>
            <a:srgbClr val="92D05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endParaRPr lang="en-GB" sz="1100"/>
        </a:p>
      </xdr:txBody>
    </xdr: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8"/>
    <col customWidth="1" min="2" max="2" width="6.5"/>
    <col customWidth="1" min="3" max="3" width="14.0"/>
    <col customWidth="1" min="4" max="4" width="6.13"/>
    <col customWidth="1" min="5" max="5" width="8.13"/>
    <col customWidth="1" min="6" max="6" width="10.0"/>
    <col customWidth="1" min="7" max="8" width="9.38"/>
    <col customWidth="1" min="9" max="11" width="10.63"/>
  </cols>
  <sheetData>
    <row r="1" ht="15.75" customHeight="1">
      <c r="A1" s="1" t="s">
        <v>0</v>
      </c>
    </row>
    <row r="2" ht="15.75" customHeight="1">
      <c r="A2" s="1" t="s">
        <v>1</v>
      </c>
    </row>
    <row r="3" ht="15.75" customHeight="1">
      <c r="A3" s="1" t="s">
        <v>2</v>
      </c>
    </row>
    <row r="4" ht="15.75" customHeight="1"/>
    <row r="5" ht="15.75" customHeight="1"/>
    <row r="6" ht="15.75" customHeight="1">
      <c r="A6" t="s">
        <v>3</v>
      </c>
    </row>
    <row r="7" ht="15.75" customHeight="1">
      <c r="B7" s="2"/>
      <c r="C7" s="2"/>
      <c r="D7" s="2" t="s">
        <v>4</v>
      </c>
      <c r="E7" s="2" t="s">
        <v>5</v>
      </c>
      <c r="F7" s="2" t="s">
        <v>6</v>
      </c>
      <c r="G7" s="2" t="s">
        <v>7</v>
      </c>
      <c r="H7" s="2" t="s">
        <v>7</v>
      </c>
    </row>
    <row r="8" ht="15.75" customHeight="1">
      <c r="B8" s="3" t="s">
        <v>8</v>
      </c>
      <c r="C8" s="3" t="s">
        <v>9</v>
      </c>
      <c r="D8" s="3" t="s">
        <v>10</v>
      </c>
      <c r="E8" s="3" t="s">
        <v>11</v>
      </c>
      <c r="F8" s="3" t="s">
        <v>12</v>
      </c>
      <c r="G8" s="3" t="s">
        <v>13</v>
      </c>
      <c r="H8" s="3" t="s">
        <v>14</v>
      </c>
    </row>
    <row r="9" ht="15.75" customHeight="1">
      <c r="B9" s="4" t="s">
        <v>15</v>
      </c>
      <c r="C9" s="4" t="s">
        <v>16</v>
      </c>
      <c r="D9" s="4">
        <v>10000.0</v>
      </c>
      <c r="E9" s="4">
        <v>0.0</v>
      </c>
      <c r="F9" s="4">
        <v>70.0</v>
      </c>
      <c r="G9" s="4">
        <v>0.0</v>
      </c>
      <c r="H9" s="4">
        <v>46.0</v>
      </c>
    </row>
    <row r="10" ht="15.75" customHeight="1">
      <c r="B10" s="4" t="s">
        <v>17</v>
      </c>
      <c r="C10" s="4" t="s">
        <v>18</v>
      </c>
      <c r="D10" s="4">
        <v>30000.0</v>
      </c>
      <c r="E10" s="4">
        <v>0.0</v>
      </c>
      <c r="F10" s="4">
        <v>24.0</v>
      </c>
      <c r="G10" s="4">
        <v>46.0</v>
      </c>
      <c r="H10" s="4">
        <v>0.0</v>
      </c>
    </row>
    <row r="11" ht="15.75" customHeight="1">
      <c r="B11" s="4" t="s">
        <v>19</v>
      </c>
      <c r="C11" s="4" t="s">
        <v>16</v>
      </c>
      <c r="D11" s="4">
        <v>45000.0</v>
      </c>
      <c r="E11" s="4">
        <v>0.0</v>
      </c>
      <c r="F11" s="4">
        <v>70.0</v>
      </c>
      <c r="G11" s="4">
        <v>1.0E30</v>
      </c>
      <c r="H11" s="4">
        <v>0.0</v>
      </c>
    </row>
    <row r="12" ht="15.75" customHeight="1">
      <c r="B12" s="5" t="s">
        <v>20</v>
      </c>
      <c r="C12" s="5" t="s">
        <v>18</v>
      </c>
      <c r="D12" s="5">
        <v>0.0</v>
      </c>
      <c r="E12" s="5">
        <v>0.0</v>
      </c>
      <c r="F12" s="5">
        <v>24.0</v>
      </c>
      <c r="G12" s="5">
        <v>0.0</v>
      </c>
      <c r="H12" s="5">
        <v>1.0E30</v>
      </c>
    </row>
    <row r="13" ht="15.75" customHeight="1"/>
    <row r="14" ht="15.75" customHeight="1">
      <c r="A14" t="s">
        <v>21</v>
      </c>
    </row>
    <row r="15" ht="15.75" customHeight="1">
      <c r="B15" s="2"/>
      <c r="C15" s="2"/>
      <c r="D15" s="2" t="s">
        <v>4</v>
      </c>
      <c r="E15" s="2" t="s">
        <v>22</v>
      </c>
      <c r="F15" s="2" t="s">
        <v>23</v>
      </c>
      <c r="G15" s="2" t="s">
        <v>7</v>
      </c>
      <c r="H15" s="2" t="s">
        <v>7</v>
      </c>
    </row>
    <row r="16" ht="15.75" customHeight="1">
      <c r="B16" s="3" t="s">
        <v>8</v>
      </c>
      <c r="C16" s="3" t="s">
        <v>9</v>
      </c>
      <c r="D16" s="3" t="s">
        <v>10</v>
      </c>
      <c r="E16" s="3" t="s">
        <v>24</v>
      </c>
      <c r="F16" s="3" t="s">
        <v>25</v>
      </c>
      <c r="G16" s="3" t="s">
        <v>13</v>
      </c>
      <c r="H16" s="3" t="s">
        <v>14</v>
      </c>
    </row>
    <row r="17" ht="15.75" customHeight="1">
      <c r="B17" s="4" t="s">
        <v>26</v>
      </c>
      <c r="C17" s="4" t="s">
        <v>27</v>
      </c>
      <c r="D17" s="4">
        <v>55000.0</v>
      </c>
      <c r="E17" s="4">
        <v>0.0</v>
      </c>
      <c r="F17" s="4">
        <v>60000.0</v>
      </c>
      <c r="G17" s="4">
        <v>1.0E30</v>
      </c>
      <c r="H17" s="4">
        <v>5000.0</v>
      </c>
    </row>
    <row r="18" ht="15.75" customHeight="1">
      <c r="B18" s="4" t="s">
        <v>28</v>
      </c>
      <c r="C18" s="4" t="s">
        <v>29</v>
      </c>
      <c r="D18" s="4">
        <v>30000.0</v>
      </c>
      <c r="E18" s="4">
        <v>0.0</v>
      </c>
      <c r="F18" s="4">
        <v>60000.0</v>
      </c>
      <c r="G18" s="4">
        <v>1.0E30</v>
      </c>
      <c r="H18" s="4">
        <v>30000.0</v>
      </c>
    </row>
    <row r="19" ht="15.75" customHeight="1">
      <c r="B19" s="4" t="s">
        <v>30</v>
      </c>
      <c r="C19" s="4" t="s">
        <v>31</v>
      </c>
      <c r="D19" s="4">
        <v>28000.0</v>
      </c>
      <c r="E19" s="4">
        <v>0.0</v>
      </c>
      <c r="F19" s="4">
        <v>30000.0</v>
      </c>
      <c r="G19" s="4">
        <v>1.0E30</v>
      </c>
      <c r="H19" s="4">
        <v>1999.9999999999955</v>
      </c>
    </row>
    <row r="20" ht="15.75" customHeight="1">
      <c r="B20" s="4" t="s">
        <v>32</v>
      </c>
      <c r="C20" s="4" t="s">
        <v>33</v>
      </c>
      <c r="D20" s="4">
        <v>18000.0</v>
      </c>
      <c r="E20" s="4">
        <v>0.0</v>
      </c>
      <c r="F20" s="4">
        <v>40000.0</v>
      </c>
      <c r="G20" s="4">
        <v>1.0E30</v>
      </c>
      <c r="H20" s="4">
        <v>22000.0</v>
      </c>
    </row>
    <row r="21" ht="15.75" customHeight="1">
      <c r="B21" s="4" t="s">
        <v>34</v>
      </c>
      <c r="C21" s="4" t="s">
        <v>35</v>
      </c>
      <c r="D21" s="4">
        <v>40000.0</v>
      </c>
      <c r="E21" s="6">
        <v>70.0</v>
      </c>
      <c r="F21" s="4">
        <v>40000.0</v>
      </c>
      <c r="G21" s="4">
        <v>4999.999999999988</v>
      </c>
      <c r="H21" s="4">
        <v>10000.0</v>
      </c>
    </row>
    <row r="22" ht="15.75" customHeight="1">
      <c r="B22" s="4" t="s">
        <v>36</v>
      </c>
      <c r="C22" s="4" t="s">
        <v>37</v>
      </c>
      <c r="D22" s="4">
        <v>45000.0</v>
      </c>
      <c r="E22" s="6">
        <v>70.0</v>
      </c>
      <c r="F22" s="4">
        <v>45000.0</v>
      </c>
      <c r="G22" s="4">
        <v>5000.0</v>
      </c>
      <c r="H22" s="4">
        <v>25000.0</v>
      </c>
    </row>
    <row r="23" ht="15.75" customHeight="1">
      <c r="B23" s="4" t="s">
        <v>38</v>
      </c>
      <c r="C23" s="4" t="s">
        <v>27</v>
      </c>
      <c r="D23" s="4">
        <v>55000.0</v>
      </c>
      <c r="E23" s="4">
        <v>0.0</v>
      </c>
      <c r="F23" s="4">
        <v>30000.0</v>
      </c>
      <c r="G23" s="4">
        <v>25000.0</v>
      </c>
      <c r="H23" s="4">
        <v>1.0E30</v>
      </c>
    </row>
    <row r="24" ht="15.75" customHeight="1">
      <c r="B24" s="5" t="s">
        <v>39</v>
      </c>
      <c r="C24" s="5" t="s">
        <v>29</v>
      </c>
      <c r="D24" s="5">
        <v>30000.0</v>
      </c>
      <c r="E24" s="5">
        <v>-46.0</v>
      </c>
      <c r="F24" s="5">
        <v>30000.0</v>
      </c>
      <c r="G24" s="5">
        <v>4999.999999999987</v>
      </c>
      <c r="H24" s="5">
        <v>5000.0</v>
      </c>
    </row>
    <row r="25" ht="15.75" customHeight="1"/>
    <row r="26" ht="15.75" customHeight="1">
      <c r="E26" s="7" t="s">
        <v>40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3" width="10.63"/>
    <col customWidth="1" min="4" max="4" width="19.0"/>
    <col customWidth="1" min="5" max="5" width="34.88"/>
    <col customWidth="1" min="6" max="18" width="10.63"/>
  </cols>
  <sheetData>
    <row r="1" ht="15.75" customHeight="1">
      <c r="A1" s="8" t="s">
        <v>41</v>
      </c>
      <c r="B1" s="9"/>
      <c r="C1" s="9"/>
      <c r="D1" s="9"/>
      <c r="E1" s="9"/>
      <c r="F1" s="9"/>
      <c r="G1" s="9"/>
      <c r="H1" s="9"/>
      <c r="I1" s="9"/>
      <c r="J1" s="9"/>
      <c r="K1" s="9"/>
      <c r="L1" s="9"/>
      <c r="M1" s="10"/>
    </row>
    <row r="2" ht="15.75" customHeight="1"/>
    <row r="3" ht="15.75" customHeight="1">
      <c r="A3" s="11" t="s">
        <v>42</v>
      </c>
      <c r="B3" s="12"/>
      <c r="C3" s="13"/>
    </row>
    <row r="4" ht="15.75" customHeight="1">
      <c r="A4" s="14"/>
      <c r="B4" t="s">
        <v>43</v>
      </c>
      <c r="C4" s="15" t="s">
        <v>44</v>
      </c>
    </row>
    <row r="5" ht="15.75" customHeight="1">
      <c r="A5" s="16" t="s">
        <v>45</v>
      </c>
      <c r="B5" s="17">
        <v>30000.0</v>
      </c>
      <c r="C5" s="18">
        <v>40000.0</v>
      </c>
    </row>
    <row r="6" ht="15.75" customHeight="1">
      <c r="A6" s="16" t="s">
        <v>46</v>
      </c>
      <c r="B6" s="17">
        <v>40000.0</v>
      </c>
      <c r="C6" s="18">
        <v>45000.0</v>
      </c>
    </row>
    <row r="7" ht="15.75" customHeight="1">
      <c r="A7" s="14"/>
      <c r="B7" t="s">
        <v>47</v>
      </c>
      <c r="C7" s="15" t="s">
        <v>48</v>
      </c>
      <c r="D7" s="19" t="s">
        <v>49</v>
      </c>
      <c r="E7" s="19" t="s">
        <v>43</v>
      </c>
      <c r="F7" s="19"/>
      <c r="G7" s="19" t="s">
        <v>44</v>
      </c>
      <c r="H7" s="20"/>
      <c r="I7" s="1"/>
      <c r="K7" s="1"/>
      <c r="L7" s="1"/>
      <c r="M7" s="1"/>
      <c r="P7" s="1"/>
      <c r="Q7" s="1"/>
      <c r="R7" s="1"/>
    </row>
    <row r="8" ht="15.75" customHeight="1">
      <c r="A8" s="16" t="s">
        <v>50</v>
      </c>
      <c r="B8" s="17">
        <v>60000.0</v>
      </c>
      <c r="C8" s="18">
        <v>60000.0</v>
      </c>
      <c r="E8" s="17" t="s">
        <v>51</v>
      </c>
      <c r="F8" s="17" t="s">
        <v>52</v>
      </c>
      <c r="G8" s="17" t="s">
        <v>51</v>
      </c>
      <c r="H8" s="18" t="s">
        <v>52</v>
      </c>
    </row>
    <row r="9" ht="15.75" customHeight="1">
      <c r="A9" s="16" t="s">
        <v>45</v>
      </c>
      <c r="B9" s="17" t="s">
        <v>53</v>
      </c>
      <c r="C9" s="18" t="s">
        <v>54</v>
      </c>
      <c r="D9" s="21"/>
      <c r="E9" s="17">
        <v>10000.0</v>
      </c>
      <c r="F9" s="17">
        <v>30000.0</v>
      </c>
      <c r="G9" s="17">
        <v>45000.0</v>
      </c>
      <c r="H9" s="18">
        <v>0.0</v>
      </c>
    </row>
    <row r="10" ht="15.75" customHeight="1">
      <c r="A10" s="14"/>
      <c r="C10" s="15"/>
      <c r="E10" s="17">
        <v>70.0</v>
      </c>
      <c r="F10" s="17">
        <v>24.0</v>
      </c>
      <c r="G10" s="17">
        <v>70.0</v>
      </c>
      <c r="H10" s="18">
        <v>24.0</v>
      </c>
      <c r="I10" t="str">
        <f>SUMPRODUCT(E9:H9,E10:H10)</f>
        <v>4570000</v>
      </c>
    </row>
    <row r="11" ht="15.75" customHeight="1">
      <c r="A11" s="14" t="s">
        <v>21</v>
      </c>
      <c r="C11" s="15"/>
      <c r="H11" s="15"/>
    </row>
    <row r="12" ht="15.75" customHeight="1">
      <c r="A12" s="14"/>
      <c r="C12" s="15"/>
      <c r="D12" t="s">
        <v>55</v>
      </c>
      <c r="H12" s="15"/>
    </row>
    <row r="13" ht="15.75" customHeight="1">
      <c r="A13" s="16" t="s">
        <v>56</v>
      </c>
      <c r="B13" s="17" t="s">
        <v>57</v>
      </c>
      <c r="C13" s="18" t="str">
        <f>B5</f>
        <v>30000</v>
      </c>
      <c r="E13" s="17" t="s">
        <v>58</v>
      </c>
      <c r="F13" s="17" t="s">
        <v>59</v>
      </c>
      <c r="G13" s="17">
        <v>0.0</v>
      </c>
      <c r="H13" s="15"/>
    </row>
    <row r="14" ht="15.75" customHeight="1">
      <c r="A14" s="16" t="s">
        <v>60</v>
      </c>
      <c r="B14" s="17" t="s">
        <v>57</v>
      </c>
      <c r="C14" s="18" t="str">
        <f>C5</f>
        <v>40000</v>
      </c>
      <c r="E14" s="17" t="str">
        <f>E9+G9</f>
        <v>55000</v>
      </c>
      <c r="F14" s="17" t="s">
        <v>61</v>
      </c>
      <c r="G14" s="17">
        <v>60000.0</v>
      </c>
      <c r="H14" s="15"/>
    </row>
    <row r="15" ht="15.75" customHeight="1">
      <c r="A15" s="16" t="s">
        <v>62</v>
      </c>
      <c r="B15" s="17" t="s">
        <v>57</v>
      </c>
      <c r="C15" s="18" t="str">
        <f>B6</f>
        <v>40000</v>
      </c>
      <c r="E15" s="17" t="str">
        <f>F9+H9</f>
        <v>30000</v>
      </c>
      <c r="F15" s="17" t="s">
        <v>61</v>
      </c>
      <c r="G15" s="17">
        <v>60000.0</v>
      </c>
      <c r="H15" s="15"/>
    </row>
    <row r="16" ht="15.75" customHeight="1">
      <c r="A16" s="16" t="s">
        <v>63</v>
      </c>
      <c r="B16" s="17" t="s">
        <v>57</v>
      </c>
      <c r="C16" s="18" t="str">
        <f>C6</f>
        <v>45000</v>
      </c>
      <c r="E16" s="17" t="str">
        <f>0.4*E9+0.8*F9</f>
        <v>28000</v>
      </c>
      <c r="F16" s="17" t="s">
        <v>57</v>
      </c>
      <c r="G16" s="17" t="str">
        <f>B5</f>
        <v>30000</v>
      </c>
      <c r="H16" s="15"/>
    </row>
    <row r="17" ht="15.75" customHeight="1">
      <c r="A17" s="16" t="s">
        <v>64</v>
      </c>
      <c r="B17" s="17" t="s">
        <v>59</v>
      </c>
      <c r="C17" s="18">
        <v>30000.0</v>
      </c>
      <c r="E17" s="17" t="str">
        <f>0.8*H9+0.4*G9</f>
        <v>18000</v>
      </c>
      <c r="F17" s="17" t="s">
        <v>57</v>
      </c>
      <c r="G17" s="17" t="str">
        <f>C5</f>
        <v>40000</v>
      </c>
      <c r="H17" s="15"/>
    </row>
    <row r="18" ht="15.75" customHeight="1">
      <c r="A18" s="16" t="s">
        <v>65</v>
      </c>
      <c r="B18" s="17" t="s">
        <v>59</v>
      </c>
      <c r="C18" s="18">
        <v>30000.0</v>
      </c>
      <c r="E18" s="17" t="str">
        <f>SUM(E9:F9)</f>
        <v>40000</v>
      </c>
      <c r="F18" s="17" t="s">
        <v>57</v>
      </c>
      <c r="G18" s="17" t="str">
        <f>B6</f>
        <v>40000</v>
      </c>
      <c r="H18" s="15"/>
    </row>
    <row r="19" ht="15.75" customHeight="1">
      <c r="A19" s="16" t="s">
        <v>64</v>
      </c>
      <c r="B19" s="17" t="s">
        <v>57</v>
      </c>
      <c r="C19" s="18">
        <v>60000.0</v>
      </c>
      <c r="E19" s="17" t="str">
        <f>SUM(G9:H9)</f>
        <v>45000</v>
      </c>
      <c r="F19" s="17" t="s">
        <v>57</v>
      </c>
      <c r="G19" s="17" t="str">
        <f>C6</f>
        <v>45000</v>
      </c>
      <c r="H19" s="15"/>
    </row>
    <row r="20" ht="15.75" customHeight="1">
      <c r="A20" s="22" t="s">
        <v>65</v>
      </c>
      <c r="B20" s="23" t="s">
        <v>57</v>
      </c>
      <c r="C20" s="24">
        <v>60000.0</v>
      </c>
      <c r="E20" s="17" t="str">
        <f>E9+G9</f>
        <v>55000</v>
      </c>
      <c r="F20" s="17" t="s">
        <v>59</v>
      </c>
      <c r="G20" s="17">
        <v>30000.0</v>
      </c>
      <c r="H20" s="15"/>
    </row>
    <row r="21" ht="15.75" customHeight="1">
      <c r="D21" s="25"/>
      <c r="E21" s="23" t="str">
        <f>F9+H9</f>
        <v>30000</v>
      </c>
      <c r="F21" s="23" t="s">
        <v>59</v>
      </c>
      <c r="G21" s="23">
        <v>30000.0</v>
      </c>
      <c r="H21" s="26"/>
    </row>
    <row r="22" ht="15.75" customHeight="1"/>
    <row r="23" ht="15.75" customHeight="1">
      <c r="A23" s="27" t="s">
        <v>66</v>
      </c>
      <c r="B23" s="9"/>
      <c r="C23" s="9"/>
      <c r="D23" s="9"/>
      <c r="E23" s="28" t="s">
        <v>67</v>
      </c>
    </row>
    <row r="24" ht="15.75" customHeight="1">
      <c r="A24" t="s">
        <v>68</v>
      </c>
      <c r="E24" t="str">
        <f>I10</f>
        <v>4570000</v>
      </c>
    </row>
    <row r="25" ht="15.75" customHeight="1">
      <c r="A25" t="s">
        <v>69</v>
      </c>
      <c r="E25" t="str">
        <f>E9</f>
        <v>10000</v>
      </c>
    </row>
    <row r="26" ht="15.75" customHeight="1">
      <c r="A26" t="s">
        <v>70</v>
      </c>
      <c r="E26" t="str">
        <f>G9</f>
        <v>45000</v>
      </c>
    </row>
    <row r="27" ht="15.75" customHeight="1">
      <c r="A27" t="s">
        <v>71</v>
      </c>
      <c r="E27" t="str">
        <f>F9</f>
        <v>30000</v>
      </c>
    </row>
    <row r="28" ht="15.75" customHeight="1">
      <c r="A28" t="s">
        <v>72</v>
      </c>
      <c r="E28" t="str">
        <f>H9</f>
        <v>0</v>
      </c>
    </row>
    <row r="29" ht="30.0" customHeight="1">
      <c r="A29" s="29" t="s">
        <v>73</v>
      </c>
      <c r="E29" t="str">
        <f>'Sensitivity Report Hw 1'!E21</f>
        <v>70</v>
      </c>
    </row>
    <row r="30" ht="15.75" customHeight="1"/>
    <row r="31" ht="15.75" customHeight="1">
      <c r="A31" s="3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3">
    <mergeCell ref="A1:M1"/>
    <mergeCell ref="A29:D29"/>
    <mergeCell ref="A23:D2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8"/>
    <col customWidth="1" min="2" max="2" width="6.5"/>
    <col customWidth="1" min="3" max="3" width="12.0"/>
    <col customWidth="1" min="4" max="4" width="5.88"/>
    <col customWidth="1" min="5" max="5" width="12.88"/>
    <col customWidth="1" min="6" max="6" width="10.0"/>
    <col customWidth="1" min="7" max="7" width="12.13"/>
    <col customWidth="1" min="8" max="8" width="9.38"/>
    <col customWidth="1" min="9" max="9" width="14.13"/>
    <col customWidth="1" min="10" max="11" width="10.63"/>
  </cols>
  <sheetData>
    <row r="1" ht="15.75" customHeight="1">
      <c r="A1" s="1" t="s">
        <v>0</v>
      </c>
    </row>
    <row r="2" ht="15.75" customHeight="1">
      <c r="A2" s="1" t="s">
        <v>74</v>
      </c>
    </row>
    <row r="3" ht="15.75" customHeight="1">
      <c r="A3" s="1" t="s">
        <v>75</v>
      </c>
    </row>
    <row r="4" ht="15.75" customHeight="1"/>
    <row r="5" ht="15.75" customHeight="1"/>
    <row r="6" ht="15.75" customHeight="1">
      <c r="A6" t="s">
        <v>3</v>
      </c>
    </row>
    <row r="7" ht="15.75" customHeight="1">
      <c r="B7" s="2"/>
      <c r="C7" s="2"/>
      <c r="D7" s="2" t="s">
        <v>4</v>
      </c>
      <c r="E7" s="2" t="s">
        <v>5</v>
      </c>
      <c r="F7" s="2" t="s">
        <v>6</v>
      </c>
      <c r="G7" s="2" t="s">
        <v>7</v>
      </c>
      <c r="H7" s="2" t="s">
        <v>7</v>
      </c>
    </row>
    <row r="8" ht="15.75" customHeight="1">
      <c r="B8" s="3" t="s">
        <v>8</v>
      </c>
      <c r="C8" s="3" t="s">
        <v>9</v>
      </c>
      <c r="D8" s="3" t="s">
        <v>10</v>
      </c>
      <c r="E8" s="3" t="s">
        <v>11</v>
      </c>
      <c r="F8" s="3" t="s">
        <v>12</v>
      </c>
      <c r="G8" s="3" t="s">
        <v>13</v>
      </c>
      <c r="H8" s="3" t="s">
        <v>14</v>
      </c>
      <c r="I8" s="31" t="s">
        <v>76</v>
      </c>
    </row>
    <row r="9" ht="15.75" customHeight="1">
      <c r="B9" s="4" t="s">
        <v>77</v>
      </c>
      <c r="C9" s="4" t="s">
        <v>78</v>
      </c>
      <c r="D9" s="4">
        <v>20.0</v>
      </c>
      <c r="E9" s="4">
        <v>0.0</v>
      </c>
      <c r="F9" s="6">
        <v>3600.0</v>
      </c>
      <c r="G9" s="4">
        <v>1200.0</v>
      </c>
      <c r="H9" s="6">
        <v>600.0</v>
      </c>
      <c r="I9" t="str">
        <f>F9-H9</f>
        <v>3000</v>
      </c>
    </row>
    <row r="10" ht="15.75" customHeight="1">
      <c r="B10" s="4" t="s">
        <v>79</v>
      </c>
      <c r="C10" s="4" t="s">
        <v>80</v>
      </c>
      <c r="D10" s="4">
        <v>0.0</v>
      </c>
      <c r="E10" s="4">
        <v>-883.3333333333334</v>
      </c>
      <c r="F10" s="4">
        <v>1250.0</v>
      </c>
      <c r="G10" s="4">
        <v>883.3333333333334</v>
      </c>
      <c r="H10" s="4">
        <v>1.0E30</v>
      </c>
    </row>
    <row r="11" ht="15.75" customHeight="1">
      <c r="B11" s="5" t="s">
        <v>81</v>
      </c>
      <c r="C11" s="5" t="s">
        <v>82</v>
      </c>
      <c r="D11" s="5">
        <v>130.0</v>
      </c>
      <c r="E11" s="5">
        <v>0.0</v>
      </c>
      <c r="F11" s="5">
        <v>3000.0</v>
      </c>
      <c r="G11" s="5">
        <v>600.0</v>
      </c>
      <c r="H11" s="5">
        <v>750.0</v>
      </c>
    </row>
    <row r="12" ht="15.75" customHeight="1"/>
    <row r="13" ht="15.75" customHeight="1">
      <c r="A13" t="s">
        <v>21</v>
      </c>
    </row>
    <row r="14" ht="15.75" customHeight="1">
      <c r="B14" s="2"/>
      <c r="C14" s="2"/>
      <c r="D14" s="2" t="s">
        <v>4</v>
      </c>
      <c r="E14" s="2" t="s">
        <v>22</v>
      </c>
      <c r="F14" s="2" t="s">
        <v>23</v>
      </c>
      <c r="G14" s="2" t="s">
        <v>7</v>
      </c>
      <c r="H14" s="2" t="s">
        <v>7</v>
      </c>
    </row>
    <row r="15" ht="15.75" customHeight="1">
      <c r="B15" s="3" t="s">
        <v>8</v>
      </c>
      <c r="C15" s="3" t="s">
        <v>9</v>
      </c>
      <c r="D15" s="3" t="s">
        <v>10</v>
      </c>
      <c r="E15" s="3" t="s">
        <v>24</v>
      </c>
      <c r="F15" s="3" t="s">
        <v>25</v>
      </c>
      <c r="G15" s="3" t="s">
        <v>13</v>
      </c>
      <c r="H15" s="3" t="s">
        <v>14</v>
      </c>
    </row>
    <row r="16" ht="15.75" customHeight="1">
      <c r="B16" s="4" t="s">
        <v>34</v>
      </c>
      <c r="C16" s="4" t="s">
        <v>83</v>
      </c>
      <c r="D16" s="4">
        <v>8100.0</v>
      </c>
      <c r="E16" s="4">
        <v>20.0</v>
      </c>
      <c r="F16" s="4">
        <v>8100.0</v>
      </c>
      <c r="G16" s="4">
        <v>900.0</v>
      </c>
      <c r="H16" s="4">
        <v>600.0</v>
      </c>
    </row>
    <row r="17" ht="15.75" customHeight="1">
      <c r="B17" s="4" t="s">
        <v>36</v>
      </c>
      <c r="C17" s="4" t="s">
        <v>84</v>
      </c>
      <c r="D17" s="4">
        <v>4500.0</v>
      </c>
      <c r="E17" s="4">
        <v>66.66666666666667</v>
      </c>
      <c r="F17" s="4">
        <v>4500.0</v>
      </c>
      <c r="G17" s="4">
        <v>360.0</v>
      </c>
      <c r="H17" s="4">
        <v>1462.5</v>
      </c>
    </row>
    <row r="18" ht="15.75" customHeight="1">
      <c r="B18" s="5" t="s">
        <v>38</v>
      </c>
      <c r="C18" s="5" t="s">
        <v>85</v>
      </c>
      <c r="D18" s="5">
        <v>8100.0</v>
      </c>
      <c r="E18" s="5">
        <v>0.0</v>
      </c>
      <c r="F18" s="5">
        <v>9000.0</v>
      </c>
      <c r="G18" s="5">
        <v>1.0E30</v>
      </c>
      <c r="H18" s="5">
        <v>900.0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8"/>
    <col customWidth="1" min="2" max="2" width="6.88"/>
    <col customWidth="1" min="3" max="3" width="12.0"/>
    <col customWidth="1" min="4" max="4" width="5.88"/>
    <col customWidth="1" min="5" max="5" width="12.88"/>
    <col customWidth="1" min="6" max="6" width="10.0"/>
    <col customWidth="1" min="7" max="7" width="12.13"/>
    <col customWidth="1" min="8" max="8" width="9.38"/>
    <col customWidth="1" min="9" max="9" width="14.13"/>
    <col customWidth="1" min="10" max="11" width="10.63"/>
  </cols>
  <sheetData>
    <row r="1" ht="15.75" customHeight="1">
      <c r="A1" s="1" t="s">
        <v>0</v>
      </c>
    </row>
    <row r="2" ht="15.75" customHeight="1">
      <c r="A2" s="1" t="s">
        <v>74</v>
      </c>
    </row>
    <row r="3" ht="15.75" customHeight="1">
      <c r="A3" s="1" t="s">
        <v>86</v>
      </c>
    </row>
    <row r="4" ht="15.75" customHeight="1"/>
    <row r="5" ht="15.75" customHeight="1"/>
    <row r="6" ht="15.75" customHeight="1">
      <c r="A6" t="s">
        <v>3</v>
      </c>
    </row>
    <row r="7" ht="15.75" customHeight="1">
      <c r="B7" s="2"/>
      <c r="C7" s="2"/>
      <c r="D7" s="2" t="s">
        <v>4</v>
      </c>
      <c r="E7" s="2" t="s">
        <v>5</v>
      </c>
      <c r="F7" s="2" t="s">
        <v>6</v>
      </c>
      <c r="G7" s="2" t="s">
        <v>7</v>
      </c>
      <c r="H7" s="2" t="s">
        <v>7</v>
      </c>
    </row>
    <row r="8" ht="15.75" customHeight="1">
      <c r="B8" s="3" t="s">
        <v>8</v>
      </c>
      <c r="C8" s="3" t="s">
        <v>9</v>
      </c>
      <c r="D8" s="3" t="s">
        <v>10</v>
      </c>
      <c r="E8" s="3" t="s">
        <v>11</v>
      </c>
      <c r="F8" s="3" t="s">
        <v>12</v>
      </c>
      <c r="G8" s="3" t="s">
        <v>13</v>
      </c>
      <c r="H8" s="3" t="s">
        <v>14</v>
      </c>
      <c r="I8" s="31" t="s">
        <v>76</v>
      </c>
    </row>
    <row r="9" ht="15.75" customHeight="1">
      <c r="B9" s="4" t="s">
        <v>87</v>
      </c>
      <c r="C9" s="4" t="s">
        <v>78</v>
      </c>
      <c r="D9" s="4">
        <v>20.0</v>
      </c>
      <c r="E9" s="4">
        <v>0.0</v>
      </c>
      <c r="F9" s="6">
        <v>4600.0</v>
      </c>
      <c r="G9" s="4">
        <v>199.99999999999997</v>
      </c>
      <c r="H9" s="6">
        <v>1600.0</v>
      </c>
      <c r="I9" t="str">
        <f>F9-H9</f>
        <v>3000</v>
      </c>
    </row>
    <row r="10" ht="15.75" customHeight="1">
      <c r="B10" s="4" t="s">
        <v>88</v>
      </c>
      <c r="C10" s="4" t="s">
        <v>80</v>
      </c>
      <c r="D10" s="4">
        <v>0.0</v>
      </c>
      <c r="E10" s="4">
        <v>-1105.5555555555557</v>
      </c>
      <c r="F10" s="4">
        <v>1250.0</v>
      </c>
      <c r="G10" s="4">
        <v>1105.5555555555557</v>
      </c>
      <c r="H10" s="4">
        <v>1.0E30</v>
      </c>
    </row>
    <row r="11" ht="15.75" customHeight="1">
      <c r="B11" s="5" t="s">
        <v>89</v>
      </c>
      <c r="C11" s="5" t="s">
        <v>82</v>
      </c>
      <c r="D11" s="5">
        <v>130.0</v>
      </c>
      <c r="E11" s="5">
        <v>0.0</v>
      </c>
      <c r="F11" s="5">
        <v>3000.0</v>
      </c>
      <c r="G11" s="5">
        <v>1600.0</v>
      </c>
      <c r="H11" s="5">
        <v>124.99999999999999</v>
      </c>
    </row>
    <row r="12" ht="15.75" customHeight="1"/>
    <row r="13" ht="15.75" customHeight="1">
      <c r="A13" t="s">
        <v>21</v>
      </c>
    </row>
    <row r="14" ht="15.75" customHeight="1">
      <c r="B14" s="2"/>
      <c r="C14" s="2"/>
      <c r="D14" s="2" t="s">
        <v>4</v>
      </c>
      <c r="E14" s="2" t="s">
        <v>22</v>
      </c>
      <c r="F14" s="2" t="s">
        <v>23</v>
      </c>
      <c r="G14" s="2" t="s">
        <v>7</v>
      </c>
      <c r="H14" s="2" t="s">
        <v>7</v>
      </c>
    </row>
    <row r="15" ht="15.75" customHeight="1">
      <c r="B15" s="3" t="s">
        <v>8</v>
      </c>
      <c r="C15" s="3" t="s">
        <v>9</v>
      </c>
      <c r="D15" s="3" t="s">
        <v>10</v>
      </c>
      <c r="E15" s="3" t="s">
        <v>24</v>
      </c>
      <c r="F15" s="3" t="s">
        <v>25</v>
      </c>
      <c r="G15" s="3" t="s">
        <v>13</v>
      </c>
      <c r="H15" s="3" t="s">
        <v>14</v>
      </c>
    </row>
    <row r="16" ht="15.75" customHeight="1">
      <c r="B16" s="4" t="s">
        <v>90</v>
      </c>
      <c r="C16" s="4" t="s">
        <v>78</v>
      </c>
      <c r="D16" s="4">
        <v>8100.0</v>
      </c>
      <c r="E16" s="4">
        <v>53.333333333333336</v>
      </c>
      <c r="F16" s="4">
        <v>8100.0</v>
      </c>
      <c r="G16" s="4">
        <v>900.0</v>
      </c>
      <c r="H16" s="4">
        <v>600.0</v>
      </c>
    </row>
    <row r="17" ht="15.75" customHeight="1">
      <c r="B17" s="4" t="s">
        <v>91</v>
      </c>
      <c r="C17" s="4" t="s">
        <v>78</v>
      </c>
      <c r="D17" s="4">
        <v>4500.0</v>
      </c>
      <c r="E17" s="4">
        <v>11.11111111111111</v>
      </c>
      <c r="F17" s="4">
        <v>4500.0</v>
      </c>
      <c r="G17" s="4">
        <v>360.0</v>
      </c>
      <c r="H17" s="4">
        <v>1462.5</v>
      </c>
    </row>
    <row r="18" ht="15.75" customHeight="1">
      <c r="B18" s="5" t="s">
        <v>92</v>
      </c>
      <c r="C18" s="5" t="s">
        <v>78</v>
      </c>
      <c r="D18" s="5">
        <v>8100.0</v>
      </c>
      <c r="E18" s="5">
        <v>0.0</v>
      </c>
      <c r="F18" s="5">
        <v>9000.0</v>
      </c>
      <c r="G18" s="5">
        <v>1.0E30</v>
      </c>
      <c r="H18" s="5">
        <v>900.0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11.63"/>
    <col customWidth="1" min="3" max="4" width="10.63"/>
    <col customWidth="1" min="5" max="5" width="13.63"/>
    <col customWidth="1" min="6" max="6" width="19.5"/>
    <col customWidth="1" min="7" max="9" width="10.63"/>
    <col customWidth="1" min="10" max="10" width="13.0"/>
    <col customWidth="1" min="11" max="15" width="10.63"/>
    <col customWidth="1" min="16" max="16" width="13.0"/>
  </cols>
  <sheetData>
    <row r="1" ht="15.75" customHeight="1">
      <c r="A1" s="8" t="s">
        <v>93</v>
      </c>
      <c r="B1" s="9"/>
      <c r="C1" s="9"/>
      <c r="D1" s="9"/>
      <c r="E1" s="9"/>
      <c r="F1" s="9"/>
      <c r="G1" s="9"/>
      <c r="H1" s="9"/>
      <c r="I1" s="9"/>
      <c r="J1" s="9"/>
      <c r="K1" s="9"/>
      <c r="L1" s="9"/>
      <c r="M1" s="10"/>
    </row>
    <row r="2" ht="15.75" customHeight="1"/>
    <row r="3" ht="15.75" customHeight="1">
      <c r="A3" s="32" t="s">
        <v>42</v>
      </c>
      <c r="B3" s="17"/>
      <c r="C3" s="17"/>
      <c r="D3" s="17"/>
      <c r="E3" s="17"/>
    </row>
    <row r="4" ht="15.75" customHeight="1">
      <c r="A4" s="17"/>
      <c r="B4" s="17" t="s">
        <v>94</v>
      </c>
      <c r="C4" s="17" t="s">
        <v>95</v>
      </c>
      <c r="D4" s="17" t="s">
        <v>96</v>
      </c>
      <c r="E4" s="17" t="s">
        <v>97</v>
      </c>
    </row>
    <row r="5" ht="15.75" customHeight="1">
      <c r="A5" s="17" t="s">
        <v>98</v>
      </c>
      <c r="B5" s="17">
        <v>80.0</v>
      </c>
      <c r="C5" s="17">
        <v>40.0</v>
      </c>
      <c r="D5" s="17">
        <v>50.0</v>
      </c>
      <c r="E5" s="17">
        <v>8100.0</v>
      </c>
    </row>
    <row r="6" ht="15.75" customHeight="1">
      <c r="A6" s="17" t="s">
        <v>99</v>
      </c>
      <c r="B6" s="17">
        <v>30.0</v>
      </c>
      <c r="C6" s="17">
        <v>20.0</v>
      </c>
      <c r="D6" s="17">
        <v>30.0</v>
      </c>
      <c r="E6" s="17">
        <v>4500.0</v>
      </c>
    </row>
    <row r="7" ht="15.75" customHeight="1">
      <c r="A7" s="17" t="s">
        <v>100</v>
      </c>
      <c r="B7" s="17">
        <v>80.0</v>
      </c>
      <c r="C7" s="17">
        <v>10.0</v>
      </c>
      <c r="D7" s="17">
        <v>50.0</v>
      </c>
      <c r="E7" s="17">
        <v>9000.0</v>
      </c>
    </row>
    <row r="8" ht="15.75" customHeight="1">
      <c r="A8" s="17" t="s">
        <v>101</v>
      </c>
      <c r="B8" s="33">
        <v>3600.0</v>
      </c>
      <c r="C8" s="33">
        <v>1250.0</v>
      </c>
      <c r="D8" s="33">
        <v>3000.0</v>
      </c>
      <c r="E8" s="17"/>
    </row>
    <row r="9" ht="15.75" customHeight="1"/>
    <row r="10" ht="15.75" customHeight="1"/>
    <row r="11" ht="15.75" customHeight="1">
      <c r="A11" s="34" t="s">
        <v>102</v>
      </c>
      <c r="B11" s="12"/>
      <c r="C11" s="12"/>
      <c r="D11" s="13"/>
      <c r="F11" s="34" t="s">
        <v>103</v>
      </c>
      <c r="G11" s="12"/>
      <c r="H11" s="12"/>
      <c r="I11" s="12"/>
      <c r="J11" s="13"/>
      <c r="L11" s="34" t="s">
        <v>104</v>
      </c>
      <c r="M11" s="12"/>
      <c r="N11" s="12"/>
      <c r="O11" s="12"/>
      <c r="P11" s="13"/>
    </row>
    <row r="12" ht="15.75" customHeight="1">
      <c r="A12" s="14"/>
      <c r="B12" s="17" t="s">
        <v>105</v>
      </c>
      <c r="C12" s="17" t="s">
        <v>57</v>
      </c>
      <c r="D12" s="18" t="str">
        <f t="shared" ref="D12:D14" si="1">E5</f>
        <v>8100</v>
      </c>
      <c r="F12" s="14"/>
      <c r="G12" s="17" t="s">
        <v>94</v>
      </c>
      <c r="H12" s="17" t="s">
        <v>95</v>
      </c>
      <c r="I12" s="17" t="s">
        <v>96</v>
      </c>
      <c r="J12" s="15"/>
      <c r="L12" s="14"/>
      <c r="M12" s="17" t="s">
        <v>94</v>
      </c>
      <c r="N12" s="17" t="s">
        <v>95</v>
      </c>
      <c r="O12" s="17" t="s">
        <v>96</v>
      </c>
      <c r="P12" s="15"/>
    </row>
    <row r="13" ht="15.75" customHeight="1">
      <c r="A13" s="14"/>
      <c r="B13" s="17" t="s">
        <v>106</v>
      </c>
      <c r="C13" s="17" t="s">
        <v>57</v>
      </c>
      <c r="D13" s="18" t="str">
        <f t="shared" si="1"/>
        <v>4500</v>
      </c>
      <c r="F13" s="14"/>
      <c r="G13" s="17">
        <v>20.0</v>
      </c>
      <c r="H13" s="17">
        <v>0.0</v>
      </c>
      <c r="I13" s="17">
        <v>130.0</v>
      </c>
      <c r="J13" s="15"/>
      <c r="L13" s="14"/>
      <c r="M13" s="17">
        <v>20.0</v>
      </c>
      <c r="N13" s="17">
        <v>0.0</v>
      </c>
      <c r="O13" s="17">
        <v>130.0</v>
      </c>
      <c r="P13" s="15"/>
    </row>
    <row r="14" ht="15.75" customHeight="1">
      <c r="A14" s="25"/>
      <c r="B14" s="23" t="s">
        <v>107</v>
      </c>
      <c r="C14" s="23" t="s">
        <v>57</v>
      </c>
      <c r="D14" s="24" t="str">
        <f t="shared" si="1"/>
        <v>9000</v>
      </c>
      <c r="F14" s="14"/>
      <c r="G14" s="35" t="str">
        <f t="shared" ref="G14:I14" si="2">B8</f>
        <v> ₹  3,600.00 </v>
      </c>
      <c r="H14" s="35" t="str">
        <f t="shared" si="2"/>
        <v> ₹  1,250.00 </v>
      </c>
      <c r="I14" s="35" t="str">
        <f t="shared" si="2"/>
        <v> ₹  3,000.00 </v>
      </c>
      <c r="J14" s="36" t="str">
        <f>SUMPRODUCT(G13:I13,G14:I14)</f>
        <v> ₹ 462,000.00 </v>
      </c>
      <c r="L14" s="14"/>
      <c r="M14" s="35">
        <v>4600.0</v>
      </c>
      <c r="N14" s="35" t="str">
        <f t="shared" ref="N14:O14" si="3">C8</f>
        <v> ₹  1,250.00 </v>
      </c>
      <c r="O14" s="35" t="str">
        <f t="shared" si="3"/>
        <v> ₹  3,000.00 </v>
      </c>
      <c r="P14" s="36" t="str">
        <f>SUMPRODUCT(M13:O13,M14:O14)</f>
        <v> ₹ 482,000.00 </v>
      </c>
    </row>
    <row r="15" ht="15.75" customHeight="1">
      <c r="F15" s="14"/>
      <c r="J15" s="15"/>
      <c r="L15" s="14"/>
      <c r="P15" s="15"/>
    </row>
    <row r="16" ht="15.75" customHeight="1">
      <c r="F16" s="14" t="s">
        <v>108</v>
      </c>
      <c r="J16" s="15"/>
      <c r="L16" s="14" t="s">
        <v>108</v>
      </c>
      <c r="P16" s="15"/>
    </row>
    <row r="17" ht="15.75" customHeight="1">
      <c r="F17" s="14"/>
      <c r="J17" s="15"/>
      <c r="L17" s="14"/>
      <c r="P17" s="15"/>
    </row>
    <row r="18" ht="15.75" customHeight="1">
      <c r="F18" s="14"/>
      <c r="G18" s="17" t="str">
        <f>G13*B5+H13*C5+I13*D5</f>
        <v>8100</v>
      </c>
      <c r="H18" s="17" t="s">
        <v>57</v>
      </c>
      <c r="I18" s="17" t="str">
        <f t="shared" ref="I18:I20" si="4">E5</f>
        <v>8100</v>
      </c>
      <c r="J18" s="15"/>
      <c r="L18" s="14"/>
      <c r="M18" s="17" t="str">
        <f t="shared" ref="M18:M20" si="5">M$13*B5+N$13*C5+O$13*D5</f>
        <v>8100</v>
      </c>
      <c r="N18" s="17" t="s">
        <v>57</v>
      </c>
      <c r="O18" s="17" t="str">
        <f t="shared" ref="O18:O20" si="6">E5</f>
        <v>8100</v>
      </c>
      <c r="P18" s="15"/>
    </row>
    <row r="19" ht="15.75" customHeight="1">
      <c r="F19" s="14"/>
      <c r="G19" s="17" t="str">
        <f>G13*B6+H13*C6+I13*D6</f>
        <v>4500</v>
      </c>
      <c r="H19" s="17" t="s">
        <v>57</v>
      </c>
      <c r="I19" s="17" t="str">
        <f t="shared" si="4"/>
        <v>4500</v>
      </c>
      <c r="J19" s="15"/>
      <c r="L19" s="14"/>
      <c r="M19" s="17" t="str">
        <f t="shared" si="5"/>
        <v>4500</v>
      </c>
      <c r="N19" s="17" t="s">
        <v>57</v>
      </c>
      <c r="O19" s="17" t="str">
        <f t="shared" si="6"/>
        <v>4500</v>
      </c>
      <c r="P19" s="15"/>
    </row>
    <row r="20" ht="15.75" customHeight="1">
      <c r="F20" s="25"/>
      <c r="G20" s="23" t="str">
        <f>G13*B7+H13*C7+I13*D7</f>
        <v>8100</v>
      </c>
      <c r="H20" s="23" t="s">
        <v>57</v>
      </c>
      <c r="I20" s="23" t="str">
        <f t="shared" si="4"/>
        <v>9000</v>
      </c>
      <c r="J20" s="26"/>
      <c r="L20" s="25"/>
      <c r="M20" s="23" t="str">
        <f t="shared" si="5"/>
        <v>8100</v>
      </c>
      <c r="N20" s="23" t="s">
        <v>57</v>
      </c>
      <c r="O20" s="23" t="str">
        <f t="shared" si="6"/>
        <v>9000</v>
      </c>
      <c r="P20" s="26"/>
    </row>
    <row r="21" ht="15.75" customHeight="1"/>
    <row r="22" ht="15.75" customHeight="1">
      <c r="A22" s="27" t="s">
        <v>66</v>
      </c>
      <c r="B22" s="9"/>
      <c r="C22" s="9"/>
      <c r="D22" s="9"/>
      <c r="E22" s="9"/>
      <c r="F22" s="37" t="s">
        <v>109</v>
      </c>
      <c r="G22" s="10"/>
    </row>
    <row r="23" ht="15.75" customHeight="1">
      <c r="A23" s="38" t="s">
        <v>110</v>
      </c>
      <c r="B23" s="39"/>
      <c r="C23" s="39"/>
      <c r="D23" s="39"/>
      <c r="E23" s="39"/>
      <c r="F23" s="12" t="s">
        <v>111</v>
      </c>
      <c r="G23" s="13"/>
    </row>
    <row r="24" ht="15.75" customHeight="1">
      <c r="A24" s="40" t="s">
        <v>112</v>
      </c>
      <c r="F24" s="41" t="str">
        <f>P14</f>
        <v> ₹ 482,000.00 </v>
      </c>
      <c r="G24" s="15"/>
    </row>
    <row r="25" ht="15.75" customHeight="1">
      <c r="A25" s="42" t="s">
        <v>113</v>
      </c>
      <c r="B25" s="43"/>
      <c r="C25" s="43"/>
      <c r="D25" s="43"/>
      <c r="E25" s="43"/>
      <c r="F25" s="44" t="str">
        <f>'Sensitivity Report HW2 1'!I9</f>
        <v> ₹ 3,000.00 </v>
      </c>
      <c r="G25" s="45" t="str">
        <f>'Sensitivity Report HW2 2'!I9</f>
        <v> ₹ 3,000.00 </v>
      </c>
    </row>
    <row r="26" ht="15.75" customHeight="1"/>
    <row r="27" ht="15.75" customHeight="1">
      <c r="A27" s="4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3">
    <mergeCell ref="A1:M1"/>
    <mergeCell ref="F22:G22"/>
    <mergeCell ref="A22:E2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8"/>
    <col customWidth="1" min="2" max="2" width="6.5"/>
    <col customWidth="1" min="3" max="3" width="6.13"/>
    <col customWidth="1" min="4" max="4" width="5.88"/>
    <col customWidth="1" min="5" max="5" width="8.13"/>
    <col customWidth="1" min="6" max="6" width="10.0"/>
    <col customWidth="1" min="7" max="7" width="12.13"/>
    <col customWidth="1" min="8" max="8" width="9.38"/>
    <col customWidth="1" min="9" max="11" width="10.63"/>
  </cols>
  <sheetData>
    <row r="1" ht="15.75" customHeight="1">
      <c r="A1" s="1" t="s">
        <v>0</v>
      </c>
    </row>
    <row r="2" ht="15.75" customHeight="1">
      <c r="A2" s="1" t="s">
        <v>114</v>
      </c>
    </row>
    <row r="3" ht="15.75" customHeight="1">
      <c r="A3" s="1" t="s">
        <v>115</v>
      </c>
    </row>
    <row r="4" ht="15.75" customHeight="1"/>
    <row r="5" ht="15.75" customHeight="1"/>
    <row r="6" ht="15.75" customHeight="1">
      <c r="A6" t="s">
        <v>3</v>
      </c>
    </row>
    <row r="7" ht="15.75" customHeight="1">
      <c r="B7" s="2"/>
      <c r="C7" s="2"/>
      <c r="D7" s="2" t="s">
        <v>4</v>
      </c>
      <c r="E7" s="2" t="s">
        <v>5</v>
      </c>
      <c r="F7" s="2" t="s">
        <v>6</v>
      </c>
      <c r="G7" s="2" t="s">
        <v>7</v>
      </c>
      <c r="H7" s="2" t="s">
        <v>7</v>
      </c>
    </row>
    <row r="8" ht="15.75" customHeight="1">
      <c r="B8" s="3" t="s">
        <v>8</v>
      </c>
      <c r="C8" s="3" t="s">
        <v>9</v>
      </c>
      <c r="D8" s="3" t="s">
        <v>10</v>
      </c>
      <c r="E8" s="3" t="s">
        <v>11</v>
      </c>
      <c r="F8" s="3" t="s">
        <v>12</v>
      </c>
      <c r="G8" s="3" t="s">
        <v>13</v>
      </c>
      <c r="H8" s="3" t="s">
        <v>14</v>
      </c>
    </row>
    <row r="9" ht="15.75" customHeight="1">
      <c r="B9" s="4" t="s">
        <v>116</v>
      </c>
      <c r="C9" s="4" t="s">
        <v>117</v>
      </c>
      <c r="D9" s="4">
        <v>7.999999999999999</v>
      </c>
      <c r="E9" s="4">
        <v>0.0</v>
      </c>
      <c r="F9" s="4">
        <v>5000.0</v>
      </c>
      <c r="G9" s="4">
        <v>375.0</v>
      </c>
      <c r="H9" s="4">
        <v>1.0E30</v>
      </c>
    </row>
    <row r="10" ht="15.75" customHeight="1">
      <c r="B10" s="4" t="s">
        <v>118</v>
      </c>
      <c r="C10" s="4" t="s">
        <v>119</v>
      </c>
      <c r="D10" s="4">
        <v>4.0</v>
      </c>
      <c r="E10" s="4">
        <v>0.0</v>
      </c>
      <c r="F10" s="4">
        <v>6000.0</v>
      </c>
      <c r="G10" s="4">
        <v>1.0E30</v>
      </c>
      <c r="H10" s="4">
        <v>300.0</v>
      </c>
    </row>
    <row r="11" ht="15.75" customHeight="1">
      <c r="B11" s="5" t="s">
        <v>120</v>
      </c>
      <c r="C11" s="5" t="s">
        <v>121</v>
      </c>
      <c r="D11" s="5">
        <v>0.0</v>
      </c>
      <c r="E11" s="5">
        <v>-1500.0</v>
      </c>
      <c r="F11" s="5">
        <v>8500.0</v>
      </c>
      <c r="G11" s="5">
        <v>1500.0</v>
      </c>
      <c r="H11" s="5">
        <v>1.0E30</v>
      </c>
    </row>
    <row r="12" ht="15.75" customHeight="1"/>
    <row r="13" ht="15.75" customHeight="1">
      <c r="A13" t="s">
        <v>21</v>
      </c>
    </row>
    <row r="14" ht="15.75" customHeight="1">
      <c r="B14" s="2"/>
      <c r="C14" s="2"/>
      <c r="D14" s="2" t="s">
        <v>4</v>
      </c>
      <c r="E14" s="2" t="s">
        <v>22</v>
      </c>
      <c r="F14" s="2" t="s">
        <v>23</v>
      </c>
      <c r="G14" s="2" t="s">
        <v>7</v>
      </c>
      <c r="H14" s="2" t="s">
        <v>7</v>
      </c>
    </row>
    <row r="15" ht="15.75" customHeight="1">
      <c r="B15" s="3" t="s">
        <v>8</v>
      </c>
      <c r="C15" s="3" t="s">
        <v>9</v>
      </c>
      <c r="D15" s="3" t="s">
        <v>10</v>
      </c>
      <c r="E15" s="3" t="s">
        <v>24</v>
      </c>
      <c r="F15" s="3" t="s">
        <v>25</v>
      </c>
      <c r="G15" s="3" t="s">
        <v>13</v>
      </c>
      <c r="H15" s="3" t="s">
        <v>14</v>
      </c>
    </row>
    <row r="16" ht="15.75" customHeight="1">
      <c r="B16" s="4" t="s">
        <v>28</v>
      </c>
      <c r="C16" s="4" t="s">
        <v>122</v>
      </c>
      <c r="D16" s="4">
        <v>640.0</v>
      </c>
      <c r="E16" s="4">
        <v>0.0</v>
      </c>
      <c r="F16" s="4">
        <v>6500.0</v>
      </c>
      <c r="G16" s="4">
        <v>1.0E30</v>
      </c>
      <c r="H16" s="4">
        <v>5860.0</v>
      </c>
    </row>
    <row r="17" ht="15.75" customHeight="1">
      <c r="B17" s="4" t="s">
        <v>30</v>
      </c>
      <c r="C17" s="4" t="s">
        <v>122</v>
      </c>
      <c r="D17" s="4">
        <v>20.0</v>
      </c>
      <c r="E17" s="47">
        <v>2000.0</v>
      </c>
      <c r="F17" s="4">
        <v>20.0</v>
      </c>
      <c r="G17" s="47">
        <v>3.9999999999999996</v>
      </c>
      <c r="H17" s="4">
        <v>2.0</v>
      </c>
    </row>
    <row r="18" ht="15.75" customHeight="1">
      <c r="B18" s="5" t="s">
        <v>32</v>
      </c>
      <c r="C18" s="5" t="s">
        <v>122</v>
      </c>
      <c r="D18" s="5">
        <v>12.0</v>
      </c>
      <c r="E18" s="5">
        <v>1999.9999999999995</v>
      </c>
      <c r="F18" s="5">
        <v>12.0</v>
      </c>
      <c r="G18" s="5">
        <v>1.333333333333333</v>
      </c>
      <c r="H18" s="5">
        <v>1.9999999999999998</v>
      </c>
    </row>
    <row r="19" ht="15.75" customHeight="1"/>
    <row r="20" ht="15.75" customHeight="1">
      <c r="G20" s="48"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7.5"/>
    <col customWidth="1" min="3" max="3" width="15.88"/>
    <col customWidth="1" min="4" max="4" width="13.5"/>
    <col customWidth="1" min="5" max="6" width="10.63"/>
    <col customWidth="1" min="7" max="7" width="11.5"/>
    <col customWidth="1" min="8" max="10" width="11.0"/>
    <col customWidth="1" min="11" max="11" width="11.5"/>
    <col customWidth="1" min="12" max="12" width="12.0"/>
    <col customWidth="1" min="13" max="14" width="10.63"/>
  </cols>
  <sheetData>
    <row r="1" ht="15.75" customHeight="1">
      <c r="A1" s="8" t="s">
        <v>124</v>
      </c>
      <c r="B1" s="9"/>
      <c r="C1" s="9"/>
      <c r="D1" s="9"/>
      <c r="E1" s="9"/>
      <c r="F1" s="9"/>
      <c r="G1" s="9"/>
      <c r="H1" s="9"/>
      <c r="I1" s="9"/>
      <c r="J1" s="9"/>
      <c r="K1" s="9"/>
      <c r="L1" s="9"/>
      <c r="M1" s="9"/>
      <c r="N1" s="10"/>
    </row>
    <row r="2" ht="15.75" customHeight="1"/>
    <row r="3" ht="15.75" customHeight="1">
      <c r="A3" s="49" t="s">
        <v>125</v>
      </c>
      <c r="B3" s="50"/>
      <c r="C3" s="50"/>
      <c r="D3" s="51"/>
    </row>
    <row r="4" ht="15.75" customHeight="1">
      <c r="A4" s="16"/>
      <c r="B4" s="17" t="s">
        <v>126</v>
      </c>
      <c r="C4" s="17" t="s">
        <v>127</v>
      </c>
      <c r="D4" s="18" t="s">
        <v>128</v>
      </c>
    </row>
    <row r="5" ht="15.75" customHeight="1">
      <c r="A5" s="16" t="s">
        <v>129</v>
      </c>
      <c r="B5" s="17">
        <v>50.0</v>
      </c>
      <c r="C5" s="17">
        <v>1.5</v>
      </c>
      <c r="D5" s="52">
        <v>5000.0</v>
      </c>
    </row>
    <row r="6" ht="15.75" customHeight="1">
      <c r="A6" s="16" t="s">
        <v>130</v>
      </c>
      <c r="B6" s="17">
        <v>60.0</v>
      </c>
      <c r="C6" s="17">
        <v>2.0</v>
      </c>
      <c r="D6" s="52">
        <v>6000.0</v>
      </c>
    </row>
    <row r="7" ht="15.75" customHeight="1">
      <c r="A7" s="16" t="s">
        <v>131</v>
      </c>
      <c r="B7" s="17">
        <v>105.0</v>
      </c>
      <c r="C7" s="17">
        <v>4.0</v>
      </c>
      <c r="D7" s="52">
        <v>8500.0</v>
      </c>
    </row>
    <row r="8" ht="15.75" customHeight="1">
      <c r="A8" s="14"/>
      <c r="D8" s="15"/>
    </row>
    <row r="9" ht="15.75" customHeight="1">
      <c r="A9" s="16" t="s">
        <v>102</v>
      </c>
      <c r="B9" s="17"/>
      <c r="C9" s="17"/>
      <c r="D9" s="18"/>
      <c r="F9" s="11" t="s">
        <v>49</v>
      </c>
      <c r="G9" s="12"/>
      <c r="H9" s="12"/>
      <c r="I9" s="12"/>
      <c r="J9" s="12"/>
      <c r="K9" s="12"/>
      <c r="L9" s="13"/>
    </row>
    <row r="10" ht="15.75" customHeight="1">
      <c r="A10" s="16"/>
      <c r="B10" s="17" t="s">
        <v>132</v>
      </c>
      <c r="C10" s="17" t="s">
        <v>57</v>
      </c>
      <c r="D10" s="18">
        <v>6500.0</v>
      </c>
      <c r="F10" s="14"/>
      <c r="G10" s="17" t="s">
        <v>122</v>
      </c>
      <c r="H10" s="17" t="s">
        <v>133</v>
      </c>
      <c r="I10" s="17" t="s">
        <v>134</v>
      </c>
      <c r="J10" s="17" t="s">
        <v>135</v>
      </c>
      <c r="L10" s="15"/>
    </row>
    <row r="11" ht="15.75" customHeight="1">
      <c r="A11" s="16"/>
      <c r="B11" s="17" t="s">
        <v>136</v>
      </c>
      <c r="C11" s="17" t="s">
        <v>57</v>
      </c>
      <c r="D11" s="18">
        <v>20.0</v>
      </c>
      <c r="F11" s="14"/>
      <c r="G11" s="53">
        <v>8.0</v>
      </c>
      <c r="H11" s="53">
        <v>4.0</v>
      </c>
      <c r="I11" s="53">
        <v>0.0</v>
      </c>
      <c r="J11" s="53">
        <v>0.0</v>
      </c>
      <c r="L11" s="54" t="s">
        <v>137</v>
      </c>
    </row>
    <row r="12" ht="15.75" customHeight="1">
      <c r="A12" s="22"/>
      <c r="B12" s="23" t="s">
        <v>138</v>
      </c>
      <c r="C12" s="23" t="s">
        <v>57</v>
      </c>
      <c r="D12" s="24">
        <v>12.0</v>
      </c>
      <c r="F12" s="14"/>
      <c r="G12" s="55">
        <v>5000.0</v>
      </c>
      <c r="H12" s="55">
        <v>6000.0</v>
      </c>
      <c r="I12" s="55">
        <v>8500.0</v>
      </c>
      <c r="J12" s="55">
        <v>7000.0</v>
      </c>
      <c r="K12" s="56" t="str">
        <f>(SUMPRODUCT(G11:J11,G12:J12))</f>
        <v> ₹ 64,000.00 </v>
      </c>
      <c r="L12" s="57" t="str">
        <f>MAX($K$12)</f>
        <v> ₹ 64,000.00 </v>
      </c>
    </row>
    <row r="13" ht="15.75" customHeight="1">
      <c r="F13" s="14"/>
      <c r="L13" s="58" t="str">
        <f>COUNT($G$11:$I$11)</f>
        <v>3</v>
      </c>
    </row>
    <row r="14" ht="15.75" customHeight="1">
      <c r="F14" s="14" t="s">
        <v>55</v>
      </c>
      <c r="L14" s="58" t="str">
        <f t="array" ref="L14">$G$15:$G$16&lt;=$I$15:$I$16</f>
        <v>TRUE</v>
      </c>
    </row>
    <row r="15" ht="15.75" customHeight="1">
      <c r="F15" s="14"/>
      <c r="G15" s="17" t="str">
        <f>(G11*B5+H11*B6+I11*B7+J11*25)</f>
        <v>640</v>
      </c>
      <c r="H15" s="17" t="s">
        <v>57</v>
      </c>
      <c r="I15" s="17" t="str">
        <f t="shared" ref="I15:I16" si="1">D10</f>
        <v>6500</v>
      </c>
      <c r="L15" s="58" t="str">
        <f>$G$17=$I$17</f>
        <v>TRUE</v>
      </c>
    </row>
    <row r="16" ht="15.75" customHeight="1">
      <c r="F16" s="14"/>
      <c r="G16" s="17" t="str">
        <f>(G11*C5+H11*C6+I11*C7+J11*4.5)</f>
        <v>20</v>
      </c>
      <c r="H16" s="17" t="s">
        <v>57</v>
      </c>
      <c r="I16" s="17" t="str">
        <f t="shared" si="1"/>
        <v>20</v>
      </c>
      <c r="L16" s="58" t="str">
        <f t="array" ref="L16:W16">{32767,32767,0.000001,0.01,TRUE,FALSE,TRUE,1,1,1,0.0001,TRUE}</f>
        <v>#REF!</v>
      </c>
    </row>
    <row r="17" ht="15.75" customHeight="1">
      <c r="F17" s="25"/>
      <c r="G17" s="23" t="str">
        <f>SUM(G11:J11)</f>
        <v>12</v>
      </c>
      <c r="H17" s="23" t="s">
        <v>57</v>
      </c>
      <c r="I17" s="23">
        <v>12.0</v>
      </c>
      <c r="J17" s="43"/>
      <c r="K17" s="43"/>
      <c r="L17" s="59" t="str">
        <f t="array" ref="L17:W17">{0,0,1,100,0,FALSE,TRUE,0.075,0,0,FALSE,30}</f>
        <v>#REF!</v>
      </c>
    </row>
    <row r="18" ht="15.75" customHeight="1"/>
    <row r="19" ht="15.75" customHeight="1"/>
    <row r="20" ht="15.75" customHeight="1"/>
    <row r="21" ht="15.75" customHeight="1"/>
    <row r="22" ht="15.75" customHeight="1">
      <c r="A22" s="27" t="s">
        <v>139</v>
      </c>
      <c r="B22" s="10"/>
    </row>
    <row r="23" ht="15.75" customHeight="1">
      <c r="A23" t="s">
        <v>140</v>
      </c>
      <c r="B23" t="s">
        <v>141</v>
      </c>
    </row>
    <row r="24" ht="15.75" customHeight="1">
      <c r="A24" t="s">
        <v>142</v>
      </c>
      <c r="B24" t="s">
        <v>143</v>
      </c>
    </row>
    <row r="25" ht="15.75" customHeight="1">
      <c r="A25" t="s">
        <v>123</v>
      </c>
      <c r="B25" t="s">
        <v>144</v>
      </c>
    </row>
    <row r="26" ht="15.75" customHeight="1">
      <c r="B26" t="s">
        <v>145</v>
      </c>
    </row>
    <row r="27" ht="15.75" customHeight="1">
      <c r="A27" t="s">
        <v>146</v>
      </c>
      <c r="B27" t="s">
        <v>147</v>
      </c>
    </row>
    <row r="28" ht="15.75" customHeight="1">
      <c r="B28" s="60" t="s">
        <v>148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
    <mergeCell ref="A1:N1"/>
    <mergeCell ref="A22:B2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88"/>
    <col customWidth="1" min="2" max="2" width="21.5"/>
    <col customWidth="1" min="3" max="3" width="11.0"/>
    <col customWidth="1" min="4" max="4" width="12.5"/>
    <col customWidth="1" min="5" max="6" width="10.63"/>
    <col customWidth="1" min="7" max="7" width="19.0"/>
    <col customWidth="1" min="8" max="16" width="10.63"/>
  </cols>
  <sheetData>
    <row r="1" ht="15.75" customHeight="1">
      <c r="A1" s="8" t="s">
        <v>149</v>
      </c>
      <c r="B1" s="9"/>
      <c r="C1" s="9"/>
      <c r="D1" s="9"/>
      <c r="E1" s="9"/>
      <c r="F1" s="9"/>
      <c r="G1" s="9"/>
      <c r="H1" s="9"/>
      <c r="I1" s="9"/>
      <c r="J1" s="9"/>
      <c r="K1" s="9"/>
      <c r="L1" s="9"/>
      <c r="M1" s="9"/>
      <c r="N1" s="10"/>
    </row>
    <row r="2" ht="15.75" customHeight="1"/>
    <row r="3" ht="15.75" customHeight="1">
      <c r="A3" s="11" t="s">
        <v>150</v>
      </c>
      <c r="B3" s="12"/>
      <c r="C3" s="12"/>
      <c r="D3" s="13"/>
    </row>
    <row r="4" ht="15.75" customHeight="1">
      <c r="A4" s="14"/>
      <c r="D4" s="15"/>
      <c r="G4" s="11" t="s">
        <v>49</v>
      </c>
      <c r="H4" s="12"/>
      <c r="I4" s="12"/>
      <c r="J4" s="12"/>
      <c r="K4" s="12"/>
      <c r="L4" s="12"/>
      <c r="M4" s="12"/>
      <c r="N4" s="12"/>
      <c r="O4" s="12"/>
      <c r="P4" s="13"/>
    </row>
    <row r="5" ht="15.75" customHeight="1">
      <c r="A5" s="14" t="s">
        <v>151</v>
      </c>
      <c r="B5" s="17" t="s">
        <v>152</v>
      </c>
      <c r="C5" s="17" t="s">
        <v>153</v>
      </c>
      <c r="D5" s="18"/>
      <c r="G5" s="14"/>
      <c r="H5" s="61" t="s">
        <v>152</v>
      </c>
      <c r="I5" s="62"/>
      <c r="J5" s="62"/>
      <c r="K5" s="63"/>
      <c r="L5" s="61" t="s">
        <v>153</v>
      </c>
      <c r="M5" s="62"/>
      <c r="N5" s="62"/>
      <c r="O5" s="63"/>
      <c r="P5" s="15"/>
    </row>
    <row r="6" ht="15.75" customHeight="1">
      <c r="A6" s="14"/>
      <c r="B6" s="17" t="s">
        <v>154</v>
      </c>
      <c r="C6" s="17" t="s">
        <v>154</v>
      </c>
      <c r="D6" s="18" t="s">
        <v>155</v>
      </c>
      <c r="G6" s="14"/>
      <c r="H6" s="17" t="s">
        <v>156</v>
      </c>
      <c r="I6" s="17" t="s">
        <v>157</v>
      </c>
      <c r="J6" s="17" t="s">
        <v>158</v>
      </c>
      <c r="K6" s="17" t="s">
        <v>159</v>
      </c>
      <c r="L6" s="17" t="s">
        <v>156</v>
      </c>
      <c r="M6" s="17" t="s">
        <v>157</v>
      </c>
      <c r="N6" s="17" t="s">
        <v>158</v>
      </c>
      <c r="O6" s="17" t="s">
        <v>159</v>
      </c>
      <c r="P6" s="15"/>
    </row>
    <row r="7" ht="15.75" customHeight="1">
      <c r="A7" s="16" t="s">
        <v>156</v>
      </c>
      <c r="B7" s="17">
        <v>2.0</v>
      </c>
      <c r="C7" s="17">
        <v>1.0</v>
      </c>
      <c r="D7" s="18">
        <v>1400.0</v>
      </c>
      <c r="G7" s="14" t="s">
        <v>160</v>
      </c>
      <c r="H7" s="17">
        <v>1500.0</v>
      </c>
      <c r="I7" s="17">
        <v>0.0</v>
      </c>
      <c r="J7" s="17">
        <v>1700.0</v>
      </c>
      <c r="K7" s="17">
        <v>1500.0</v>
      </c>
      <c r="L7" s="17">
        <v>0.0</v>
      </c>
      <c r="M7" s="17">
        <v>3200.0</v>
      </c>
      <c r="N7" s="17">
        <v>100.0</v>
      </c>
      <c r="O7" s="17">
        <v>0.0</v>
      </c>
      <c r="P7" s="15"/>
    </row>
    <row r="8" ht="15.75" customHeight="1">
      <c r="A8" s="16" t="s">
        <v>157</v>
      </c>
      <c r="B8" s="17">
        <v>6.0</v>
      </c>
      <c r="C8" s="17">
        <v>2.0</v>
      </c>
      <c r="D8" s="18">
        <v>3200.0</v>
      </c>
      <c r="G8" s="14" t="s">
        <v>161</v>
      </c>
      <c r="H8" s="17">
        <v>2.0</v>
      </c>
      <c r="I8" s="17">
        <v>6.0</v>
      </c>
      <c r="J8" s="17">
        <v>6.0</v>
      </c>
      <c r="K8" s="17">
        <v>2.0</v>
      </c>
      <c r="L8" s="17">
        <v>1.0</v>
      </c>
      <c r="M8" s="17">
        <v>2.0</v>
      </c>
      <c r="N8" s="17">
        <v>5.0</v>
      </c>
      <c r="O8" s="17">
        <v>7.0</v>
      </c>
      <c r="P8" s="15" t="str">
        <f>SUMPRODUCT(H7:O7,H8:O8)</f>
        <v>23100</v>
      </c>
    </row>
    <row r="9" ht="15.75" customHeight="1">
      <c r="A9" s="16" t="s">
        <v>158</v>
      </c>
      <c r="B9" s="17">
        <v>6.0</v>
      </c>
      <c r="C9" s="17">
        <v>5.0</v>
      </c>
      <c r="D9" s="18">
        <v>2000.0</v>
      </c>
      <c r="G9" s="14"/>
      <c r="P9" s="15"/>
    </row>
    <row r="10" ht="15.75" customHeight="1">
      <c r="A10" s="16" t="s">
        <v>159</v>
      </c>
      <c r="B10" s="17">
        <v>2.0</v>
      </c>
      <c r="C10" s="17">
        <v>7.0</v>
      </c>
      <c r="D10" s="18">
        <v>1500.0</v>
      </c>
      <c r="G10" s="14"/>
      <c r="P10" s="15"/>
    </row>
    <row r="11" ht="15.75" customHeight="1">
      <c r="A11" s="14"/>
      <c r="B11" t="str">
        <f t="shared" ref="B11:C11" si="1">SUM(B7:B10)</f>
        <v>16</v>
      </c>
      <c r="C11" t="str">
        <f t="shared" si="1"/>
        <v>15</v>
      </c>
      <c r="D11" s="15"/>
      <c r="G11" s="14"/>
      <c r="P11" s="15"/>
    </row>
    <row r="12" ht="15.75" customHeight="1">
      <c r="A12" s="22" t="s">
        <v>162</v>
      </c>
      <c r="B12" s="23">
        <v>5000.0</v>
      </c>
      <c r="C12" s="64">
        <v>3500.0</v>
      </c>
      <c r="D12" s="26"/>
      <c r="G12" s="14" t="s">
        <v>55</v>
      </c>
      <c r="P12" s="15"/>
    </row>
    <row r="13" ht="15.75" customHeight="1">
      <c r="A13" s="11" t="s">
        <v>163</v>
      </c>
      <c r="B13" s="12"/>
      <c r="C13" s="13"/>
      <c r="G13" s="14"/>
      <c r="H13" s="17" t="str">
        <f>SUM(H7:K7)</f>
        <v>4700</v>
      </c>
      <c r="I13" s="17" t="s">
        <v>57</v>
      </c>
      <c r="J13" s="17">
        <v>5200.0</v>
      </c>
      <c r="P13" s="15"/>
    </row>
    <row r="14" ht="15.75" customHeight="1">
      <c r="A14" s="14"/>
      <c r="B14" s="17" t="s">
        <v>156</v>
      </c>
      <c r="C14" s="18">
        <v>1500.0</v>
      </c>
      <c r="G14" s="14"/>
      <c r="H14" s="17" t="str">
        <f>SUM(L7:O7)</f>
        <v>3300</v>
      </c>
      <c r="I14" s="17" t="s">
        <v>57</v>
      </c>
      <c r="J14" s="17">
        <v>3300.0</v>
      </c>
      <c r="P14" s="15"/>
    </row>
    <row r="15" ht="15.75" customHeight="1">
      <c r="A15" s="14"/>
      <c r="B15" s="17" t="s">
        <v>158</v>
      </c>
      <c r="C15" s="18">
        <v>1800.0</v>
      </c>
      <c r="G15" s="14"/>
      <c r="H15" s="17" t="str">
        <f>H7+L7</f>
        <v>1500</v>
      </c>
      <c r="I15" s="17" t="s">
        <v>164</v>
      </c>
      <c r="J15" s="17">
        <v>1500.0</v>
      </c>
      <c r="P15" s="15"/>
    </row>
    <row r="16" ht="15.75" customHeight="1">
      <c r="A16" s="14" t="s">
        <v>165</v>
      </c>
      <c r="C16" s="15"/>
      <c r="G16" s="14"/>
      <c r="H16" s="17" t="str">
        <f>I7+M7</f>
        <v>3200</v>
      </c>
      <c r="I16" s="17" t="s">
        <v>164</v>
      </c>
      <c r="J16" s="17">
        <v>3200.0</v>
      </c>
      <c r="P16" s="15"/>
    </row>
    <row r="17" ht="15.75" customHeight="1">
      <c r="A17" s="14"/>
      <c r="B17" s="17" t="s">
        <v>152</v>
      </c>
      <c r="C17" s="18">
        <v>5200.0</v>
      </c>
      <c r="G17" s="14"/>
      <c r="H17" s="17" t="str">
        <f>J7+N7</f>
        <v>1800</v>
      </c>
      <c r="I17" s="17" t="s">
        <v>164</v>
      </c>
      <c r="J17" s="17">
        <v>1800.0</v>
      </c>
      <c r="P17" s="15"/>
    </row>
    <row r="18" ht="15.75" customHeight="1">
      <c r="A18" s="25"/>
      <c r="B18" s="23" t="s">
        <v>153</v>
      </c>
      <c r="C18" s="24">
        <v>3300.0</v>
      </c>
      <c r="G18" s="25"/>
      <c r="H18" s="23" t="str">
        <f>K7+O7</f>
        <v>1500</v>
      </c>
      <c r="I18" s="43" t="s">
        <v>164</v>
      </c>
      <c r="J18" s="23">
        <v>1500.0</v>
      </c>
      <c r="K18" s="43"/>
      <c r="L18" s="43"/>
      <c r="M18" s="43"/>
      <c r="N18" s="43"/>
      <c r="O18" s="43"/>
      <c r="P18" s="26"/>
    </row>
    <row r="19" ht="15.75" customHeight="1"/>
    <row r="20" ht="15.75" customHeight="1"/>
    <row r="21" ht="15.75" customHeight="1"/>
    <row r="22" ht="15.75" customHeight="1">
      <c r="A22" s="28" t="s">
        <v>166</v>
      </c>
    </row>
    <row r="23" ht="15.75" customHeight="1">
      <c r="A23" s="65" t="s">
        <v>167</v>
      </c>
      <c r="B23" s="17">
        <v>23900.0</v>
      </c>
      <c r="C23" s="66"/>
    </row>
    <row r="24" ht="15.75" customHeight="1">
      <c r="A24" s="67" t="s">
        <v>168</v>
      </c>
      <c r="B24" s="17">
        <v>1700.0</v>
      </c>
      <c r="C24" s="66"/>
      <c r="H24" s="68"/>
      <c r="I24" s="68"/>
      <c r="J24" s="68"/>
      <c r="K24" s="68"/>
      <c r="L24" s="68"/>
      <c r="M24" s="68"/>
      <c r="N24" s="68"/>
      <c r="O24" s="68"/>
    </row>
    <row r="25" ht="15.75" customHeight="1">
      <c r="A25" s="67" t="s">
        <v>169</v>
      </c>
      <c r="B25" s="17" t="s">
        <v>170</v>
      </c>
      <c r="C25" s="66"/>
    </row>
    <row r="26" ht="76.5" customHeight="1">
      <c r="A26" s="69" t="s">
        <v>171</v>
      </c>
      <c r="B26" s="17">
        <v>-1000.0</v>
      </c>
      <c r="C26" s="66"/>
    </row>
    <row r="27" ht="45.75" customHeight="1">
      <c r="A27" s="69" t="s">
        <v>172</v>
      </c>
      <c r="B27" s="17">
        <v>-800.0</v>
      </c>
      <c r="C27" s="66"/>
    </row>
    <row r="28" ht="73.5" customHeight="1">
      <c r="A28" s="66"/>
      <c r="B28" s="66"/>
      <c r="C28" s="66"/>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3">
    <mergeCell ref="A1:N1"/>
    <mergeCell ref="H5:K5"/>
    <mergeCell ref="L5:O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6.88"/>
    <col customWidth="1" min="3" max="8" width="10.63"/>
    <col customWidth="1" min="9" max="9" width="20.0"/>
    <col customWidth="1" min="10" max="10" width="15.88"/>
    <col customWidth="1" min="11" max="12" width="10.63"/>
    <col customWidth="1" min="13" max="13" width="18.5"/>
    <col customWidth="1" min="14" max="17" width="10.63"/>
  </cols>
  <sheetData>
    <row r="1" ht="15.75" customHeight="1">
      <c r="A1" s="8" t="s">
        <v>173</v>
      </c>
      <c r="B1" s="9"/>
      <c r="C1" s="9"/>
      <c r="D1" s="9"/>
      <c r="E1" s="9"/>
      <c r="F1" s="9"/>
      <c r="G1" s="9"/>
      <c r="H1" s="9"/>
      <c r="I1" s="9"/>
      <c r="J1" s="9"/>
      <c r="K1" s="9"/>
      <c r="L1" s="9"/>
      <c r="M1" s="9"/>
      <c r="N1" s="9"/>
      <c r="O1" s="9"/>
      <c r="P1" s="10"/>
    </row>
    <row r="2" ht="15.75" customHeight="1"/>
    <row r="3" ht="15.75" customHeight="1">
      <c r="E3" s="11"/>
      <c r="F3" s="12"/>
      <c r="G3" s="12"/>
      <c r="H3" s="12"/>
      <c r="I3" s="70"/>
      <c r="J3" s="12" t="s">
        <v>174</v>
      </c>
      <c r="K3" s="12">
        <v>0.3</v>
      </c>
      <c r="L3" s="71">
        <v>60.0</v>
      </c>
      <c r="M3" s="12"/>
      <c r="N3" s="13"/>
    </row>
    <row r="4" ht="15.75" customHeight="1">
      <c r="A4" s="72" t="s">
        <v>175</v>
      </c>
      <c r="B4" s="73" t="s">
        <v>176</v>
      </c>
      <c r="C4" s="74" t="s">
        <v>177</v>
      </c>
      <c r="E4" s="14"/>
      <c r="I4" s="75" t="s">
        <v>178</v>
      </c>
      <c r="J4" t="s">
        <v>179</v>
      </c>
      <c r="K4">
        <v>0.6</v>
      </c>
      <c r="L4" s="76">
        <v>30.0</v>
      </c>
      <c r="M4" t="s">
        <v>180</v>
      </c>
      <c r="N4" s="15" t="str">
        <f>K3*L3+K4*L4+K5*L5-E9</f>
        <v>23.8</v>
      </c>
      <c r="O4" s="77"/>
      <c r="Q4" s="78"/>
    </row>
    <row r="5" ht="15.75" customHeight="1">
      <c r="A5" s="14"/>
      <c r="C5" s="15"/>
      <c r="E5" s="14"/>
      <c r="I5" s="75"/>
      <c r="J5" s="79" t="s">
        <v>181</v>
      </c>
      <c r="K5" s="80">
        <v>0.1</v>
      </c>
      <c r="L5" s="81">
        <v>-10.0</v>
      </c>
      <c r="M5" s="80"/>
      <c r="N5" s="15"/>
      <c r="O5" s="77"/>
    </row>
    <row r="6" ht="15.75" customHeight="1">
      <c r="A6" s="28" t="s">
        <v>178</v>
      </c>
      <c r="C6" s="15"/>
      <c r="E6" s="14"/>
      <c r="F6" s="82"/>
      <c r="G6" s="75" t="s">
        <v>182</v>
      </c>
      <c r="I6" s="83"/>
      <c r="J6" t="s">
        <v>174</v>
      </c>
      <c r="K6">
        <v>0.5</v>
      </c>
      <c r="L6" s="76">
        <v>45.0</v>
      </c>
      <c r="N6" s="15"/>
      <c r="O6" s="77"/>
    </row>
    <row r="7" ht="15.75" customHeight="1">
      <c r="A7" s="14" t="s">
        <v>174</v>
      </c>
      <c r="B7">
        <v>0.3</v>
      </c>
      <c r="C7" s="15">
        <v>60.0</v>
      </c>
      <c r="E7" s="14"/>
      <c r="F7" s="82"/>
      <c r="I7" s="83" t="s">
        <v>183</v>
      </c>
      <c r="J7" t="s">
        <v>179</v>
      </c>
      <c r="K7">
        <v>0.3</v>
      </c>
      <c r="L7" s="76">
        <v>20.0</v>
      </c>
      <c r="M7" t="s">
        <v>180</v>
      </c>
      <c r="N7" s="15" t="str">
        <f>SUMPRODUCT(K6:K8,L6:L8)-E9</f>
        <v>16.5</v>
      </c>
      <c r="O7" s="77"/>
    </row>
    <row r="8" ht="15.75" customHeight="1">
      <c r="A8" s="14" t="s">
        <v>179</v>
      </c>
      <c r="B8">
        <v>0.6</v>
      </c>
      <c r="C8" s="15">
        <v>30.0</v>
      </c>
      <c r="E8" s="14"/>
      <c r="F8" s="82"/>
      <c r="G8" s="82"/>
      <c r="I8" s="83"/>
      <c r="J8" s="79" t="s">
        <v>181</v>
      </c>
      <c r="K8" s="80">
        <v>0.2</v>
      </c>
      <c r="L8" s="81">
        <v>-4.0</v>
      </c>
      <c r="M8" s="80"/>
      <c r="N8" s="15"/>
      <c r="O8" s="77"/>
    </row>
    <row r="9" ht="15.75" customHeight="1">
      <c r="A9" s="14" t="s">
        <v>181</v>
      </c>
      <c r="B9">
        <v>0.1</v>
      </c>
      <c r="C9" s="15">
        <v>-10.0</v>
      </c>
      <c r="E9" s="84">
        <v>11.2</v>
      </c>
      <c r="F9" s="85" t="s">
        <v>184</v>
      </c>
      <c r="I9" s="83"/>
      <c r="N9" s="15"/>
      <c r="O9" s="77"/>
    </row>
    <row r="10" ht="15.75" customHeight="1">
      <c r="A10" s="28" t="s">
        <v>183</v>
      </c>
      <c r="C10" s="15"/>
      <c r="E10" s="14"/>
      <c r="F10" s="82"/>
      <c r="G10" s="82"/>
      <c r="H10" s="75">
        <v>2.0</v>
      </c>
      <c r="I10" s="83" t="s">
        <v>185</v>
      </c>
      <c r="J10" t="s">
        <v>179</v>
      </c>
      <c r="K10">
        <v>1.0</v>
      </c>
      <c r="L10" s="76">
        <v>25.0</v>
      </c>
      <c r="M10" t="s">
        <v>180</v>
      </c>
      <c r="N10" s="15" t="str">
        <f>K10*L10-E9-H10</f>
        <v>11.8</v>
      </c>
      <c r="O10" s="77"/>
    </row>
    <row r="11" ht="15.75" customHeight="1">
      <c r="A11" s="14" t="s">
        <v>174</v>
      </c>
      <c r="B11">
        <v>0.5</v>
      </c>
      <c r="C11" s="15">
        <v>45.0</v>
      </c>
      <c r="E11" s="14"/>
      <c r="F11" s="82"/>
      <c r="G11" s="82"/>
      <c r="L11" s="76"/>
      <c r="N11" s="15"/>
      <c r="O11" s="77"/>
    </row>
    <row r="12" ht="15.75" customHeight="1">
      <c r="A12" s="14" t="s">
        <v>179</v>
      </c>
      <c r="B12">
        <v>0.3</v>
      </c>
      <c r="C12" s="15">
        <v>20.0</v>
      </c>
      <c r="E12" s="14"/>
      <c r="F12" s="82"/>
      <c r="G12" s="82"/>
      <c r="N12" s="15"/>
    </row>
    <row r="13" ht="15.75" customHeight="1">
      <c r="A13" s="14" t="s">
        <v>181</v>
      </c>
      <c r="B13">
        <v>0.2</v>
      </c>
      <c r="C13" s="15">
        <v>-4.0</v>
      </c>
      <c r="E13" s="14"/>
      <c r="F13" s="82"/>
      <c r="G13" s="82"/>
      <c r="N13" s="15"/>
    </row>
    <row r="14" ht="15.75" customHeight="1">
      <c r="A14" s="28" t="s">
        <v>185</v>
      </c>
      <c r="C14" s="15"/>
      <c r="E14" s="14"/>
      <c r="F14" s="82"/>
      <c r="G14" s="86" t="s">
        <v>186</v>
      </c>
      <c r="H14" s="87"/>
      <c r="I14" s="88"/>
      <c r="J14" s="89"/>
      <c r="K14" s="89"/>
      <c r="L14" s="90"/>
      <c r="M14" s="89"/>
      <c r="N14" s="91"/>
    </row>
    <row r="15" ht="15.75" customHeight="1">
      <c r="A15" s="25" t="s">
        <v>179</v>
      </c>
      <c r="B15" s="43">
        <v>1.0</v>
      </c>
      <c r="C15" s="26">
        <v>25.0</v>
      </c>
      <c r="E15" s="14"/>
      <c r="F15" s="82"/>
      <c r="L15" s="76"/>
      <c r="N15" s="15"/>
    </row>
    <row r="16" ht="15.75" customHeight="1">
      <c r="E16" s="25"/>
      <c r="F16" s="85" t="s">
        <v>187</v>
      </c>
      <c r="G16" s="43"/>
      <c r="H16" s="43"/>
      <c r="I16" s="92" t="s">
        <v>188</v>
      </c>
      <c r="J16" s="93" t="s">
        <v>179</v>
      </c>
      <c r="K16" s="93">
        <v>1.0</v>
      </c>
      <c r="L16" s="94">
        <v>30.0</v>
      </c>
      <c r="M16" s="43" t="s">
        <v>180</v>
      </c>
      <c r="N16" s="26" t="str">
        <f>K16*L16-E9</f>
        <v>18.8</v>
      </c>
    </row>
    <row r="17" ht="15.75" customHeight="1">
      <c r="A17" s="11"/>
      <c r="B17" s="28" t="s">
        <v>67</v>
      </c>
    </row>
    <row r="18" ht="15.75" customHeight="1">
      <c r="A18" s="95" t="s">
        <v>189</v>
      </c>
      <c r="B18" s="96" t="s">
        <v>190</v>
      </c>
    </row>
    <row r="19" ht="15.75" customHeight="1">
      <c r="A19" s="95" t="s">
        <v>191</v>
      </c>
      <c r="B19" s="15">
        <v>23.8</v>
      </c>
    </row>
    <row r="20" ht="15.75" customHeight="1">
      <c r="A20" s="95" t="s">
        <v>192</v>
      </c>
      <c r="B20" s="15">
        <v>0.65</v>
      </c>
    </row>
    <row r="21" ht="15.75" customHeight="1">
      <c r="A21" s="95" t="s">
        <v>193</v>
      </c>
      <c r="B21" s="15" t="s">
        <v>148</v>
      </c>
      <c r="C21" s="15" t="s">
        <v>194</v>
      </c>
    </row>
    <row r="22" ht="15.75" customHeight="1">
      <c r="A22" s="97" t="s">
        <v>195</v>
      </c>
      <c r="B22" s="26">
        <v>23.8</v>
      </c>
    </row>
    <row r="23" ht="15.75" customHeight="1"/>
    <row r="24" ht="15.75" customHeight="1">
      <c r="E24" s="11"/>
      <c r="F24" s="12"/>
      <c r="G24" s="12"/>
      <c r="H24" s="12"/>
      <c r="I24" s="70"/>
      <c r="J24" s="12" t="s">
        <v>174</v>
      </c>
      <c r="K24" s="12">
        <v>0.3</v>
      </c>
      <c r="L24" s="71">
        <v>60.0</v>
      </c>
      <c r="M24" s="12"/>
      <c r="N24" s="13"/>
    </row>
    <row r="25" ht="15.75" customHeight="1">
      <c r="E25" s="14"/>
      <c r="I25" s="75" t="s">
        <v>178</v>
      </c>
      <c r="J25" t="s">
        <v>179</v>
      </c>
      <c r="K25">
        <v>0.6</v>
      </c>
      <c r="L25" s="76">
        <v>30.0</v>
      </c>
      <c r="M25" t="s">
        <v>180</v>
      </c>
      <c r="N25" s="15" t="str">
        <f>K24*L24+K25*L25+K26*L26-E30</f>
        <v>23.8</v>
      </c>
      <c r="P25" s="98"/>
    </row>
    <row r="26" ht="15.75" customHeight="1">
      <c r="E26" s="14"/>
      <c r="I26" s="75"/>
      <c r="J26" s="79" t="s">
        <v>181</v>
      </c>
      <c r="K26" s="80">
        <v>0.1</v>
      </c>
      <c r="L26" s="81">
        <v>-10.0</v>
      </c>
      <c r="M26" s="80"/>
      <c r="N26" s="15"/>
    </row>
    <row r="27" ht="15.75" customHeight="1">
      <c r="E27" s="14"/>
      <c r="F27" s="82"/>
      <c r="G27" s="75" t="s">
        <v>182</v>
      </c>
      <c r="H27" s="75"/>
      <c r="I27" s="83"/>
      <c r="J27" t="s">
        <v>174</v>
      </c>
      <c r="K27">
        <v>0.65</v>
      </c>
      <c r="L27" s="76">
        <v>45.0</v>
      </c>
      <c r="N27" s="15"/>
    </row>
    <row r="28" ht="15.75" customHeight="1">
      <c r="E28" s="14"/>
      <c r="F28" s="82"/>
      <c r="G28" s="82"/>
      <c r="I28" s="83" t="s">
        <v>183</v>
      </c>
      <c r="J28" t="s">
        <v>179</v>
      </c>
      <c r="K28">
        <v>0.3</v>
      </c>
      <c r="L28" s="76">
        <v>20.0</v>
      </c>
      <c r="M28" t="s">
        <v>180</v>
      </c>
      <c r="N28" s="15" t="str">
        <f>SUMPRODUCT(K27:K29,L27:L29)-E30</f>
        <v>23.85</v>
      </c>
    </row>
    <row r="29" ht="15.75" customHeight="1">
      <c r="E29" s="14"/>
      <c r="F29" s="82"/>
      <c r="I29" s="83"/>
      <c r="J29" s="79" t="s">
        <v>181</v>
      </c>
      <c r="K29" s="80">
        <v>0.05</v>
      </c>
      <c r="L29" s="81">
        <v>-4.0</v>
      </c>
      <c r="M29" s="80"/>
      <c r="N29" s="15"/>
    </row>
    <row r="30" ht="15.75" customHeight="1">
      <c r="E30" s="84">
        <v>11.2</v>
      </c>
      <c r="F30" s="85" t="s">
        <v>184</v>
      </c>
      <c r="I30" s="83"/>
      <c r="N30" s="15"/>
    </row>
    <row r="31" ht="15.75" customHeight="1">
      <c r="E31" s="14"/>
      <c r="F31" s="82"/>
      <c r="G31" s="82"/>
      <c r="H31" s="75">
        <v>2.0</v>
      </c>
      <c r="I31" s="83" t="s">
        <v>185</v>
      </c>
      <c r="J31" t="s">
        <v>179</v>
      </c>
      <c r="K31">
        <v>1.0</v>
      </c>
      <c r="L31" s="76">
        <v>25.0</v>
      </c>
      <c r="M31" t="s">
        <v>180</v>
      </c>
      <c r="N31" s="15" t="str">
        <f>K31*L31-E30-H31</f>
        <v>11.8</v>
      </c>
    </row>
    <row r="32" ht="15.75" customHeight="1">
      <c r="E32" s="14"/>
      <c r="F32" s="82"/>
      <c r="I32" s="99"/>
      <c r="L32" s="76"/>
      <c r="N32" s="15"/>
    </row>
    <row r="33" ht="15.75" customHeight="1">
      <c r="E33" s="14"/>
      <c r="F33" s="82"/>
      <c r="G33" s="82"/>
      <c r="L33" s="76"/>
      <c r="N33" s="15"/>
    </row>
    <row r="34" ht="15.75" customHeight="1">
      <c r="E34" s="14"/>
      <c r="F34" s="82"/>
      <c r="G34" s="82"/>
      <c r="N34" s="15"/>
    </row>
    <row r="35" ht="15.75" customHeight="1">
      <c r="E35" s="14"/>
      <c r="F35" s="82"/>
      <c r="G35" s="82"/>
      <c r="N35" s="15"/>
    </row>
    <row r="36" ht="15.75" customHeight="1">
      <c r="E36" s="14"/>
      <c r="F36" s="82"/>
      <c r="G36" s="86" t="s">
        <v>186</v>
      </c>
      <c r="H36" s="100"/>
      <c r="I36" s="101"/>
      <c r="J36" s="102"/>
      <c r="K36" s="102"/>
      <c r="L36" s="103"/>
      <c r="M36" s="102"/>
      <c r="N36" s="104"/>
    </row>
    <row r="37" ht="15.75" customHeight="1">
      <c r="E37" s="14"/>
      <c r="F37" s="82"/>
      <c r="L37" s="76"/>
      <c r="N37" s="15"/>
    </row>
    <row r="38" ht="15.75" customHeight="1">
      <c r="E38" s="14"/>
      <c r="F38" s="82"/>
      <c r="I38" s="80"/>
      <c r="J38" s="80"/>
      <c r="K38" s="80"/>
      <c r="L38" s="76"/>
      <c r="N38" s="15"/>
    </row>
    <row r="39" ht="15.75" customHeight="1">
      <c r="E39" s="25"/>
      <c r="F39" s="85" t="s">
        <v>187</v>
      </c>
      <c r="G39" s="43"/>
      <c r="H39" s="43"/>
      <c r="I39" s="92" t="s">
        <v>196</v>
      </c>
      <c r="J39" s="93" t="s">
        <v>179</v>
      </c>
      <c r="K39" s="93">
        <v>1.0</v>
      </c>
      <c r="L39" s="94">
        <v>30.0</v>
      </c>
      <c r="M39" s="43" t="s">
        <v>180</v>
      </c>
      <c r="N39" s="26" t="str">
        <f>K39*L39-E30</f>
        <v>18.8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P1"/>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9</vt:i4>
      </vt:variant>
    </vt:vector>
  </HeadingPairs>
  <TitlesOfParts>
    <vt:vector baseType="lpstr" size="9">
      <vt:lpstr>Sensitivity Report Hw 1</vt:lpstr>
      <vt:lpstr>Homework1</vt:lpstr>
      <vt:lpstr>Sensitivity Report HW2 1</vt:lpstr>
      <vt:lpstr>Sensitivity Report HW2 2</vt:lpstr>
      <vt:lpstr>Homework2</vt:lpstr>
      <vt:lpstr>Sensitivity Report Hw 3</vt:lpstr>
      <vt:lpstr>Homework 3</vt:lpstr>
      <vt:lpstr>Homework4</vt:lpstr>
      <vt:lpstr>Homework5</vt:lpstr>
    </vt:vector>
  </TitlesOfParts>
  <LinksUpToDate>false</LinksUpToDate>
  <SharedDoc>false</SharedDoc>
  <HyperlinksChanged>false</HyperlinksChanged>
  <Application>Microsoft Macintosh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2020-09-15T14:25:24Z</dcterms:created>
  <dc:creator>Microsoft Office User</dc:creator>
  <cp:lastModifiedBy>Microsoft Office User</cp:lastModifiedBy>
  <dcterms:modified xsi:type="dcterms:W3CDTF">2020-09-15T14:25:48Z</dcterms:modified>
</cp:coreProperties>
</file>