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ing" sheetId="1" r:id="rId4"/>
    <sheet state="visible" name="Financial Statements" sheetId="2" r:id="rId5"/>
  </sheets>
  <definedNames/>
  <calcPr/>
</workbook>
</file>

<file path=xl/sharedStrings.xml><?xml version="1.0" encoding="utf-8"?>
<sst xmlns="http://schemas.openxmlformats.org/spreadsheetml/2006/main" count="97" uniqueCount="69">
  <si>
    <t>Assets</t>
  </si>
  <si>
    <t>Liabilities</t>
  </si>
  <si>
    <t>Owners Equity</t>
  </si>
  <si>
    <t>Revenue- Expense</t>
  </si>
  <si>
    <t>Date</t>
  </si>
  <si>
    <t>Cash</t>
  </si>
  <si>
    <t>Bank</t>
  </si>
  <si>
    <t>Deposit With Octance Oil Co.</t>
  </si>
  <si>
    <t>Inventory</t>
  </si>
  <si>
    <t>Advance Rent</t>
  </si>
  <si>
    <t>Equipment</t>
  </si>
  <si>
    <t>Furniture</t>
  </si>
  <si>
    <t>Prepaid Insurance</t>
  </si>
  <si>
    <t>Account Receivable</t>
  </si>
  <si>
    <t>Account Payable for Equipment</t>
  </si>
  <si>
    <t>Accounts Payable</t>
  </si>
  <si>
    <t>Advance Rent Received</t>
  </si>
  <si>
    <t>Accrued Rent</t>
  </si>
  <si>
    <t>Outstanding Salary</t>
  </si>
  <si>
    <t>Outstanding Utilities</t>
  </si>
  <si>
    <t>Trevino's Capital</t>
  </si>
  <si>
    <t>Retained Earnings / Profit and Loss</t>
  </si>
  <si>
    <t>Balance as on May-1</t>
  </si>
  <si>
    <t>Sales</t>
  </si>
  <si>
    <t>Inventory Consumption Cost</t>
  </si>
  <si>
    <t>Rent Received</t>
  </si>
  <si>
    <t>Rent Paid June</t>
  </si>
  <si>
    <t>Rent Paid May</t>
  </si>
  <si>
    <t>Payroll</t>
  </si>
  <si>
    <t>utlities</t>
  </si>
  <si>
    <t>Advertising Exp</t>
  </si>
  <si>
    <t>Misc. Exp</t>
  </si>
  <si>
    <t>Depreciation Equipment</t>
  </si>
  <si>
    <t>Depreciation Furniture</t>
  </si>
  <si>
    <t>Insurance Expense</t>
  </si>
  <si>
    <t>Bad debts</t>
  </si>
  <si>
    <t>c</t>
  </si>
  <si>
    <t>Cash Flow Statement of  'Octane Service Station' as on May &amp; June</t>
  </si>
  <si>
    <t>Income Statement of  'Octane Service Station' as on May &amp; June</t>
  </si>
  <si>
    <t>Balance Sheet of 'Octane Service Station' as on May &amp; June</t>
  </si>
  <si>
    <t>Particulars</t>
  </si>
  <si>
    <t>Bank ($)</t>
  </si>
  <si>
    <t>Cash ($)</t>
  </si>
  <si>
    <t>Amount ($)</t>
  </si>
  <si>
    <t>May</t>
  </si>
  <si>
    <t>June</t>
  </si>
  <si>
    <t>Owners Equity and Liabilities</t>
  </si>
  <si>
    <t>Opening Balance</t>
  </si>
  <si>
    <t>Revenues</t>
  </si>
  <si>
    <t>Trevino's Capital + Profit</t>
  </si>
  <si>
    <t>Cash Flow from Operating Activities</t>
  </si>
  <si>
    <t>Payable for Equipment</t>
  </si>
  <si>
    <t>Revenue from sales</t>
  </si>
  <si>
    <t>Revenue from rent</t>
  </si>
  <si>
    <t>Advance rent received</t>
  </si>
  <si>
    <t>Consumption cost</t>
  </si>
  <si>
    <t>Expenses</t>
  </si>
  <si>
    <t>O/s Salary</t>
  </si>
  <si>
    <t>Rent paid June</t>
  </si>
  <si>
    <t>O/s Utilities</t>
  </si>
  <si>
    <t>Utilities</t>
  </si>
  <si>
    <t>Advt exp</t>
  </si>
  <si>
    <t>Accounts Receivable</t>
  </si>
  <si>
    <t>Misc Exp</t>
  </si>
  <si>
    <t>Drawings from Trevino</t>
  </si>
  <si>
    <t>Cash Flow from Investing Activities</t>
  </si>
  <si>
    <t>Cash Flow from Financing Activities</t>
  </si>
  <si>
    <t>Total Profit (Trf to Owners Equity)</t>
  </si>
  <si>
    <t>Total Cash / Bank 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</si>
</sst>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-409]#,##0.00;[Red][$$-409]#,##0.00"/>
    <numFmt numFmtId="165" formatCode="_-[$$-409]* #,##0.00_ ;_-[$$-409]* \-#,##0.00\ ;_-[$$-409]* &quot;-&quot;??_ ;_-@_ "/>
  </numFmts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0" numFmtId="0" xfId="0" applyBorder="1" applyFont="1"/>
    <xf borderId="2" fillId="0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center" vertical="center"/>
    </xf>
    <xf borderId="5" fillId="2" fontId="1" numFmtId="0" xfId="0" applyAlignment="1" applyBorder="1" applyFill="1" applyFont="1">
      <alignment horizontal="center" vertical="center"/>
    </xf>
    <xf borderId="5" fillId="2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0" fontId="2" numFmtId="0" xfId="0" applyBorder="1" applyFont="1"/>
    <xf borderId="1" fillId="0" fontId="0" numFmtId="16" xfId="0" applyBorder="1" applyFont="1" applyNumberFormat="1"/>
    <xf borderId="1" fillId="0" fontId="0" numFmtId="164" xfId="0" applyBorder="1" applyFont="1" applyNumberFormat="1"/>
    <xf borderId="1" fillId="0" fontId="0" numFmtId="165" xfId="0" applyBorder="1" applyFont="1" applyNumberFormat="1"/>
    <xf borderId="1" fillId="2" fontId="0" numFmtId="165" xfId="0" applyBorder="1" applyFont="1" applyNumberFormat="1"/>
    <xf borderId="1" fillId="2" fontId="0" numFmtId="0" xfId="0" applyBorder="1" applyFont="1"/>
    <xf borderId="1" fillId="0" fontId="0" numFmtId="17" xfId="0" applyBorder="1" applyFont="1" applyNumberFormat="1"/>
    <xf borderId="1" fillId="3" fontId="1" numFmtId="17" xfId="0" applyAlignment="1" applyBorder="1" applyFill="1" applyFont="1" applyNumberFormat="1">
      <alignment horizontal="center" shrinkToFit="0" vertical="center" wrapText="1"/>
    </xf>
    <xf borderId="1" fillId="3" fontId="1" numFmtId="0" xfId="0" applyAlignment="1" applyBorder="1" applyFont="1">
      <alignment horizontal="center" vertical="center"/>
    </xf>
    <xf borderId="1" fillId="3" fontId="1" numFmtId="165" xfId="0" applyAlignment="1" applyBorder="1" applyFont="1" applyNumberFormat="1">
      <alignment horizontal="center" vertical="center"/>
    </xf>
    <xf borderId="0" fillId="0" fontId="0" numFmtId="165" xfId="0" applyFont="1" applyNumberFormat="1"/>
    <xf borderId="0" fillId="0" fontId="2" numFmtId="0" xfId="0" applyAlignment="1" applyFont="1">
      <alignment readingOrder="0"/>
    </xf>
    <xf borderId="2" fillId="0" fontId="1" numFmtId="0" xfId="0" applyAlignment="1" applyBorder="1" applyFont="1">
      <alignment horizontal="center" shrinkToFit="0" vertical="center" wrapText="1"/>
    </xf>
    <xf borderId="0" fillId="0" fontId="0" numFmtId="0" xfId="0" applyFont="1"/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0" numFmtId="165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left" shrinkToFit="0" vertical="center" wrapText="1"/>
    </xf>
    <xf borderId="4" fillId="0" fontId="0" numFmtId="0" xfId="0" applyAlignment="1" applyBorder="1" applyFont="1">
      <alignment horizontal="left" shrinkToFit="0" vertical="center" wrapText="1"/>
    </xf>
    <xf borderId="1" fillId="0" fontId="0" numFmtId="0" xfId="0" applyAlignment="1" applyBorder="1" applyFont="1">
      <alignment shrinkToFit="0" vertical="center" wrapText="1"/>
    </xf>
    <xf borderId="1" fillId="0" fontId="0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vertical="center"/>
    </xf>
    <xf borderId="1" fillId="0" fontId="0" numFmtId="0" xfId="0" applyAlignment="1" applyBorder="1" applyFont="1">
      <alignment vertical="center"/>
    </xf>
    <xf borderId="1" fillId="0" fontId="0" numFmtId="165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3" width="11.57"/>
    <col customWidth="1" min="4" max="10" width="11.43"/>
    <col customWidth="1" min="11" max="11" width="3.14"/>
    <col customWidth="1" min="12" max="16" width="11.43"/>
    <col customWidth="1" min="17" max="18" width="10.86"/>
    <col customWidth="1" min="19" max="19" width="13.29"/>
    <col customWidth="1" min="20" max="20" width="8.29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/>
      <c r="I1" s="5"/>
      <c r="J1" s="5"/>
      <c r="K1" s="6"/>
      <c r="L1" s="2" t="s">
        <v>1</v>
      </c>
      <c r="M1" s="3"/>
      <c r="N1" s="3"/>
      <c r="O1" s="3"/>
      <c r="P1" s="3"/>
      <c r="Q1" s="4"/>
      <c r="R1" s="2" t="s">
        <v>2</v>
      </c>
      <c r="S1" s="4"/>
      <c r="T1" s="7" t="s">
        <v>3</v>
      </c>
    </row>
    <row r="2" ht="14.25" customHeight="1">
      <c r="A2" s="8" t="s">
        <v>4</v>
      </c>
      <c r="B2" s="8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J2" s="8" t="s">
        <v>13</v>
      </c>
      <c r="K2" s="9"/>
      <c r="L2" s="8" t="s">
        <v>14</v>
      </c>
      <c r="M2" s="8" t="s">
        <v>15</v>
      </c>
      <c r="N2" s="8" t="s">
        <v>16</v>
      </c>
      <c r="O2" s="8" t="s">
        <v>17</v>
      </c>
      <c r="P2" s="8" t="s">
        <v>18</v>
      </c>
      <c r="Q2" s="8" t="s">
        <v>19</v>
      </c>
      <c r="R2" s="8" t="s">
        <v>20</v>
      </c>
      <c r="S2" s="8" t="s">
        <v>21</v>
      </c>
      <c r="T2" s="10"/>
    </row>
    <row r="3" ht="14.25" customHeight="1">
      <c r="A3" s="11">
        <v>43951.0</v>
      </c>
      <c r="B3" s="12">
        <v>20000.0</v>
      </c>
      <c r="C3" s="12"/>
      <c r="D3" s="12"/>
      <c r="E3" s="12"/>
      <c r="F3" s="12"/>
      <c r="G3" s="12"/>
      <c r="H3" s="13"/>
      <c r="I3" s="12"/>
      <c r="J3" s="12"/>
      <c r="K3" s="9"/>
      <c r="L3" s="1"/>
      <c r="M3" s="13"/>
      <c r="N3" s="13"/>
      <c r="O3" s="13"/>
      <c r="P3" s="13"/>
      <c r="Q3" s="1"/>
      <c r="R3" s="13">
        <v>20000.0</v>
      </c>
      <c r="S3" s="13"/>
      <c r="T3" s="14"/>
    </row>
    <row r="4" ht="14.25" customHeight="1">
      <c r="A4" s="11">
        <v>43951.0</v>
      </c>
      <c r="B4" s="12">
        <v>-20000.0</v>
      </c>
      <c r="C4" s="12"/>
      <c r="D4" s="12">
        <v>20000.0</v>
      </c>
      <c r="E4" s="12"/>
      <c r="F4" s="12"/>
      <c r="G4" s="12"/>
      <c r="H4" s="13"/>
      <c r="I4" s="12"/>
      <c r="J4" s="12"/>
      <c r="K4" s="9"/>
      <c r="L4" s="13"/>
      <c r="M4" s="13"/>
      <c r="N4" s="13"/>
      <c r="O4" s="13"/>
      <c r="P4" s="13"/>
      <c r="Q4" s="13"/>
      <c r="R4" s="13"/>
      <c r="S4" s="13"/>
      <c r="T4" s="14"/>
    </row>
    <row r="5" ht="14.25" customHeight="1">
      <c r="A5" s="11">
        <v>43951.0</v>
      </c>
      <c r="B5" s="12"/>
      <c r="C5" s="12"/>
      <c r="D5" s="12">
        <v>-13250.0</v>
      </c>
      <c r="E5" s="12">
        <v>13250.0</v>
      </c>
      <c r="F5" s="12"/>
      <c r="G5" s="12"/>
      <c r="H5" s="13"/>
      <c r="I5" s="12"/>
      <c r="J5" s="12"/>
      <c r="K5" s="9"/>
      <c r="L5" s="13"/>
      <c r="M5" s="13"/>
      <c r="N5" s="13"/>
      <c r="O5" s="13"/>
      <c r="P5" s="13"/>
      <c r="Q5" s="13"/>
      <c r="R5" s="13"/>
      <c r="S5" s="13"/>
      <c r="T5" s="14"/>
    </row>
    <row r="6" ht="14.25" customHeight="1">
      <c r="A6" s="11">
        <v>43951.0</v>
      </c>
      <c r="B6" s="12"/>
      <c r="C6" s="12"/>
      <c r="D6" s="12">
        <v>-1420.0</v>
      </c>
      <c r="E6" s="12"/>
      <c r="F6" s="12">
        <v>1420.0</v>
      </c>
      <c r="G6" s="12"/>
      <c r="H6" s="13"/>
      <c r="I6" s="12"/>
      <c r="J6" s="12"/>
      <c r="K6" s="9"/>
      <c r="L6" s="13"/>
      <c r="M6" s="13"/>
      <c r="N6" s="13"/>
      <c r="O6" s="13"/>
      <c r="P6" s="13"/>
      <c r="Q6" s="13"/>
      <c r="R6" s="13"/>
      <c r="S6" s="13"/>
      <c r="T6" s="14"/>
    </row>
    <row r="7" ht="14.25" customHeight="1">
      <c r="A7" s="11">
        <v>43951.0</v>
      </c>
      <c r="B7" s="12"/>
      <c r="C7" s="12"/>
      <c r="D7" s="12">
        <v>-2575.0</v>
      </c>
      <c r="E7" s="12"/>
      <c r="F7" s="12"/>
      <c r="G7" s="12">
        <v>12875.0</v>
      </c>
      <c r="H7" s="13"/>
      <c r="I7" s="12"/>
      <c r="J7" s="12"/>
      <c r="K7" s="9"/>
      <c r="L7" s="13">
        <v>10300.0</v>
      </c>
      <c r="M7" s="13"/>
      <c r="N7" s="13"/>
      <c r="O7" s="13"/>
      <c r="P7" s="13"/>
      <c r="Q7" s="13"/>
      <c r="R7" s="13"/>
      <c r="S7" s="12"/>
      <c r="T7" s="14"/>
    </row>
    <row r="8" ht="14.25" customHeight="1">
      <c r="A8" s="11">
        <v>43951.0</v>
      </c>
      <c r="B8" s="12"/>
      <c r="C8" s="12">
        <v>2755.0</v>
      </c>
      <c r="D8" s="12">
        <v>-2755.0</v>
      </c>
      <c r="E8" s="12"/>
      <c r="F8" s="12"/>
      <c r="G8" s="12"/>
      <c r="H8" s="13"/>
      <c r="I8" s="12"/>
      <c r="J8" s="12"/>
      <c r="K8" s="9"/>
      <c r="L8" s="13"/>
      <c r="M8" s="13"/>
      <c r="N8" s="13"/>
      <c r="O8" s="13"/>
      <c r="P8" s="13"/>
      <c r="Q8" s="13"/>
      <c r="R8" s="13"/>
      <c r="S8" s="12"/>
      <c r="T8" s="14"/>
    </row>
    <row r="9" ht="14.25" customHeight="1">
      <c r="A9" s="11">
        <v>43952.0</v>
      </c>
      <c r="B9" s="12"/>
      <c r="C9" s="12">
        <v>7000.0</v>
      </c>
      <c r="D9" s="12"/>
      <c r="E9" s="12"/>
      <c r="F9" s="12"/>
      <c r="G9" s="12"/>
      <c r="H9" s="13"/>
      <c r="I9" s="12"/>
      <c r="J9" s="12"/>
      <c r="K9" s="9"/>
      <c r="L9" s="13"/>
      <c r="M9" s="13"/>
      <c r="N9" s="13"/>
      <c r="O9" s="13"/>
      <c r="P9" s="13"/>
      <c r="Q9" s="13"/>
      <c r="R9" s="13">
        <v>7000.0</v>
      </c>
      <c r="S9" s="12"/>
      <c r="T9" s="14"/>
    </row>
    <row r="10" ht="14.25" customHeight="1">
      <c r="A10" s="11">
        <v>43952.0</v>
      </c>
      <c r="B10" s="12"/>
      <c r="C10" s="12">
        <v>-1650.0</v>
      </c>
      <c r="D10" s="12"/>
      <c r="E10" s="12"/>
      <c r="F10" s="12"/>
      <c r="G10" s="12"/>
      <c r="H10" s="13">
        <v>1650.0</v>
      </c>
      <c r="I10" s="12"/>
      <c r="J10" s="12"/>
      <c r="K10" s="9"/>
      <c r="L10" s="13"/>
      <c r="M10" s="13"/>
      <c r="N10" s="13"/>
      <c r="O10" s="13"/>
      <c r="P10" s="13"/>
      <c r="Q10" s="13"/>
      <c r="R10" s="13"/>
      <c r="S10" s="12"/>
      <c r="T10" s="14"/>
    </row>
    <row r="11" ht="14.25" customHeight="1">
      <c r="A11" s="11">
        <v>43952.0</v>
      </c>
      <c r="B11" s="12"/>
      <c r="C11" s="12">
        <v>-900.0</v>
      </c>
      <c r="D11" s="12"/>
      <c r="E11" s="12"/>
      <c r="F11" s="12"/>
      <c r="G11" s="12"/>
      <c r="H11" s="13"/>
      <c r="I11" s="12">
        <v>900.0</v>
      </c>
      <c r="J11" s="12"/>
      <c r="K11" s="9"/>
      <c r="L11" s="13"/>
      <c r="M11" s="13"/>
      <c r="N11" s="13"/>
      <c r="O11" s="13"/>
      <c r="P11" s="13"/>
      <c r="Q11" s="13"/>
      <c r="R11" s="13"/>
      <c r="S11" s="1"/>
      <c r="T11" s="15"/>
    </row>
    <row r="12" ht="14.25" customHeight="1">
      <c r="A12" s="11">
        <v>43951.0</v>
      </c>
      <c r="B12" s="12">
        <v>200.0</v>
      </c>
      <c r="C12" s="12">
        <v>-200.0</v>
      </c>
      <c r="D12" s="12"/>
      <c r="E12" s="12"/>
      <c r="F12" s="12"/>
      <c r="G12" s="12"/>
      <c r="H12" s="13"/>
      <c r="I12" s="12"/>
      <c r="J12" s="12"/>
      <c r="K12" s="9"/>
      <c r="L12" s="13"/>
      <c r="M12" s="13"/>
      <c r="N12" s="13"/>
      <c r="O12" s="13"/>
      <c r="P12" s="13"/>
      <c r="Q12" s="13"/>
      <c r="R12" s="13"/>
      <c r="S12" s="12"/>
      <c r="T12" s="14"/>
    </row>
    <row r="13" ht="14.25" customHeight="1">
      <c r="A13" s="16"/>
      <c r="B13" s="13" t="str">
        <f t="shared" ref="B13:I13" si="1">SUM(B3:B12)</f>
        <v> $ 200.00 </v>
      </c>
      <c r="C13" s="13" t="str">
        <f t="shared" si="1"/>
        <v> $ 7,005.00 </v>
      </c>
      <c r="D13" s="13" t="str">
        <f t="shared" si="1"/>
        <v> $ -   </v>
      </c>
      <c r="E13" s="13" t="str">
        <f t="shared" si="1"/>
        <v> $ 13,250.00 </v>
      </c>
      <c r="F13" s="13" t="str">
        <f t="shared" si="1"/>
        <v> $ 1,420.00 </v>
      </c>
      <c r="G13" s="13" t="str">
        <f t="shared" si="1"/>
        <v> $ 12,875.00 </v>
      </c>
      <c r="H13" s="13" t="str">
        <f t="shared" si="1"/>
        <v> $ 1,650.00 </v>
      </c>
      <c r="I13" s="13" t="str">
        <f t="shared" si="1"/>
        <v> $ 900.00 </v>
      </c>
      <c r="J13" s="13"/>
      <c r="K13" s="9"/>
      <c r="L13" s="13" t="str">
        <f t="shared" ref="L13:S13" si="2">SUM(L3:L12)</f>
        <v> $ 10,300.00 </v>
      </c>
      <c r="M13" s="13" t="str">
        <f t="shared" si="2"/>
        <v> $ -   </v>
      </c>
      <c r="N13" s="13" t="str">
        <f t="shared" si="2"/>
        <v> $ -   </v>
      </c>
      <c r="O13" s="13" t="str">
        <f t="shared" si="2"/>
        <v> $ -   </v>
      </c>
      <c r="P13" s="13" t="str">
        <f t="shared" si="2"/>
        <v> $ -   </v>
      </c>
      <c r="Q13" s="13" t="str">
        <f t="shared" si="2"/>
        <v> $ -   </v>
      </c>
      <c r="R13" s="13" t="str">
        <f t="shared" si="2"/>
        <v> $ 27,000.00 </v>
      </c>
      <c r="S13" s="13" t="str">
        <f t="shared" si="2"/>
        <v> $ -   </v>
      </c>
      <c r="T13" s="13"/>
    </row>
    <row r="14" ht="14.25" customHeight="1">
      <c r="A14" s="17" t="s">
        <v>22</v>
      </c>
      <c r="B14" s="18"/>
      <c r="C14" s="18"/>
      <c r="D14" s="18"/>
      <c r="E14" s="18"/>
      <c r="F14" s="18"/>
      <c r="G14" s="18"/>
      <c r="H14" s="19"/>
      <c r="I14" s="19" t="str">
        <f>SUM(B13:I13)</f>
        <v> $ 37,300.00 </v>
      </c>
      <c r="J14" s="19"/>
      <c r="K14" s="9"/>
      <c r="L14" s="19" t="str">
        <f>SUM(L13:S13)</f>
        <v> $ 37,300.00 </v>
      </c>
      <c r="M14" s="18"/>
      <c r="N14" s="18"/>
      <c r="O14" s="19"/>
      <c r="P14" s="18"/>
      <c r="Q14" s="18"/>
      <c r="R14" s="18"/>
      <c r="S14" s="18"/>
      <c r="T14" s="18"/>
    </row>
    <row r="15" ht="14.25" customHeight="1">
      <c r="A15" s="11">
        <v>44012.0</v>
      </c>
      <c r="B15" s="12"/>
      <c r="C15" s="12">
        <v>69510.0</v>
      </c>
      <c r="D15" s="12"/>
      <c r="E15" s="12"/>
      <c r="F15" s="12"/>
      <c r="G15" s="12"/>
      <c r="H15" s="12"/>
      <c r="I15" s="12"/>
      <c r="J15" s="12">
        <v>199.0</v>
      </c>
      <c r="K15" s="9"/>
      <c r="L15" s="12"/>
      <c r="M15" s="12"/>
      <c r="N15" s="12"/>
      <c r="O15" s="12"/>
      <c r="P15" s="12"/>
      <c r="Q15" s="12"/>
      <c r="R15" s="12">
        <v>-79.0</v>
      </c>
      <c r="S15" s="12" t="str">
        <f>69810-101</f>
        <v>$69,709.00</v>
      </c>
      <c r="T15" s="13" t="s">
        <v>23</v>
      </c>
    </row>
    <row r="16" ht="14.25" customHeight="1">
      <c r="A16" s="11">
        <v>44012.0</v>
      </c>
      <c r="B16" s="12"/>
      <c r="C16" s="12">
        <v>-44694.0</v>
      </c>
      <c r="D16" s="12"/>
      <c r="E16" s="12" t="str">
        <f>44694+1804-79</f>
        <v>$46,419.00</v>
      </c>
      <c r="F16" s="12"/>
      <c r="G16" s="12"/>
      <c r="H16" s="12"/>
      <c r="I16" s="12"/>
      <c r="J16" s="12"/>
      <c r="K16" s="9"/>
      <c r="L16" s="12"/>
      <c r="M16" s="12">
        <v>1804.0</v>
      </c>
      <c r="N16" s="12"/>
      <c r="O16" s="12"/>
      <c r="P16" s="12"/>
      <c r="Q16" s="12"/>
      <c r="R16" s="12"/>
      <c r="S16" s="12"/>
      <c r="T16" s="13"/>
    </row>
    <row r="17" ht="14.25" customHeight="1">
      <c r="A17" s="11">
        <v>44012.0</v>
      </c>
      <c r="B17" s="12"/>
      <c r="C17" s="12"/>
      <c r="D17" s="12"/>
      <c r="E17" s="12" t="str">
        <f>-49730+79</f>
        <v>$49,651.00</v>
      </c>
      <c r="F17" s="12"/>
      <c r="G17" s="12"/>
      <c r="H17" s="12"/>
      <c r="I17" s="12"/>
      <c r="J17" s="12"/>
      <c r="K17" s="9"/>
      <c r="L17" s="12"/>
      <c r="M17" s="12"/>
      <c r="N17" s="12"/>
      <c r="O17" s="12"/>
      <c r="P17" s="12"/>
      <c r="Q17" s="12"/>
      <c r="S17" s="12" t="str">
        <f>-49730+79</f>
        <v>$49,651.00</v>
      </c>
      <c r="T17" s="13" t="s">
        <v>24</v>
      </c>
    </row>
    <row r="18" ht="14.25" customHeight="1">
      <c r="A18" s="11">
        <v>44012.0</v>
      </c>
      <c r="B18" s="12"/>
      <c r="C18" s="12">
        <v>500.0</v>
      </c>
      <c r="D18" s="12"/>
      <c r="E18" s="12"/>
      <c r="F18" s="12"/>
      <c r="G18" s="12"/>
      <c r="H18" s="12"/>
      <c r="I18" s="12"/>
      <c r="J18" s="12"/>
      <c r="K18" s="9"/>
      <c r="L18" s="12"/>
      <c r="M18" s="12"/>
      <c r="N18" s="12">
        <v>125.0</v>
      </c>
      <c r="O18" s="12"/>
      <c r="P18" s="12"/>
      <c r="Q18" s="12"/>
      <c r="R18" s="12"/>
      <c r="S18" s="12">
        <v>375.0</v>
      </c>
      <c r="T18" s="13" t="s">
        <v>25</v>
      </c>
    </row>
    <row r="19" ht="14.25" customHeight="1">
      <c r="A19" s="11">
        <v>44012.0</v>
      </c>
      <c r="B19" s="12"/>
      <c r="C19" s="12">
        <v>-2018.0</v>
      </c>
      <c r="D19" s="12"/>
      <c r="E19" s="12"/>
      <c r="F19" s="12"/>
      <c r="G19" s="12"/>
      <c r="H19" s="12"/>
      <c r="I19" s="12"/>
      <c r="J19" s="12"/>
      <c r="K19" s="9"/>
      <c r="L19" s="12"/>
      <c r="M19" s="12"/>
      <c r="N19" s="12"/>
      <c r="O19" s="12">
        <v>75.0</v>
      </c>
      <c r="P19" s="12"/>
      <c r="Q19" s="12"/>
      <c r="R19" s="12"/>
      <c r="S19" s="12" t="str">
        <f>-2018-75</f>
        <v>$2,093.00</v>
      </c>
      <c r="T19" s="13" t="s">
        <v>26</v>
      </c>
    </row>
    <row r="20" ht="14.25" customHeight="1">
      <c r="A20" s="11">
        <v>44012.0</v>
      </c>
      <c r="B20" s="12"/>
      <c r="C20" s="12"/>
      <c r="D20" s="12"/>
      <c r="E20" s="12"/>
      <c r="F20" s="12">
        <v>-1420.0</v>
      </c>
      <c r="G20" s="12"/>
      <c r="H20" s="12"/>
      <c r="I20" s="12"/>
      <c r="J20" s="12"/>
      <c r="K20" s="9"/>
      <c r="L20" s="12"/>
      <c r="M20" s="12"/>
      <c r="N20" s="12"/>
      <c r="O20" s="12"/>
      <c r="P20" s="12"/>
      <c r="Q20" s="12"/>
      <c r="R20" s="12"/>
      <c r="S20" s="12">
        <v>-1420.0</v>
      </c>
      <c r="T20" s="13" t="s">
        <v>27</v>
      </c>
    </row>
    <row r="21" ht="14.25" customHeight="1">
      <c r="A21" s="11">
        <v>44012.0</v>
      </c>
      <c r="B21" s="12"/>
      <c r="C21" s="12">
        <v>-9450.0</v>
      </c>
      <c r="D21" s="12"/>
      <c r="E21" s="12"/>
      <c r="F21" s="12"/>
      <c r="G21" s="12"/>
      <c r="H21" s="12"/>
      <c r="I21" s="12"/>
      <c r="J21" s="12"/>
      <c r="K21" s="9"/>
      <c r="L21" s="12"/>
      <c r="M21" s="12"/>
      <c r="N21" s="12"/>
      <c r="O21" s="12"/>
      <c r="P21" s="12">
        <v>232.0</v>
      </c>
      <c r="Q21" s="12"/>
      <c r="R21" s="12"/>
      <c r="S21" s="12" t="str">
        <f>-9450-232</f>
        <v>$9,682.00</v>
      </c>
      <c r="T21" s="13" t="s">
        <v>28</v>
      </c>
    </row>
    <row r="22" ht="14.25" customHeight="1">
      <c r="A22" s="11">
        <v>44012.0</v>
      </c>
      <c r="B22" s="12"/>
      <c r="C22" s="12">
        <v>-445.0</v>
      </c>
      <c r="D22" s="12"/>
      <c r="E22" s="12"/>
      <c r="F22" s="12"/>
      <c r="G22" s="12"/>
      <c r="H22" s="12"/>
      <c r="I22" s="12"/>
      <c r="J22" s="12"/>
      <c r="K22" s="9"/>
      <c r="L22" s="12"/>
      <c r="M22" s="12"/>
      <c r="N22" s="12"/>
      <c r="O22" s="12"/>
      <c r="P22" s="12"/>
      <c r="Q22" s="12">
        <v>425.0</v>
      </c>
      <c r="R22" s="12"/>
      <c r="S22" s="12" t="str">
        <f>-445-425</f>
        <v>$870.00</v>
      </c>
      <c r="T22" s="13" t="s">
        <v>29</v>
      </c>
    </row>
    <row r="23" ht="14.25" customHeight="1">
      <c r="A23" s="11">
        <v>44012.0</v>
      </c>
      <c r="B23" s="12"/>
      <c r="C23" s="12">
        <v>-690.0</v>
      </c>
      <c r="D23" s="12"/>
      <c r="E23" s="12"/>
      <c r="F23" s="12"/>
      <c r="G23" s="12"/>
      <c r="H23" s="12"/>
      <c r="I23" s="12"/>
      <c r="J23" s="12"/>
      <c r="K23" s="9"/>
      <c r="L23" s="12"/>
      <c r="M23" s="12"/>
      <c r="N23" s="12"/>
      <c r="O23" s="12"/>
      <c r="P23" s="12"/>
      <c r="Q23" s="12"/>
      <c r="R23" s="12"/>
      <c r="S23" s="12">
        <v>-690.0</v>
      </c>
      <c r="T23" s="13" t="s">
        <v>30</v>
      </c>
    </row>
    <row r="24" ht="14.25" customHeight="1">
      <c r="A24" s="11">
        <v>44012.0</v>
      </c>
      <c r="B24" s="12"/>
      <c r="C24" s="12">
        <v>-355.0</v>
      </c>
      <c r="D24" s="12"/>
      <c r="E24" s="12"/>
      <c r="F24" s="12"/>
      <c r="G24" s="12"/>
      <c r="H24" s="12"/>
      <c r="I24" s="12"/>
      <c r="J24" s="12"/>
      <c r="K24" s="9"/>
      <c r="L24" s="12"/>
      <c r="M24" s="12"/>
      <c r="N24" s="12"/>
      <c r="O24" s="12"/>
      <c r="P24" s="12"/>
      <c r="Q24" s="12"/>
      <c r="R24" s="12"/>
      <c r="S24" s="12">
        <v>-355.0</v>
      </c>
      <c r="T24" s="13" t="s">
        <v>31</v>
      </c>
    </row>
    <row r="25" ht="14.25" customHeight="1">
      <c r="A25" s="11">
        <v>44012.0</v>
      </c>
      <c r="B25" s="12"/>
      <c r="C25" s="12">
        <v>-6750.0</v>
      </c>
      <c r="D25" s="12"/>
      <c r="E25" s="12"/>
      <c r="F25" s="12"/>
      <c r="G25" s="12"/>
      <c r="H25" s="12"/>
      <c r="I25" s="12"/>
      <c r="J25" s="12"/>
      <c r="K25" s="9"/>
      <c r="L25" s="12"/>
      <c r="M25" s="12"/>
      <c r="N25" s="12"/>
      <c r="O25" s="12"/>
      <c r="P25" s="12"/>
      <c r="Q25" s="12"/>
      <c r="R25" s="12">
        <v>-6750.0</v>
      </c>
      <c r="S25" s="12"/>
      <c r="T25" s="13"/>
    </row>
    <row r="26" ht="14.25" customHeight="1">
      <c r="A26" s="11">
        <v>44012.0</v>
      </c>
      <c r="B26" s="12"/>
      <c r="C26" s="12"/>
      <c r="D26" s="12"/>
      <c r="E26" s="12"/>
      <c r="F26" s="12"/>
      <c r="G26" s="12" t="str">
        <f>-G13*2/60</f>
        <v>$429.17</v>
      </c>
      <c r="H26" s="12"/>
      <c r="I26" s="12"/>
      <c r="J26" s="12"/>
      <c r="K26" s="9"/>
      <c r="L26" s="12"/>
      <c r="M26" s="12"/>
      <c r="N26" s="12"/>
      <c r="O26" s="12"/>
      <c r="P26" s="12"/>
      <c r="Q26" s="12"/>
      <c r="R26" s="12"/>
      <c r="S26" s="12">
        <v>-429.17</v>
      </c>
      <c r="T26" s="13" t="s">
        <v>32</v>
      </c>
    </row>
    <row r="27" ht="14.25" customHeight="1">
      <c r="A27" s="11">
        <v>44012.0</v>
      </c>
      <c r="B27" s="12"/>
      <c r="C27" s="12"/>
      <c r="D27" s="12"/>
      <c r="E27" s="12"/>
      <c r="F27" s="12"/>
      <c r="G27" s="12"/>
      <c r="H27" s="12" t="str">
        <f>-H13*2/120</f>
        <v>$27.50</v>
      </c>
      <c r="I27" s="12"/>
      <c r="J27" s="12"/>
      <c r="K27" s="9"/>
      <c r="L27" s="12"/>
      <c r="M27" s="12"/>
      <c r="N27" s="12"/>
      <c r="O27" s="12"/>
      <c r="P27" s="12"/>
      <c r="Q27" s="12"/>
      <c r="R27" s="12"/>
      <c r="S27" s="12">
        <v>-27.5</v>
      </c>
      <c r="T27" s="13" t="s">
        <v>33</v>
      </c>
    </row>
    <row r="28" ht="14.25" customHeight="1">
      <c r="A28" s="11">
        <v>44012.0</v>
      </c>
      <c r="B28" s="12"/>
      <c r="C28" s="12"/>
      <c r="D28" s="12"/>
      <c r="E28" s="12"/>
      <c r="F28" s="12"/>
      <c r="G28" s="12"/>
      <c r="H28" s="12"/>
      <c r="I28" s="12" t="str">
        <f>-I13*2/12</f>
        <v>$150.00</v>
      </c>
      <c r="J28" s="12"/>
      <c r="K28" s="9"/>
      <c r="L28" s="12"/>
      <c r="M28" s="12"/>
      <c r="N28" s="12"/>
      <c r="O28" s="12"/>
      <c r="P28" s="12"/>
      <c r="Q28" s="12"/>
      <c r="R28" s="12"/>
      <c r="S28" s="12">
        <v>-150.0</v>
      </c>
      <c r="T28" s="13" t="s">
        <v>34</v>
      </c>
    </row>
    <row r="29" ht="14.25" customHeight="1">
      <c r="A29" s="11">
        <v>44012.0</v>
      </c>
      <c r="B29" s="12"/>
      <c r="C29" s="12"/>
      <c r="D29" s="12"/>
      <c r="E29" s="12"/>
      <c r="F29" s="12"/>
      <c r="G29" s="12"/>
      <c r="H29" s="12"/>
      <c r="I29" s="12"/>
      <c r="J29" s="12"/>
      <c r="K29" s="9"/>
      <c r="L29" s="12"/>
      <c r="M29" s="12"/>
      <c r="N29" s="12"/>
      <c r="O29" s="12"/>
      <c r="P29" s="12"/>
      <c r="Q29" s="12"/>
      <c r="R29" s="12"/>
      <c r="S29" s="12"/>
      <c r="T29" s="13" t="s">
        <v>35</v>
      </c>
    </row>
    <row r="30" ht="14.25" customHeight="1">
      <c r="A30" s="11">
        <v>44012.0</v>
      </c>
      <c r="B30" s="12"/>
      <c r="C30" s="12"/>
      <c r="D30" s="12"/>
      <c r="E30" s="12"/>
      <c r="F30" s="12"/>
      <c r="G30" s="12"/>
      <c r="H30" s="12"/>
      <c r="I30" s="12"/>
      <c r="J30" s="12"/>
      <c r="K30" s="9"/>
      <c r="L30" s="12"/>
      <c r="M30" s="12"/>
      <c r="N30" s="12"/>
      <c r="O30" s="12"/>
      <c r="P30" s="12"/>
      <c r="Q30" s="12"/>
      <c r="R30" s="12"/>
      <c r="S30" s="12"/>
      <c r="T30" s="13"/>
    </row>
    <row r="31" ht="14.25" customHeight="1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9"/>
      <c r="L31" s="12"/>
      <c r="M31" s="12"/>
      <c r="N31" s="12"/>
      <c r="O31" s="12"/>
      <c r="P31" s="12"/>
      <c r="Q31" s="12"/>
      <c r="R31" s="12"/>
      <c r="S31" s="12"/>
      <c r="T31" s="13"/>
    </row>
    <row r="32" ht="14.25" customHeight="1">
      <c r="A32" s="16"/>
      <c r="B32" s="13" t="str">
        <f t="shared" ref="B32:J32" si="3">B13+SUM(B15:B31)</f>
        <v> $ 200.00 </v>
      </c>
      <c r="C32" s="13" t="str">
        <f t="shared" si="3"/>
        <v> $ 12,613.00 </v>
      </c>
      <c r="D32" s="13" t="str">
        <f t="shared" si="3"/>
        <v> $ -   </v>
      </c>
      <c r="E32" s="13" t="str">
        <f t="shared" si="3"/>
        <v> $ 10,018.00 </v>
      </c>
      <c r="F32" s="13" t="str">
        <f t="shared" si="3"/>
        <v> $ -   </v>
      </c>
      <c r="G32" s="13" t="str">
        <f t="shared" si="3"/>
        <v> $ 12,445.83 </v>
      </c>
      <c r="H32" s="13" t="str">
        <f t="shared" si="3"/>
        <v> $ 1,622.50 </v>
      </c>
      <c r="I32" s="13" t="str">
        <f t="shared" si="3"/>
        <v> $ 750.00 </v>
      </c>
      <c r="J32" s="13" t="str">
        <f t="shared" si="3"/>
        <v> $ 199.00 </v>
      </c>
      <c r="K32" s="10"/>
      <c r="L32" s="13" t="str">
        <f t="shared" ref="L32:S32" si="4">L13+SUM(L15:L31)</f>
        <v> $ 10,300.00 </v>
      </c>
      <c r="M32" s="13" t="str">
        <f t="shared" si="4"/>
        <v> $ 1,804.00 </v>
      </c>
      <c r="N32" s="13" t="str">
        <f t="shared" si="4"/>
        <v> $ 125.00 </v>
      </c>
      <c r="O32" s="13" t="str">
        <f t="shared" si="4"/>
        <v> $ 75.00 </v>
      </c>
      <c r="P32" s="13" t="str">
        <f t="shared" si="4"/>
        <v> $ 232.00 </v>
      </c>
      <c r="Q32" s="13" t="str">
        <f t="shared" si="4"/>
        <v> $ 425.00 </v>
      </c>
      <c r="R32" s="13" t="str">
        <f t="shared" si="4"/>
        <v> $ 20,171.00 </v>
      </c>
      <c r="S32" s="13" t="str">
        <f t="shared" si="4"/>
        <v> $ 4,716.33 </v>
      </c>
      <c r="T32" s="13"/>
    </row>
    <row r="33" ht="14.25" customHeight="1">
      <c r="E33" s="20"/>
      <c r="J33" s="20" t="str">
        <f>SUM(B32:J32)</f>
        <v> $ 37,848.33 </v>
      </c>
      <c r="L33" s="20" t="str">
        <f>SUM(L32:S32)</f>
        <v> $ 37,848.33 </v>
      </c>
    </row>
    <row r="34" ht="14.25" customHeight="1">
      <c r="L34" s="20" t="str">
        <f>J33-L33</f>
        <v> $ 0.00 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>
      <c r="M44" s="21" t="s">
        <v>36</v>
      </c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5">
    <mergeCell ref="B1:H1"/>
    <mergeCell ref="L1:Q1"/>
    <mergeCell ref="R1:S1"/>
    <mergeCell ref="T1:T2"/>
    <mergeCell ref="K1:K3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0"/>
    <col customWidth="1" min="2" max="3" width="10.43"/>
    <col customWidth="1" min="4" max="4" width="11.57"/>
    <col customWidth="1" min="5" max="5" width="29.29"/>
    <col customWidth="1" min="6" max="6" width="11.57"/>
    <col customWidth="1" min="7" max="7" width="12.43"/>
    <col customWidth="1" min="8" max="8" width="8.71"/>
    <col customWidth="1" min="9" max="9" width="26.14"/>
    <col customWidth="1" min="10" max="11" width="10.86"/>
    <col customWidth="1" min="12" max="12" width="27.29"/>
    <col customWidth="1" min="13" max="14" width="10.86"/>
    <col customWidth="1" min="15" max="17" width="8.71"/>
  </cols>
  <sheetData>
    <row r="1" ht="14.25" customHeight="1">
      <c r="A1" s="2" t="s">
        <v>37</v>
      </c>
      <c r="B1" s="3"/>
      <c r="C1" s="4"/>
      <c r="E1" s="22" t="s">
        <v>38</v>
      </c>
      <c r="F1" s="3"/>
      <c r="G1" s="4"/>
      <c r="I1" s="2" t="s">
        <v>39</v>
      </c>
      <c r="J1" s="3"/>
      <c r="K1" s="3"/>
      <c r="L1" s="3"/>
      <c r="M1" s="3"/>
      <c r="N1" s="4"/>
      <c r="O1" s="23"/>
      <c r="P1" s="23"/>
      <c r="Q1" s="23"/>
    </row>
    <row r="2" ht="14.25" customHeight="1">
      <c r="A2" s="5" t="s">
        <v>40</v>
      </c>
      <c r="B2" s="5" t="s">
        <v>41</v>
      </c>
      <c r="C2" s="5" t="s">
        <v>42</v>
      </c>
      <c r="E2" s="5" t="s">
        <v>40</v>
      </c>
      <c r="F2" s="5" t="s">
        <v>43</v>
      </c>
      <c r="G2" s="5" t="s">
        <v>43</v>
      </c>
      <c r="I2" s="5" t="s">
        <v>0</v>
      </c>
      <c r="J2" s="5" t="s">
        <v>44</v>
      </c>
      <c r="K2" s="5" t="s">
        <v>45</v>
      </c>
      <c r="L2" s="5" t="s">
        <v>46</v>
      </c>
      <c r="M2" s="5" t="s">
        <v>44</v>
      </c>
      <c r="N2" s="5" t="s">
        <v>45</v>
      </c>
    </row>
    <row r="3" ht="14.25" customHeight="1">
      <c r="A3" s="24" t="s">
        <v>47</v>
      </c>
      <c r="B3" s="12">
        <v>7005.0</v>
      </c>
      <c r="C3" s="12">
        <v>200.0</v>
      </c>
      <c r="E3" s="25" t="s">
        <v>48</v>
      </c>
      <c r="F3" s="13"/>
      <c r="G3" s="26"/>
      <c r="I3" s="27" t="s">
        <v>5</v>
      </c>
      <c r="J3" s="13">
        <v>200.0</v>
      </c>
      <c r="K3" s="13">
        <v>200.0</v>
      </c>
      <c r="L3" s="27" t="s">
        <v>49</v>
      </c>
      <c r="M3" s="26">
        <v>27000.0</v>
      </c>
      <c r="N3" s="13" t="str">
        <f>20171+G21</f>
        <v> $ 24,887.33 </v>
      </c>
    </row>
    <row r="4" ht="14.25" customHeight="1">
      <c r="A4" s="25" t="s">
        <v>50</v>
      </c>
      <c r="B4" s="13"/>
      <c r="C4" s="26"/>
      <c r="E4" s="27" t="s">
        <v>23</v>
      </c>
      <c r="F4" s="13">
        <v>69709.0</v>
      </c>
      <c r="G4" s="26"/>
      <c r="I4" s="27" t="s">
        <v>6</v>
      </c>
      <c r="J4" s="13">
        <v>7005.0</v>
      </c>
      <c r="K4" s="13">
        <v>12613.0</v>
      </c>
      <c r="L4" s="28" t="s">
        <v>51</v>
      </c>
      <c r="M4" s="26">
        <v>10300.0</v>
      </c>
      <c r="N4" s="26">
        <v>10300.0</v>
      </c>
    </row>
    <row r="5" ht="14.25" customHeight="1">
      <c r="A5" s="29" t="s">
        <v>52</v>
      </c>
      <c r="B5" s="12">
        <v>69510.0</v>
      </c>
      <c r="C5" s="30"/>
      <c r="E5" s="27" t="s">
        <v>25</v>
      </c>
      <c r="F5" s="13">
        <v>375.0</v>
      </c>
      <c r="G5" s="26" t="str">
        <f>F5+F4</f>
        <v> $ 70,084.00 </v>
      </c>
      <c r="I5" s="27" t="s">
        <v>7</v>
      </c>
      <c r="J5" s="13">
        <v>0.0</v>
      </c>
      <c r="K5" s="13"/>
      <c r="L5" s="27" t="s">
        <v>15</v>
      </c>
      <c r="M5" s="30"/>
      <c r="N5" s="13">
        <v>1804.0</v>
      </c>
    </row>
    <row r="6" ht="14.25" customHeight="1">
      <c r="A6" s="29" t="s">
        <v>53</v>
      </c>
      <c r="B6" s="12">
        <v>500.0</v>
      </c>
      <c r="C6" s="30"/>
      <c r="E6" s="27"/>
      <c r="F6" s="13"/>
      <c r="G6" s="26"/>
      <c r="I6" s="27" t="s">
        <v>8</v>
      </c>
      <c r="J6" s="13">
        <v>13250.0</v>
      </c>
      <c r="K6" s="13">
        <v>10018.0</v>
      </c>
      <c r="L6" s="27" t="s">
        <v>54</v>
      </c>
      <c r="M6" s="30"/>
      <c r="N6" s="13">
        <v>125.0</v>
      </c>
    </row>
    <row r="7" ht="14.25" customHeight="1">
      <c r="A7" s="29" t="s">
        <v>55</v>
      </c>
      <c r="B7" s="12">
        <v>-44694.0</v>
      </c>
      <c r="C7" s="30"/>
      <c r="E7" s="25" t="s">
        <v>56</v>
      </c>
      <c r="F7" s="13"/>
      <c r="G7" s="26"/>
      <c r="I7" s="27" t="s">
        <v>9</v>
      </c>
      <c r="J7" s="13">
        <v>1420.0</v>
      </c>
      <c r="K7" s="13"/>
      <c r="L7" s="31" t="s">
        <v>57</v>
      </c>
      <c r="M7" s="30"/>
      <c r="N7" s="13">
        <v>232.0</v>
      </c>
    </row>
    <row r="8" ht="14.25" customHeight="1">
      <c r="A8" s="32" t="s">
        <v>58</v>
      </c>
      <c r="B8" s="12">
        <v>-2018.0</v>
      </c>
      <c r="C8" s="30"/>
      <c r="E8" s="27" t="s">
        <v>24</v>
      </c>
      <c r="F8" s="13">
        <v>-49651.0</v>
      </c>
      <c r="G8" s="30"/>
      <c r="I8" s="27" t="s">
        <v>10</v>
      </c>
      <c r="J8" s="13">
        <v>12875.0</v>
      </c>
      <c r="K8" s="13">
        <v>12445.83</v>
      </c>
      <c r="L8" s="31" t="s">
        <v>59</v>
      </c>
      <c r="M8" s="30"/>
      <c r="N8" s="13">
        <v>425.0</v>
      </c>
    </row>
    <row r="9" ht="14.25" customHeight="1">
      <c r="A9" s="32" t="s">
        <v>28</v>
      </c>
      <c r="B9" s="12">
        <v>-9450.0</v>
      </c>
      <c r="C9" s="26"/>
      <c r="E9" s="27" t="s">
        <v>26</v>
      </c>
      <c r="F9" s="13">
        <v>-2093.0</v>
      </c>
      <c r="G9" s="30"/>
      <c r="I9" s="27" t="s">
        <v>11</v>
      </c>
      <c r="J9" s="13">
        <v>1650.0</v>
      </c>
      <c r="K9" s="13">
        <v>1622.5</v>
      </c>
      <c r="L9" s="33" t="s">
        <v>17</v>
      </c>
      <c r="M9" s="30"/>
      <c r="N9" s="13">
        <v>75.0</v>
      </c>
    </row>
    <row r="10" ht="14.25" customHeight="1">
      <c r="A10" s="32" t="s">
        <v>60</v>
      </c>
      <c r="B10" s="12">
        <v>-445.0</v>
      </c>
      <c r="C10" s="26"/>
      <c r="E10" s="27" t="s">
        <v>27</v>
      </c>
      <c r="F10" s="13">
        <v>-1420.0</v>
      </c>
      <c r="G10" s="30"/>
      <c r="I10" s="27" t="s">
        <v>12</v>
      </c>
      <c r="J10" s="13">
        <v>900.0</v>
      </c>
      <c r="K10" s="13">
        <v>750.0</v>
      </c>
      <c r="L10" s="33"/>
      <c r="M10" s="30"/>
      <c r="N10" s="13"/>
      <c r="P10" t="str">
        <f>1775+40</f>
        <v>1815</v>
      </c>
      <c r="Q10" t="str">
        <f>P10-1540</f>
        <v>275</v>
      </c>
    </row>
    <row r="11" ht="14.25" customHeight="1">
      <c r="A11" s="32" t="s">
        <v>61</v>
      </c>
      <c r="B11" s="12">
        <v>-690.0</v>
      </c>
      <c r="C11" s="26"/>
      <c r="E11" s="31" t="s">
        <v>28</v>
      </c>
      <c r="F11" s="30">
        <v>-9682.0</v>
      </c>
      <c r="G11" s="30"/>
      <c r="I11" s="31" t="s">
        <v>62</v>
      </c>
      <c r="J11" s="30"/>
      <c r="K11" s="13">
        <v>199.0</v>
      </c>
      <c r="L11" s="31"/>
      <c r="M11" s="30"/>
      <c r="N11" s="13"/>
    </row>
    <row r="12" ht="14.25" customHeight="1">
      <c r="A12" s="32" t="s">
        <v>63</v>
      </c>
      <c r="B12" s="12">
        <v>-355.0</v>
      </c>
      <c r="C12" s="26"/>
      <c r="E12" s="31" t="s">
        <v>29</v>
      </c>
      <c r="F12" s="30">
        <v>-870.0</v>
      </c>
      <c r="G12" s="30"/>
      <c r="I12" s="31"/>
      <c r="J12" s="30"/>
      <c r="K12" s="13"/>
      <c r="L12" s="31"/>
      <c r="M12" s="30"/>
      <c r="N12" s="13"/>
    </row>
    <row r="13" ht="14.25" customHeight="1">
      <c r="A13" s="32" t="s">
        <v>64</v>
      </c>
      <c r="B13" s="12">
        <v>-6750.0</v>
      </c>
      <c r="C13" s="26"/>
      <c r="E13" s="31" t="s">
        <v>30</v>
      </c>
      <c r="F13" s="30">
        <v>-690.0</v>
      </c>
      <c r="G13" s="26"/>
      <c r="I13" s="31"/>
      <c r="J13" s="30"/>
      <c r="K13" s="30"/>
      <c r="L13" s="31"/>
      <c r="M13" s="30"/>
      <c r="N13" s="13"/>
    </row>
    <row r="14" ht="14.25" customHeight="1">
      <c r="A14" s="32"/>
      <c r="B14" s="12"/>
      <c r="C14" s="26"/>
      <c r="E14" s="31" t="s">
        <v>31</v>
      </c>
      <c r="F14" s="30">
        <v>-355.0</v>
      </c>
      <c r="G14" s="30"/>
      <c r="I14" s="31"/>
      <c r="J14" s="30"/>
      <c r="K14" s="30"/>
      <c r="L14" s="31"/>
      <c r="M14" s="30"/>
      <c r="N14" s="13"/>
    </row>
    <row r="15" ht="14.25" customHeight="1">
      <c r="A15" s="25" t="s">
        <v>65</v>
      </c>
      <c r="B15" s="12"/>
      <c r="C15" s="30"/>
      <c r="E15" s="31" t="s">
        <v>32</v>
      </c>
      <c r="F15" s="30">
        <v>-429.17</v>
      </c>
      <c r="G15" s="30"/>
      <c r="I15" s="31"/>
      <c r="J15" s="30"/>
      <c r="K15" s="30"/>
      <c r="L15" s="31"/>
      <c r="M15" s="30"/>
      <c r="N15" s="13"/>
    </row>
    <row r="16" ht="14.25" customHeight="1">
      <c r="A16" s="30"/>
      <c r="B16" s="12"/>
      <c r="C16" s="12"/>
      <c r="E16" s="31" t="s">
        <v>33</v>
      </c>
      <c r="F16" s="30">
        <v>-27.5</v>
      </c>
      <c r="G16" s="30"/>
      <c r="I16" s="31"/>
      <c r="J16" s="30"/>
      <c r="K16" s="30"/>
      <c r="L16" s="31"/>
      <c r="M16" s="30"/>
      <c r="N16" s="13"/>
    </row>
    <row r="17" ht="14.25" customHeight="1">
      <c r="A17" s="30"/>
      <c r="B17" s="12"/>
      <c r="C17" s="30"/>
      <c r="E17" s="31" t="s">
        <v>34</v>
      </c>
      <c r="F17" s="30">
        <v>-150.0</v>
      </c>
      <c r="G17" s="30"/>
      <c r="I17" s="31"/>
      <c r="J17" s="30"/>
      <c r="K17" s="30"/>
      <c r="L17" s="31"/>
      <c r="M17" s="30"/>
      <c r="N17" s="13"/>
    </row>
    <row r="18" ht="14.25" customHeight="1">
      <c r="A18" s="30"/>
      <c r="B18" s="12"/>
      <c r="C18" s="30"/>
      <c r="E18" s="31"/>
      <c r="F18" s="30"/>
      <c r="G18" s="26" t="str">
        <f>SUM(F8:F18)</f>
        <v> $ -65,367.67 </v>
      </c>
      <c r="I18" s="30"/>
      <c r="J18" s="26" t="str">
        <f t="shared" ref="J18:K18" si="1">SUM(J3:J17)</f>
        <v> $ 37,300.00 </v>
      </c>
      <c r="K18" s="26" t="str">
        <f t="shared" si="1"/>
        <v> $ 37,848.33 </v>
      </c>
      <c r="L18" s="30"/>
      <c r="M18" s="26" t="str">
        <f t="shared" ref="M18:N18" si="2">SUM(M3:M17)</f>
        <v> $ 37,300.00 </v>
      </c>
      <c r="N18" s="26" t="str">
        <f t="shared" si="2"/>
        <v> $ 37,848.33 </v>
      </c>
    </row>
    <row r="19" ht="14.25" customHeight="1">
      <c r="A19" s="25" t="s">
        <v>66</v>
      </c>
      <c r="B19" s="12"/>
      <c r="C19" s="30"/>
      <c r="E19" s="31"/>
      <c r="F19" s="30"/>
      <c r="G19" s="30"/>
    </row>
    <row r="20" ht="14.25" customHeight="1">
      <c r="A20" s="30"/>
      <c r="B20" s="12"/>
      <c r="C20" s="30"/>
      <c r="E20" s="31"/>
      <c r="F20" s="30"/>
      <c r="G20" s="30"/>
    </row>
    <row r="21" ht="14.25" customHeight="1">
      <c r="A21" s="30"/>
      <c r="B21" s="12"/>
      <c r="C21" s="30"/>
      <c r="E21" s="30" t="s">
        <v>67</v>
      </c>
      <c r="F21" s="26"/>
      <c r="G21" s="26" t="str">
        <f>SUM(G3:G20)</f>
        <v> $ 4,716.33 </v>
      </c>
    </row>
    <row r="22" ht="14.25" customHeight="1">
      <c r="A22" s="30" t="s">
        <v>68</v>
      </c>
      <c r="B22" s="12" t="str">
        <f t="shared" ref="B22:C22" si="3">SUM(B3:B21)</f>
        <v>$12,613.00</v>
      </c>
      <c r="C22" s="26" t="str">
        <f t="shared" si="3"/>
        <v> $ 200.00 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3">
    <mergeCell ref="I1:N1"/>
    <mergeCell ref="E1:G1"/>
    <mergeCell ref="A1:C1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Working</vt:lpstr>
      <vt:lpstr>Financial Statements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2020-06-21T09:11:39Z</dcterms:created>
  <dc:creator>Tarak Shah</dc:creator>
  <cp:lastModifiedBy>Tarak Shah</cp:lastModifiedBy>
  <dcterms:modified xsi:type="dcterms:W3CDTF">2020-06-27T12:08:31Z</dcterms:modified>
</cp:coreProperties>
</file>