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Neerav\Official\Classes\FRA\AHM Chapter 1-3 Solutions\"/>
    </mc:Choice>
  </mc:AlternateContent>
  <xr:revisionPtr revIDLastSave="0" documentId="13_ncr:1_{9B21A7DB-EEF9-4485-B396-F71DCB9C07D9}" xr6:coauthVersionLast="44" xr6:coauthVersionMax="44" xr10:uidLastSave="{00000000-0000-0000-0000-000000000000}"/>
  <bookViews>
    <workbookView xWindow="-110" yWindow="-110" windowWidth="19420" windowHeight="10560" tabRatio="816" xr2:uid="{00000000-000D-0000-FFFF-FFFF00000000}"/>
  </bookViews>
  <sheets>
    <sheet name="Q-1" sheetId="1" r:id="rId1"/>
    <sheet name="Q-2" sheetId="3" r:id="rId2"/>
    <sheet name="Q-3" sheetId="4" r:id="rId3"/>
    <sheet name="Q-4" sheetId="5" r:id="rId4"/>
    <sheet name="Q-5" sheetId="6" r:id="rId5"/>
    <sheet name="Q-6" sheetId="7" r:id="rId6"/>
    <sheet name="Case 2-1 Maynard Co (A)" sheetId="8" r:id="rId7"/>
    <sheet name="Case 2‑2 Music Mart Inc."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6" l="1"/>
  <c r="I33" i="5" l="1"/>
  <c r="F40" i="5"/>
  <c r="O43" i="5"/>
  <c r="E16" i="3" l="1"/>
  <c r="C15" i="3"/>
  <c r="C13" i="3"/>
  <c r="H11" i="1"/>
  <c r="D8" i="1"/>
  <c r="E21" i="8" l="1"/>
  <c r="C21" i="8"/>
  <c r="J20" i="8"/>
  <c r="H20" i="8"/>
  <c r="E19" i="8"/>
  <c r="C19" i="8"/>
  <c r="C23" i="8" s="1"/>
  <c r="E14" i="8"/>
  <c r="C14" i="8"/>
  <c r="J12" i="8"/>
  <c r="J15" i="8" s="1"/>
  <c r="J24" i="8" s="1"/>
  <c r="H12" i="8"/>
  <c r="H15" i="8" s="1"/>
  <c r="H24" i="8" s="1"/>
  <c r="E23" i="8" l="1"/>
  <c r="E24" i="8" s="1"/>
  <c r="C24" i="8"/>
  <c r="Q18" i="9" l="1"/>
  <c r="N18" i="9"/>
  <c r="M18" i="9"/>
  <c r="L18" i="9"/>
  <c r="T17" i="9"/>
  <c r="J16" i="9"/>
  <c r="J15" i="9"/>
  <c r="F15" i="9"/>
  <c r="S14" i="9"/>
  <c r="S18" i="9" s="1"/>
  <c r="J13" i="9"/>
  <c r="C13" i="9"/>
  <c r="R12" i="9"/>
  <c r="R11" i="9"/>
  <c r="R18" i="9" s="1"/>
  <c r="F11" i="9"/>
  <c r="J10" i="9"/>
  <c r="C10" i="9"/>
  <c r="T9" i="9"/>
  <c r="K8" i="9"/>
  <c r="K18" i="9" s="1"/>
  <c r="F8" i="9"/>
  <c r="F16" i="9" s="1"/>
  <c r="T7" i="9"/>
  <c r="T18" i="9" s="1"/>
  <c r="J6" i="9"/>
  <c r="P5" i="9"/>
  <c r="P18" i="9" s="1"/>
  <c r="J18" i="9" l="1"/>
  <c r="C16" i="9"/>
  <c r="P20" i="9"/>
  <c r="N20" i="9"/>
  <c r="D8" i="7" l="1"/>
  <c r="B8" i="7"/>
  <c r="I9" i="6"/>
  <c r="P16" i="6"/>
  <c r="Q16" i="6"/>
  <c r="E12" i="6" s="1"/>
  <c r="R16" i="6"/>
  <c r="E13" i="6" s="1"/>
  <c r="M16" i="6"/>
  <c r="C12" i="6" s="1"/>
  <c r="L16" i="6"/>
  <c r="I15" i="6"/>
  <c r="I14" i="6"/>
  <c r="I13" i="6"/>
  <c r="J11" i="6"/>
  <c r="J16" i="6" s="1"/>
  <c r="B7" i="6" s="1"/>
  <c r="K12" i="6"/>
  <c r="K10" i="6"/>
  <c r="O8" i="6"/>
  <c r="O16" i="6" s="1"/>
  <c r="F6" i="6" s="1"/>
  <c r="K7" i="6"/>
  <c r="I6" i="6"/>
  <c r="B26" i="5"/>
  <c r="B20" i="5"/>
  <c r="C7" i="5"/>
  <c r="F12" i="5"/>
  <c r="F13" i="5" s="1"/>
  <c r="I35" i="5"/>
  <c r="I36" i="5"/>
  <c r="J37" i="5"/>
  <c r="K43" i="5"/>
  <c r="C38" i="5" s="1"/>
  <c r="I42" i="5"/>
  <c r="I41" i="5"/>
  <c r="I40" i="5"/>
  <c r="I39" i="5"/>
  <c r="I38" i="5"/>
  <c r="J34" i="5"/>
  <c r="P43" i="5"/>
  <c r="N43" i="5"/>
  <c r="F36" i="5" s="1"/>
  <c r="Q43" i="5"/>
  <c r="L43" i="5"/>
  <c r="B11" i="7" l="1"/>
  <c r="B27" i="5"/>
  <c r="B28" i="5" s="1"/>
  <c r="E40" i="5" s="1"/>
  <c r="I16" i="6"/>
  <c r="O18" i="6"/>
  <c r="K16" i="6"/>
  <c r="B8" i="6" s="1"/>
  <c r="F13" i="6"/>
  <c r="B21" i="5"/>
  <c r="B22" i="5" s="1"/>
  <c r="E39" i="5" s="1"/>
  <c r="F42" i="5" s="1"/>
  <c r="C13" i="5"/>
  <c r="J43" i="5"/>
  <c r="B35" i="5" s="1"/>
  <c r="N45" i="5"/>
  <c r="I43" i="5"/>
  <c r="B34" i="5" s="1"/>
  <c r="H14" i="4"/>
  <c r="I14" i="4"/>
  <c r="J14" i="4"/>
  <c r="B13" i="4"/>
  <c r="K12" i="4"/>
  <c r="K14" i="4" s="1"/>
  <c r="B11" i="4"/>
  <c r="C9" i="4"/>
  <c r="C14" i="4" s="1"/>
  <c r="D10" i="4"/>
  <c r="D14" i="4" s="1"/>
  <c r="G8" i="4"/>
  <c r="G14" i="4" s="1"/>
  <c r="B7" i="4"/>
  <c r="E6" i="4"/>
  <c r="E14" i="4" s="1"/>
  <c r="B4" i="4"/>
  <c r="F15" i="6" l="1"/>
  <c r="B14" i="4"/>
  <c r="C35" i="5"/>
  <c r="M18" i="6"/>
  <c r="B6" i="6"/>
  <c r="C15" i="6" s="1"/>
  <c r="L45" i="5"/>
  <c r="G16" i="4"/>
  <c r="E16" i="4"/>
  <c r="F8" i="3"/>
  <c r="F12" i="3"/>
  <c r="F16" i="3"/>
  <c r="C9" i="3"/>
  <c r="F5" i="1"/>
  <c r="H3" i="1"/>
  <c r="F18" i="3" l="1"/>
  <c r="C42" i="5"/>
  <c r="C18" i="3"/>
</calcChain>
</file>

<file path=xl/sharedStrings.xml><?xml version="1.0" encoding="utf-8"?>
<sst xmlns="http://schemas.openxmlformats.org/spreadsheetml/2006/main" count="327" uniqueCount="178">
  <si>
    <t>Assets</t>
  </si>
  <si>
    <t>Liabilities</t>
  </si>
  <si>
    <t>Owners' Equity</t>
  </si>
  <si>
    <t>Comments</t>
  </si>
  <si>
    <t>Amount</t>
  </si>
  <si>
    <t>Liabilities + Owners' Equity</t>
  </si>
  <si>
    <t>Cash / Bank</t>
  </si>
  <si>
    <t>Accounts receivable</t>
  </si>
  <si>
    <t>Capital</t>
  </si>
  <si>
    <t>Retained Earnings (Revenues-Expenses)</t>
  </si>
  <si>
    <t>Cash</t>
  </si>
  <si>
    <t>Capital contribution by owner</t>
  </si>
  <si>
    <t>Particulars</t>
  </si>
  <si>
    <t>Total</t>
  </si>
  <si>
    <t>Owners’ equity equals $55,000.</t>
  </si>
  <si>
    <t>Liabilities equal $25,000.</t>
  </si>
  <si>
    <t>Noncurrent assets equal $70,000.</t>
  </si>
  <si>
    <t>a.</t>
  </si>
  <si>
    <t>e.</t>
  </si>
  <si>
    <t>b.</t>
  </si>
  <si>
    <t>c.</t>
  </si>
  <si>
    <t>d.</t>
  </si>
  <si>
    <t xml:space="preserve"> = </t>
  </si>
  <si>
    <t xml:space="preserve">Liabilities </t>
  </si>
  <si>
    <t xml:space="preserve">  +</t>
  </si>
  <si>
    <t>Current assets</t>
  </si>
  <si>
    <t>Current ratio = Current assets/ Current liabilities</t>
  </si>
  <si>
    <t>Noncurrent assets</t>
  </si>
  <si>
    <t>Current assets = Total assets - Noncurrent assets</t>
  </si>
  <si>
    <t>Current liabilities = Total assets - Owners' equity</t>
  </si>
  <si>
    <t>Current ratio = 1.4</t>
  </si>
  <si>
    <t xml:space="preserve">Cash </t>
  </si>
  <si>
    <t xml:space="preserve">Accounts payable </t>
  </si>
  <si>
    <t xml:space="preserve">Marketable securities </t>
  </si>
  <si>
    <t xml:space="preserve">Taxes payable </t>
  </si>
  <si>
    <t xml:space="preserve">Accounts receivable </t>
  </si>
  <si>
    <t xml:space="preserve">Accrued expenses </t>
  </si>
  <si>
    <t>Inventories</t>
  </si>
  <si>
    <t xml:space="preserve">Notes payable </t>
  </si>
  <si>
    <t xml:space="preserve">Land </t>
  </si>
  <si>
    <t xml:space="preserve">Bonds payable </t>
  </si>
  <si>
    <t xml:space="preserve">Buildings </t>
  </si>
  <si>
    <t xml:space="preserve">Equipment </t>
  </si>
  <si>
    <t>Owners’ Equity</t>
  </si>
  <si>
    <t xml:space="preserve">Capital stock </t>
  </si>
  <si>
    <t xml:space="preserve">Investments </t>
  </si>
  <si>
    <t xml:space="preserve">Retained earnings </t>
  </si>
  <si>
    <t xml:space="preserve">Total assets </t>
  </si>
  <si>
    <t>2.2/1   =  $ 33000/ Current liabilities</t>
  </si>
  <si>
    <t xml:space="preserve">                       = $ 35000/ $ 25000</t>
  </si>
  <si>
    <t>Amount $</t>
  </si>
  <si>
    <t xml:space="preserve">Total liabilities and owners’ equity </t>
  </si>
  <si>
    <t>Balance Sheet Of 'J. L. Gregory Company' As On June 30</t>
  </si>
  <si>
    <t>Current Assets:</t>
  </si>
  <si>
    <t>Non current Assets:</t>
  </si>
  <si>
    <t>Current Liabilities</t>
  </si>
  <si>
    <t>Long Term Debt</t>
  </si>
  <si>
    <t>Depreciation expense</t>
  </si>
  <si>
    <t>Inventory</t>
  </si>
  <si>
    <t>Inventory purchase</t>
  </si>
  <si>
    <t>Revenue</t>
  </si>
  <si>
    <t>Cash received against credit sales</t>
  </si>
  <si>
    <t>Dividend paid</t>
  </si>
  <si>
    <t>Closing Balance</t>
  </si>
  <si>
    <t>Capital contribution by Carson</t>
  </si>
  <si>
    <t>Shoe inventory contribution by Leggatt</t>
  </si>
  <si>
    <t>Shoe inventory purchase</t>
  </si>
  <si>
    <t>Borrowed from Third National bank</t>
  </si>
  <si>
    <t>Purchase of land</t>
  </si>
  <si>
    <t>Purchase of building</t>
  </si>
  <si>
    <t>Land</t>
  </si>
  <si>
    <t>Building</t>
  </si>
  <si>
    <t>Balance Sheet of Carson as of June 1</t>
  </si>
  <si>
    <t>Balance Sheet of Carson as of June 30</t>
  </si>
  <si>
    <t>Carson</t>
  </si>
  <si>
    <t>Leggatt</t>
  </si>
  <si>
    <t xml:space="preserve">Capital </t>
  </si>
  <si>
    <t>Opening balance</t>
  </si>
  <si>
    <t>Closing balance</t>
  </si>
  <si>
    <r>
      <rPr>
        <i/>
        <sz val="11"/>
        <color theme="1"/>
        <rFont val="Times New Roman"/>
        <family val="1"/>
      </rPr>
      <t>Less:</t>
    </r>
    <r>
      <rPr>
        <sz val="11"/>
        <color theme="1"/>
        <rFont val="Times New Roman"/>
        <family val="1"/>
      </rPr>
      <t xml:space="preserve"> Accumulated depreciation </t>
    </r>
  </si>
  <si>
    <t xml:space="preserve">Less:  Accumulated depreciation </t>
  </si>
  <si>
    <t>Balance Sheet of Marvin Company as January 31</t>
  </si>
  <si>
    <t>Purchase of insurance</t>
  </si>
  <si>
    <t>Accounts  receivable</t>
  </si>
  <si>
    <t>Prepaid insurance</t>
  </si>
  <si>
    <t>Accounts payable</t>
  </si>
  <si>
    <t>Notes payable</t>
  </si>
  <si>
    <t>Accounting Equations</t>
  </si>
  <si>
    <t>Current Assets</t>
  </si>
  <si>
    <t>Current Assets and Current Liabilities of Brian Company as of December 31</t>
  </si>
  <si>
    <t>Marketable securities</t>
  </si>
  <si>
    <t>Wages payable</t>
  </si>
  <si>
    <t>Current portion of bond payable</t>
  </si>
  <si>
    <t xml:space="preserve">Current Ratio  </t>
  </si>
  <si>
    <t xml:space="preserve"> = Current assets / Current liabilities</t>
  </si>
  <si>
    <t>Dividend payable</t>
  </si>
  <si>
    <t>Cost of good sold (Inventory consumed)</t>
  </si>
  <si>
    <t>Accounting equations</t>
  </si>
  <si>
    <t>Cost of goods sold (Inventory consumed)</t>
  </si>
  <si>
    <t>Less: Withdrawals</t>
  </si>
  <si>
    <t>Case 2‑2: Music Mart, Inc.</t>
  </si>
  <si>
    <t>Balance Sheet of Music Mart, Inc. as on January</t>
  </si>
  <si>
    <t>Accounts Receivable</t>
  </si>
  <si>
    <t>Prepaid Fire Insurance</t>
  </si>
  <si>
    <t>Accounts Payable</t>
  </si>
  <si>
    <t>Notes Payable</t>
  </si>
  <si>
    <t xml:space="preserve">Mortgage </t>
  </si>
  <si>
    <t>Opening Balance</t>
  </si>
  <si>
    <t>Purchase of Inventory</t>
  </si>
  <si>
    <t>Cost of goods sold (Inventory used)</t>
  </si>
  <si>
    <t xml:space="preserve">Inventory </t>
  </si>
  <si>
    <t xml:space="preserve">Prepaid insurance </t>
  </si>
  <si>
    <t>Purchase fire insurance</t>
  </si>
  <si>
    <t>Land sold</t>
  </si>
  <si>
    <t>Withdrawal by owner</t>
  </si>
  <si>
    <t>Inventory for personal use</t>
  </si>
  <si>
    <t>Retained earnings</t>
  </si>
  <si>
    <t>Paid off notes payable</t>
  </si>
  <si>
    <t>Equipment</t>
  </si>
  <si>
    <r>
      <t xml:space="preserve"> = $ 95000- $ 60000     </t>
    </r>
    <r>
      <rPr>
        <b/>
        <i/>
        <sz val="11"/>
        <color theme="1"/>
        <rFont val="Times New Roman"/>
        <family val="1"/>
      </rPr>
      <t>= $ 35000</t>
    </r>
  </si>
  <si>
    <r>
      <t xml:space="preserve">                              = $ 95000 - $ 70000   </t>
    </r>
    <r>
      <rPr>
        <b/>
        <i/>
        <sz val="11"/>
        <color theme="1"/>
        <rFont val="Times New Roman"/>
        <family val="1"/>
      </rPr>
      <t xml:space="preserve"> = $ 25000</t>
    </r>
  </si>
  <si>
    <t>Answers to Questions</t>
  </si>
  <si>
    <t>Question 1</t>
  </si>
  <si>
    <t>Balance Sheets of Maynard Company  (A) as of June 1 and June 30</t>
  </si>
  <si>
    <t>As of June 30</t>
  </si>
  <si>
    <t>Liabilities and Shareholders' Equity</t>
  </si>
  <si>
    <t>Bank notes payable</t>
  </si>
  <si>
    <t>Note receivable</t>
  </si>
  <si>
    <t>Taxes payable</t>
  </si>
  <si>
    <t>Merchandise inventory</t>
  </si>
  <si>
    <t>Accrued wages payable</t>
  </si>
  <si>
    <t>Supplies on hand</t>
  </si>
  <si>
    <t>Total Current Liabilities</t>
  </si>
  <si>
    <t>Total Current Assets</t>
  </si>
  <si>
    <t>Other Non current liabilities</t>
  </si>
  <si>
    <t>Total Liabilities</t>
  </si>
  <si>
    <t>Non Current Assets</t>
  </si>
  <si>
    <t>Shareholders' equity</t>
  </si>
  <si>
    <t>Capital stock</t>
  </si>
  <si>
    <t>Less: Accumulated depreciation</t>
  </si>
  <si>
    <t>Total Shareholders' equity</t>
  </si>
  <si>
    <t>Other non current assets</t>
  </si>
  <si>
    <t>Total Non current Assets</t>
  </si>
  <si>
    <t>Total Assets</t>
  </si>
  <si>
    <t>Total Liabilities and Shareholders' Equity</t>
  </si>
  <si>
    <t>Look at the differences in balance sheet items, and think through.</t>
  </si>
  <si>
    <t>Question 2</t>
  </si>
  <si>
    <t>Question 3</t>
  </si>
  <si>
    <t>Do you remember what we did in LPC (A)? The answer depends upon whether the company is valued as a going concern or in liquidation.</t>
  </si>
  <si>
    <t>(Amount in $)</t>
  </si>
  <si>
    <t>Therefore, current liabilities equal to $ 15000</t>
  </si>
  <si>
    <t>Owners’ equity equals $73,000.</t>
  </si>
  <si>
    <t>Bonds payable</t>
  </si>
  <si>
    <t>Plant &amp; Equipment</t>
  </si>
  <si>
    <t>Conversion of bonds into equity</t>
  </si>
  <si>
    <t>Dividend declared</t>
  </si>
  <si>
    <t>Stock split doesn't affect share capital as the amount of capital remains same. Only the number of shares have increased.</t>
  </si>
  <si>
    <t>For example, if earlier, a company had 1,000 shares outstanding with a face value of 10, share capital being 10,000 (1,000*10), after a 2-for-1 split, there are 2,000 outstanding shares with a face value of 5 (10/2). Share capital remains constant (2,000*5=10,000).</t>
  </si>
  <si>
    <t>Carson's Capital</t>
  </si>
  <si>
    <t>Leggatt's Capital</t>
  </si>
  <si>
    <t>Cash withdrawn by Carson</t>
  </si>
  <si>
    <t>Cash withdrawn by Leggatt</t>
  </si>
  <si>
    <t>Bank Borrowings</t>
  </si>
  <si>
    <t>Owners' Capital Accounts</t>
  </si>
  <si>
    <t>Add: Retained earnings</t>
  </si>
  <si>
    <t>Need to be distributed between partners</t>
  </si>
  <si>
    <t>*This entry should be made on January 8 when Marvin received the order. Placing an order (on Jan 6) is not a transaction.</t>
  </si>
  <si>
    <t>Purchase of inventory on 1 month credit*</t>
  </si>
  <si>
    <t>Salary expense</t>
  </si>
  <si>
    <t>Opening balance (Jan 1)</t>
  </si>
  <si>
    <t>Closing balance (Jan 31)</t>
  </si>
  <si>
    <t>The current ratio indicates whether an entity will be able to meet its current obligations using its current assets.</t>
  </si>
  <si>
    <t>As of June 1</t>
  </si>
  <si>
    <t>Question 4</t>
  </si>
  <si>
    <t>Dividend of 11,700: 221,511+19,635-11,700=229446</t>
  </si>
  <si>
    <t>7. Goodwill can be recognized only when the acquirer pays for it.</t>
  </si>
  <si>
    <t>10. This is not a transaction for Music Mart. There is an indication that the value of land is more now. Music Mart may record this appreciation in value if accounting rules allow. We will discuss the entry later on.</t>
  </si>
  <si>
    <t>12. This is a transaction between two individuals, and hence, nothing to be recorded here. Capital of Music Mart dooesn't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</si>
</sst>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14" x14ac:knownFonts="1">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b/>
      <i/>
      <sz val="11"/>
      <color theme="1"/>
      <name val="Times New Roman"/>
      <family val="1"/>
    </font>
    <font>
      <b/>
      <sz val="11"/>
      <color rgb="FF000000"/>
      <name val="Times New Roman"/>
      <family val="1"/>
    </font>
    <font>
      <i/>
      <u/>
      <sz val="11"/>
      <color theme="1"/>
      <name val="Times New Roman"/>
      <family val="1"/>
    </font>
    <font>
      <b/>
      <u/>
      <sz val="11"/>
      <color theme="1"/>
      <name val="Times New Roman"/>
      <family val="1"/>
    </font>
    <font>
      <i/>
      <sz val="11"/>
      <color theme="1"/>
      <name val="Times New Roman"/>
      <family val="1"/>
    </font>
    <font>
      <sz val="11"/>
      <name val="Times New Roman"/>
      <family val="1"/>
    </font>
    <font>
      <b/>
      <sz val="11"/>
      <name val="Times New Roman"/>
      <family val="1"/>
    </font>
    <font>
      <b/>
      <i/>
      <sz val="11"/>
      <name val="Times New Roman"/>
      <family val="1"/>
    </font>
    <font>
      <sz val="11"/>
      <color rgb="FFFF0000"/>
      <name val="Times New Roman"/>
      <family val="1"/>
    </font>
    <font>
      <u val="singleAccounting"/>
      <sz val="11"/>
      <color theme="1"/>
      <name val="Times New Roman"/>
      <family val="1"/>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33">
    <xf numFmtId="0" fontId="0" fillId="0" borderId="0" xfId="0"/>
    <xf numFmtId="0" fontId="2" fillId="0" borderId="0" xfId="0" applyFont="1"/>
    <xf numFmtId="0" fontId="2" fillId="0" borderId="0" xfId="0" applyFont="1" applyBorder="1"/>
    <xf numFmtId="0" fontId="3"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center" vertical="center"/>
    </xf>
    <xf numFmtId="0" fontId="2" fillId="0" borderId="4" xfId="0" applyFont="1" applyBorder="1"/>
    <xf numFmtId="164" fontId="2" fillId="0" borderId="4" xfId="1" applyNumberFormat="1" applyFont="1" applyBorder="1"/>
    <xf numFmtId="164" fontId="4" fillId="0" borderId="4" xfId="1" applyNumberFormat="1" applyFont="1" applyBorder="1"/>
    <xf numFmtId="164" fontId="2" fillId="0" borderId="0" xfId="1" applyNumberFormat="1" applyFont="1"/>
    <xf numFmtId="164" fontId="2" fillId="0" borderId="0" xfId="1" applyNumberFormat="1" applyFont="1" applyBorder="1"/>
    <xf numFmtId="0" fontId="9" fillId="0" borderId="5" xfId="0" applyFont="1" applyBorder="1"/>
    <xf numFmtId="164" fontId="9" fillId="0" borderId="5" xfId="1" applyNumberFormat="1" applyFont="1" applyBorder="1"/>
    <xf numFmtId="164" fontId="11" fillId="0" borderId="5" xfId="1" applyNumberFormat="1" applyFont="1" applyBorder="1"/>
    <xf numFmtId="0" fontId="4" fillId="0" borderId="5" xfId="0" applyFont="1" applyBorder="1"/>
    <xf numFmtId="164" fontId="4" fillId="0" borderId="5" xfId="1" applyNumberFormat="1" applyFont="1" applyBorder="1"/>
    <xf numFmtId="164" fontId="2" fillId="0" borderId="5" xfId="1" applyNumberFormat="1" applyFont="1" applyBorder="1"/>
    <xf numFmtId="164" fontId="4" fillId="0" borderId="0" xfId="1" applyNumberFormat="1" applyFont="1" applyBorder="1"/>
    <xf numFmtId="44" fontId="2" fillId="0" borderId="0" xfId="1" applyFont="1" applyAlignment="1">
      <alignment wrapText="1"/>
    </xf>
    <xf numFmtId="0" fontId="2" fillId="0" borderId="5" xfId="0" applyFont="1" applyBorder="1"/>
    <xf numFmtId="0" fontId="4" fillId="0" borderId="0" xfId="0" applyFont="1" applyAlignment="1">
      <alignment wrapText="1"/>
    </xf>
    <xf numFmtId="165" fontId="2" fillId="0" borderId="0" xfId="2" applyNumberFormat="1" applyFont="1"/>
    <xf numFmtId="165" fontId="0" fillId="0" borderId="0" xfId="2" applyNumberFormat="1" applyFont="1" applyAlignment="1">
      <alignment vertical="center"/>
    </xf>
    <xf numFmtId="165" fontId="3" fillId="0" borderId="2" xfId="2" applyNumberFormat="1" applyFont="1" applyBorder="1"/>
    <xf numFmtId="165" fontId="6" fillId="0" borderId="0" xfId="2" applyNumberFormat="1" applyFont="1" applyBorder="1" applyAlignment="1">
      <alignment vertical="center"/>
    </xf>
    <xf numFmtId="165" fontId="3" fillId="0" borderId="0" xfId="2" applyNumberFormat="1" applyFont="1" applyBorder="1"/>
    <xf numFmtId="165" fontId="2" fillId="0" borderId="0" xfId="2" applyNumberFormat="1" applyFont="1" applyBorder="1"/>
    <xf numFmtId="165" fontId="2" fillId="0" borderId="6" xfId="2" applyNumberFormat="1" applyFont="1" applyBorder="1"/>
    <xf numFmtId="165" fontId="4" fillId="0" borderId="0" xfId="2" applyNumberFormat="1" applyFont="1" applyBorder="1"/>
    <xf numFmtId="165" fontId="6" fillId="0" borderId="0" xfId="2" applyNumberFormat="1" applyFont="1" applyBorder="1" applyAlignment="1">
      <alignment vertical="center" wrapText="1"/>
    </xf>
    <xf numFmtId="165" fontId="6" fillId="0" borderId="0" xfId="2" applyNumberFormat="1" applyFont="1" applyBorder="1"/>
    <xf numFmtId="165" fontId="4" fillId="0" borderId="3" xfId="2" applyNumberFormat="1" applyFont="1" applyBorder="1" applyAlignment="1">
      <alignment horizontal="right"/>
    </xf>
    <xf numFmtId="165" fontId="4" fillId="0" borderId="3" xfId="2" applyNumberFormat="1" applyFont="1" applyBorder="1"/>
    <xf numFmtId="165" fontId="4" fillId="0" borderId="0" xfId="2" applyNumberFormat="1" applyFont="1"/>
    <xf numFmtId="165" fontId="12" fillId="0" borderId="6" xfId="2" applyNumberFormat="1" applyFont="1" applyBorder="1"/>
    <xf numFmtId="165" fontId="10" fillId="0" borderId="0" xfId="2" applyNumberFormat="1" applyFont="1"/>
    <xf numFmtId="165" fontId="9" fillId="0" borderId="0" xfId="2" applyNumberFormat="1" applyFont="1"/>
    <xf numFmtId="165" fontId="9" fillId="2" borderId="0" xfId="2" applyNumberFormat="1" applyFont="1" applyFill="1" applyBorder="1"/>
    <xf numFmtId="165" fontId="3" fillId="0" borderId="0" xfId="2" applyNumberFormat="1" applyFont="1" applyAlignment="1">
      <alignment horizontal="center" vertical="center"/>
    </xf>
    <xf numFmtId="165" fontId="10" fillId="2" borderId="0" xfId="2" applyNumberFormat="1" applyFont="1" applyFill="1" applyBorder="1" applyAlignment="1">
      <alignment horizontal="left" wrapText="1"/>
    </xf>
    <xf numFmtId="165" fontId="10" fillId="0" borderId="2" xfId="2" applyNumberFormat="1" applyFont="1" applyBorder="1" applyAlignment="1">
      <alignment horizontal="center" vertical="center" wrapText="1"/>
    </xf>
    <xf numFmtId="165" fontId="10" fillId="2" borderId="0" xfId="2" applyNumberFormat="1" applyFont="1" applyFill="1" applyBorder="1" applyAlignment="1">
      <alignment horizontal="center" vertical="center" wrapText="1"/>
    </xf>
    <xf numFmtId="165" fontId="11" fillId="0" borderId="3" xfId="2" applyNumberFormat="1" applyFont="1" applyBorder="1"/>
    <xf numFmtId="165" fontId="11" fillId="2" borderId="0" xfId="2" applyNumberFormat="1" applyFont="1" applyFill="1" applyBorder="1"/>
    <xf numFmtId="165" fontId="11" fillId="0" borderId="0" xfId="2" applyNumberFormat="1" applyFont="1" applyAlignment="1">
      <alignment horizontal="center" vertical="center"/>
    </xf>
    <xf numFmtId="165" fontId="11" fillId="0" borderId="0" xfId="2" applyNumberFormat="1" applyFont="1"/>
    <xf numFmtId="165" fontId="6" fillId="0" borderId="0" xfId="2" applyNumberFormat="1" applyFont="1" applyBorder="1" applyAlignment="1">
      <alignment horizontal="left" vertical="top"/>
    </xf>
    <xf numFmtId="165" fontId="3" fillId="0" borderId="0" xfId="2" applyNumberFormat="1" applyFont="1" applyBorder="1" applyAlignment="1">
      <alignment horizontal="left" vertical="top"/>
    </xf>
    <xf numFmtId="165" fontId="2" fillId="0" borderId="0" xfId="2" applyNumberFormat="1" applyFont="1" applyBorder="1" applyAlignment="1">
      <alignment horizontal="left" vertical="top"/>
    </xf>
    <xf numFmtId="165" fontId="6" fillId="0" borderId="0" xfId="2" applyNumberFormat="1" applyFont="1" applyBorder="1" applyAlignment="1">
      <alignment horizontal="left" vertical="top" wrapText="1"/>
    </xf>
    <xf numFmtId="165" fontId="3" fillId="0" borderId="0" xfId="2" applyNumberFormat="1" applyFont="1"/>
    <xf numFmtId="165" fontId="2" fillId="2" borderId="0" xfId="2" applyNumberFormat="1" applyFont="1" applyFill="1" applyBorder="1"/>
    <xf numFmtId="165" fontId="3" fillId="0" borderId="2" xfId="2" applyNumberFormat="1" applyFont="1" applyBorder="1" applyAlignment="1">
      <alignment horizontal="center" vertical="center" wrapText="1"/>
    </xf>
    <xf numFmtId="165" fontId="3" fillId="0" borderId="2" xfId="2" applyNumberFormat="1" applyFont="1" applyFill="1" applyBorder="1" applyAlignment="1">
      <alignment horizontal="center" vertical="center" wrapText="1"/>
    </xf>
    <xf numFmtId="165" fontId="3" fillId="2" borderId="0" xfId="2" applyNumberFormat="1" applyFont="1" applyFill="1" applyBorder="1" applyAlignment="1">
      <alignment horizontal="center" vertical="center" wrapText="1"/>
    </xf>
    <xf numFmtId="165" fontId="2" fillId="0" borderId="0" xfId="2" applyNumberFormat="1" applyFont="1" applyBorder="1" applyAlignment="1">
      <alignment horizontal="right" vertical="top"/>
    </xf>
    <xf numFmtId="165" fontId="2" fillId="0" borderId="0" xfId="2" applyNumberFormat="1" applyFont="1" applyAlignment="1">
      <alignment horizontal="left"/>
    </xf>
    <xf numFmtId="165" fontId="2" fillId="0" borderId="6" xfId="2" applyNumberFormat="1" applyFont="1" applyBorder="1" applyAlignment="1">
      <alignment horizontal="right" vertical="top"/>
    </xf>
    <xf numFmtId="165" fontId="2" fillId="0" borderId="0" xfId="2" applyNumberFormat="1" applyFont="1" applyAlignment="1">
      <alignment horizontal="left" vertical="top"/>
    </xf>
    <xf numFmtId="165" fontId="4" fillId="0" borderId="0" xfId="2" applyNumberFormat="1" applyFont="1" applyAlignment="1">
      <alignment horizontal="center" vertical="center"/>
    </xf>
    <xf numFmtId="165" fontId="2" fillId="0" borderId="0" xfId="2" applyNumberFormat="1" applyFont="1" applyAlignment="1">
      <alignment vertical="center"/>
    </xf>
    <xf numFmtId="165" fontId="3" fillId="0" borderId="2" xfId="2" applyNumberFormat="1" applyFont="1" applyBorder="1" applyAlignment="1">
      <alignment vertical="center"/>
    </xf>
    <xf numFmtId="165" fontId="6" fillId="0" borderId="0" xfId="2" applyNumberFormat="1" applyFont="1" applyBorder="1" applyAlignment="1">
      <alignment horizontal="left" vertical="center"/>
    </xf>
    <xf numFmtId="165" fontId="3" fillId="0" borderId="0" xfId="2" applyNumberFormat="1" applyFont="1" applyBorder="1" applyAlignment="1">
      <alignment horizontal="left" vertical="center"/>
    </xf>
    <xf numFmtId="165" fontId="2" fillId="0" borderId="0" xfId="2" applyNumberFormat="1" applyFont="1" applyBorder="1" applyAlignment="1">
      <alignment horizontal="left" vertical="center"/>
    </xf>
    <xf numFmtId="165" fontId="4" fillId="0" borderId="0" xfId="2" applyNumberFormat="1" applyFont="1" applyBorder="1" applyAlignment="1">
      <alignment horizontal="left" vertical="center"/>
    </xf>
    <xf numFmtId="165" fontId="6" fillId="0" borderId="0" xfId="2" applyNumberFormat="1" applyFont="1" applyBorder="1" applyAlignment="1">
      <alignment horizontal="left" vertical="center" wrapText="1"/>
    </xf>
    <xf numFmtId="165" fontId="4" fillId="0" borderId="3" xfId="2" applyNumberFormat="1" applyFont="1" applyBorder="1" applyAlignment="1">
      <alignment horizontal="right" vertical="center"/>
    </xf>
    <xf numFmtId="165" fontId="4" fillId="0" borderId="3" xfId="2" applyNumberFormat="1" applyFont="1" applyBorder="1" applyAlignment="1">
      <alignment vertical="center"/>
    </xf>
    <xf numFmtId="165" fontId="3" fillId="0" borderId="0" xfId="2" applyNumberFormat="1" applyFont="1" applyBorder="1" applyAlignment="1">
      <alignment vertical="center" wrapText="1"/>
    </xf>
    <xf numFmtId="165" fontId="2" fillId="0" borderId="2" xfId="2" applyNumberFormat="1" applyFont="1" applyBorder="1" applyAlignment="1">
      <alignment vertical="center"/>
    </xf>
    <xf numFmtId="165" fontId="7" fillId="0" borderId="0" xfId="2" applyNumberFormat="1" applyFont="1" applyBorder="1" applyAlignment="1">
      <alignment vertical="center"/>
    </xf>
    <xf numFmtId="165" fontId="8" fillId="0" borderId="0" xfId="2" applyNumberFormat="1" applyFont="1" applyBorder="1" applyAlignment="1">
      <alignment vertical="center"/>
    </xf>
    <xf numFmtId="165" fontId="7" fillId="0" borderId="0" xfId="2" applyNumberFormat="1" applyFont="1" applyFill="1" applyBorder="1" applyAlignment="1">
      <alignment vertical="center"/>
    </xf>
    <xf numFmtId="165" fontId="3" fillId="0" borderId="0" xfId="2" applyNumberFormat="1" applyFont="1" applyAlignment="1">
      <alignment vertical="center"/>
    </xf>
    <xf numFmtId="165" fontId="2" fillId="2" borderId="0" xfId="2" applyNumberFormat="1" applyFont="1" applyFill="1" applyBorder="1" applyAlignment="1">
      <alignment vertical="center"/>
    </xf>
    <xf numFmtId="165" fontId="3" fillId="2" borderId="0" xfId="2" applyNumberFormat="1" applyFont="1" applyFill="1" applyBorder="1" applyAlignment="1">
      <alignment horizontal="left" vertical="center" wrapText="1"/>
    </xf>
    <xf numFmtId="165" fontId="3" fillId="0" borderId="2" xfId="2" applyNumberFormat="1" applyFont="1" applyBorder="1" applyAlignment="1">
      <alignment vertical="center" wrapText="1"/>
    </xf>
    <xf numFmtId="165" fontId="3" fillId="0" borderId="0" xfId="2" applyNumberFormat="1" applyFont="1" applyAlignment="1">
      <alignment horizontal="right" vertical="center"/>
    </xf>
    <xf numFmtId="165" fontId="3" fillId="0" borderId="0" xfId="2" applyNumberFormat="1" applyFont="1" applyBorder="1" applyAlignment="1">
      <alignment vertical="center"/>
    </xf>
    <xf numFmtId="165" fontId="2" fillId="0" borderId="0" xfId="2" applyNumberFormat="1" applyFont="1" applyBorder="1" applyAlignment="1">
      <alignment horizontal="right" vertical="center"/>
    </xf>
    <xf numFmtId="165" fontId="2" fillId="0" borderId="0" xfId="2" applyNumberFormat="1" applyFont="1" applyBorder="1" applyAlignment="1">
      <alignment vertical="center"/>
    </xf>
    <xf numFmtId="165" fontId="2" fillId="0" borderId="0" xfId="2" applyNumberFormat="1" applyFont="1" applyAlignment="1">
      <alignment horizontal="left" vertical="center"/>
    </xf>
    <xf numFmtId="165" fontId="2" fillId="0" borderId="6" xfId="2" applyNumberFormat="1" applyFont="1" applyBorder="1" applyAlignment="1">
      <alignment horizontal="right" vertical="center"/>
    </xf>
    <xf numFmtId="165" fontId="2" fillId="0" borderId="6" xfId="2" applyNumberFormat="1" applyFont="1" applyBorder="1" applyAlignment="1">
      <alignment vertical="center"/>
    </xf>
    <xf numFmtId="165" fontId="4" fillId="2" borderId="0" xfId="2" applyNumberFormat="1" applyFont="1" applyFill="1" applyBorder="1" applyAlignment="1">
      <alignment vertical="center"/>
    </xf>
    <xf numFmtId="165" fontId="4" fillId="0" borderId="0" xfId="2" applyNumberFormat="1" applyFont="1" applyBorder="1" applyAlignment="1">
      <alignment vertical="center"/>
    </xf>
    <xf numFmtId="165" fontId="2" fillId="0" borderId="0" xfId="2" applyNumberFormat="1" applyFont="1" applyFill="1" applyBorder="1" applyAlignment="1">
      <alignment horizontal="right" vertical="center"/>
    </xf>
    <xf numFmtId="165" fontId="13" fillId="0" borderId="0" xfId="2" applyNumberFormat="1" applyFont="1" applyAlignment="1">
      <alignment vertical="center"/>
    </xf>
    <xf numFmtId="165" fontId="8" fillId="0" borderId="0" xfId="2" applyNumberFormat="1" applyFont="1" applyAlignment="1">
      <alignment vertical="center"/>
    </xf>
    <xf numFmtId="165" fontId="3" fillId="2" borderId="2" xfId="2" applyNumberFormat="1" applyFont="1" applyFill="1" applyBorder="1" applyAlignment="1">
      <alignment horizontal="center" vertical="center" wrapText="1"/>
    </xf>
    <xf numFmtId="165" fontId="3" fillId="0" borderId="6" xfId="2" applyNumberFormat="1" applyFont="1" applyBorder="1" applyAlignment="1">
      <alignment horizontal="center" vertical="center" wrapText="1"/>
    </xf>
    <xf numFmtId="165" fontId="3" fillId="0" borderId="6" xfId="2" applyNumberFormat="1" applyFont="1" applyFill="1" applyBorder="1" applyAlignment="1">
      <alignment horizontal="center" vertical="center" wrapText="1"/>
    </xf>
    <xf numFmtId="165" fontId="3" fillId="0" borderId="0" xfId="2" applyNumberFormat="1" applyFont="1" applyBorder="1" applyAlignment="1">
      <alignment horizontal="right" vertical="center" wrapText="1"/>
    </xf>
    <xf numFmtId="165" fontId="3" fillId="0" borderId="0" xfId="2" applyNumberFormat="1" applyFont="1" applyFill="1" applyBorder="1" applyAlignment="1">
      <alignment horizontal="right" vertical="center" wrapText="1"/>
    </xf>
    <xf numFmtId="165" fontId="3" fillId="2" borderId="0" xfId="2" applyNumberFormat="1" applyFont="1" applyFill="1" applyBorder="1" applyAlignment="1">
      <alignment horizontal="right" vertical="center" wrapText="1"/>
    </xf>
    <xf numFmtId="165" fontId="3" fillId="0" borderId="0" xfId="2" applyNumberFormat="1" applyFont="1" applyAlignment="1">
      <alignment horizontal="right" wrapText="1"/>
    </xf>
    <xf numFmtId="165" fontId="2" fillId="0" borderId="0" xfId="2" applyNumberFormat="1" applyFont="1" applyAlignment="1">
      <alignment horizontal="right"/>
    </xf>
    <xf numFmtId="165" fontId="2" fillId="2" borderId="0" xfId="2" applyNumberFormat="1" applyFont="1" applyFill="1" applyBorder="1" applyAlignment="1">
      <alignment horizontal="right"/>
    </xf>
    <xf numFmtId="165" fontId="2" fillId="0" borderId="0" xfId="2" applyNumberFormat="1" applyFont="1" applyFill="1" applyBorder="1" applyAlignment="1">
      <alignment horizontal="right"/>
    </xf>
    <xf numFmtId="165" fontId="4" fillId="2" borderId="0" xfId="2" applyNumberFormat="1" applyFont="1" applyFill="1" applyBorder="1" applyAlignment="1">
      <alignment horizontal="right"/>
    </xf>
    <xf numFmtId="165" fontId="3" fillId="0" borderId="3" xfId="2" applyNumberFormat="1" applyFont="1" applyBorder="1" applyAlignment="1">
      <alignment horizontal="right"/>
    </xf>
    <xf numFmtId="165" fontId="3" fillId="0" borderId="0" xfId="2" applyNumberFormat="1" applyFont="1" applyAlignment="1">
      <alignment horizontal="center"/>
    </xf>
    <xf numFmtId="165" fontId="2" fillId="0" borderId="0" xfId="2" applyNumberFormat="1" applyFont="1" applyAlignment="1">
      <alignment horizontal="center" vertical="center"/>
    </xf>
    <xf numFmtId="43" fontId="3" fillId="3" borderId="2" xfId="2" applyNumberFormat="1" applyFont="1" applyFill="1" applyBorder="1"/>
    <xf numFmtId="165" fontId="4" fillId="0" borderId="0" xfId="2" applyNumberFormat="1" applyFont="1" applyAlignment="1">
      <alignment vertical="center"/>
    </xf>
    <xf numFmtId="165" fontId="3" fillId="0" borderId="0" xfId="2" applyNumberFormat="1" applyFont="1" applyBorder="1" applyAlignment="1">
      <alignment horizontal="center" vertical="center"/>
    </xf>
    <xf numFmtId="165" fontId="3" fillId="0" borderId="7" xfId="2" applyNumberFormat="1" applyFont="1" applyBorder="1" applyAlignment="1">
      <alignment vertical="center"/>
    </xf>
    <xf numFmtId="165" fontId="3" fillId="0" borderId="7" xfId="2" applyNumberFormat="1" applyFont="1" applyBorder="1" applyAlignment="1">
      <alignment horizontal="center" vertical="center"/>
    </xf>
    <xf numFmtId="165" fontId="2" fillId="0" borderId="7" xfId="2" applyNumberFormat="1" applyFont="1" applyBorder="1" applyAlignment="1">
      <alignment vertical="center"/>
    </xf>
    <xf numFmtId="165" fontId="8" fillId="0" borderId="7" xfId="2" applyNumberFormat="1" applyFont="1" applyBorder="1" applyAlignment="1">
      <alignment horizontal="right" vertical="center"/>
    </xf>
    <xf numFmtId="165" fontId="8" fillId="0" borderId="7" xfId="2" applyNumberFormat="1" applyFont="1" applyFill="1" applyBorder="1" applyAlignment="1">
      <alignment horizontal="right" vertical="center"/>
    </xf>
    <xf numFmtId="165" fontId="3" fillId="0" borderId="7" xfId="2" applyNumberFormat="1" applyFont="1" applyFill="1" applyBorder="1" applyAlignment="1">
      <alignment vertical="center"/>
    </xf>
    <xf numFmtId="165" fontId="3" fillId="0" borderId="8" xfId="2" applyNumberFormat="1" applyFont="1" applyBorder="1" applyAlignment="1">
      <alignment vertical="center"/>
    </xf>
    <xf numFmtId="165" fontId="3" fillId="0" borderId="0" xfId="2" applyNumberFormat="1" applyFont="1" applyFill="1" applyBorder="1" applyAlignment="1">
      <alignment vertical="center"/>
    </xf>
    <xf numFmtId="165" fontId="2" fillId="0" borderId="0" xfId="2" applyNumberFormat="1" applyFont="1" applyAlignment="1">
      <alignment vertical="center" wrapText="1"/>
    </xf>
    <xf numFmtId="165" fontId="0" fillId="0" borderId="0" xfId="2" applyNumberFormat="1" applyFont="1"/>
    <xf numFmtId="165" fontId="2" fillId="0" borderId="0" xfId="2" applyNumberFormat="1" applyFont="1" applyBorder="1" applyAlignment="1">
      <alignment horizontal="right"/>
    </xf>
    <xf numFmtId="165" fontId="2" fillId="0" borderId="6" xfId="2" applyNumberFormat="1" applyFont="1" applyBorder="1" applyAlignment="1">
      <alignment horizontal="right"/>
    </xf>
    <xf numFmtId="165" fontId="0" fillId="0" borderId="0" xfId="2" applyNumberFormat="1" applyFont="1" applyAlignment="1">
      <alignment horizontal="right"/>
    </xf>
    <xf numFmtId="165" fontId="4" fillId="0" borderId="0" xfId="2" applyNumberFormat="1" applyFont="1" applyBorder="1" applyAlignment="1">
      <alignment horizontal="right"/>
    </xf>
    <xf numFmtId="165" fontId="4" fillId="0" borderId="0" xfId="2" applyNumberFormat="1" applyFont="1" applyBorder="1" applyAlignment="1">
      <alignment horizontal="left"/>
    </xf>
    <xf numFmtId="165" fontId="5" fillId="0" borderId="0" xfId="2" applyNumberFormat="1" applyFont="1" applyAlignment="1">
      <alignment horizontal="center" vertical="center"/>
    </xf>
    <xf numFmtId="165" fontId="10" fillId="0" borderId="2" xfId="2" applyNumberFormat="1" applyFont="1" applyBorder="1" applyAlignment="1">
      <alignment horizontal="center" wrapText="1"/>
    </xf>
    <xf numFmtId="165" fontId="10" fillId="0" borderId="2" xfId="2" applyNumberFormat="1" applyFont="1" applyBorder="1" applyAlignment="1">
      <alignment horizontal="center"/>
    </xf>
    <xf numFmtId="49" fontId="11" fillId="0" borderId="0" xfId="2" applyNumberFormat="1" applyFont="1" applyAlignment="1">
      <alignment horizontal="left" vertical="center" wrapText="1"/>
    </xf>
    <xf numFmtId="165" fontId="3" fillId="0" borderId="2" xfId="2" applyNumberFormat="1" applyFont="1" applyBorder="1" applyAlignment="1">
      <alignment horizontal="center" vertical="center"/>
    </xf>
    <xf numFmtId="165" fontId="3" fillId="0" borderId="2" xfId="2" applyNumberFormat="1" applyFont="1" applyBorder="1" applyAlignment="1">
      <alignment horizontal="center" vertical="center" wrapText="1"/>
    </xf>
    <xf numFmtId="165" fontId="3" fillId="0" borderId="0" xfId="2" applyNumberFormat="1" applyFont="1" applyBorder="1" applyAlignment="1">
      <alignment horizontal="center" vertical="center" wrapText="1"/>
    </xf>
    <xf numFmtId="165" fontId="3" fillId="0" borderId="0" xfId="2" applyNumberFormat="1" applyFont="1" applyAlignment="1">
      <alignment horizontal="center" vertical="center" wrapText="1"/>
    </xf>
    <xf numFmtId="165" fontId="2" fillId="0" borderId="0" xfId="2" applyNumberFormat="1" applyFont="1" applyAlignment="1">
      <alignment vertical="center" wrapText="1"/>
    </xf>
    <xf numFmtId="165" fontId="3" fillId="0" borderId="0" xfId="2" applyNumberFormat="1" applyFont="1" applyAlignment="1">
      <alignment horizontal="center" vertical="center"/>
    </xf>
    <xf numFmtId="165" fontId="3" fillId="0" borderId="7" xfId="2" applyNumberFormat="1" applyFont="1" applyBorder="1" applyAlignment="1">
      <alignment horizontal="center" vertical="center"/>
    </xf>
  </cellXfs>
  <cellStyles count="3">
    <cellStyle name="Comma" xfId="2" builtinId="3"/>
    <cellStyle name="Currency" xfId="1" builtinId="4"/>
    <cellStyle name="Normal" xfId="0" builtinId="0"/>
  </cellStyles>
  <dxfs count="6">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4"/>
  <sheetViews>
    <sheetView tabSelected="1" zoomScaleNormal="100" workbookViewId="0"/>
  </sheetViews>
  <sheetFormatPr defaultColWidth="9.1796875" defaultRowHeight="14" x14ac:dyDescent="0.3"/>
  <cols>
    <col min="1" max="1" width="9.1796875" style="3"/>
    <col min="2" max="2" width="67.453125" style="4" customWidth="1"/>
    <col min="3" max="3" width="18.453125" style="1" customWidth="1"/>
    <col min="4" max="4" width="13.1796875" style="1" bestFit="1" customWidth="1"/>
    <col min="5" max="5" width="4.54296875" style="1" customWidth="1"/>
    <col min="6" max="6" width="15.26953125" style="1" customWidth="1"/>
    <col min="7" max="7" width="2.81640625" style="1" bestFit="1" customWidth="1"/>
    <col min="8" max="8" width="14.7265625" style="1" bestFit="1" customWidth="1"/>
    <col min="9" max="16384" width="9.1796875" style="1"/>
  </cols>
  <sheetData>
    <row r="2" spans="1:9" x14ac:dyDescent="0.3">
      <c r="D2" s="5" t="s">
        <v>0</v>
      </c>
      <c r="E2" s="5" t="s">
        <v>22</v>
      </c>
      <c r="F2" s="5" t="s">
        <v>23</v>
      </c>
      <c r="G2" s="5" t="s">
        <v>24</v>
      </c>
      <c r="H2" s="5" t="s">
        <v>2</v>
      </c>
    </row>
    <row r="3" spans="1:9" ht="14.5" thickBot="1" x14ac:dyDescent="0.35">
      <c r="A3" s="3" t="s">
        <v>17</v>
      </c>
      <c r="B3" s="4" t="s">
        <v>14</v>
      </c>
      <c r="C3" s="6"/>
      <c r="D3" s="7">
        <v>95000</v>
      </c>
      <c r="E3" s="7"/>
      <c r="F3" s="7">
        <v>40000</v>
      </c>
      <c r="G3" s="7"/>
      <c r="H3" s="8">
        <f>D3-F3</f>
        <v>55000</v>
      </c>
      <c r="I3" s="9"/>
    </row>
    <row r="4" spans="1:9" x14ac:dyDescent="0.3">
      <c r="C4" s="2"/>
      <c r="D4" s="10"/>
      <c r="E4" s="10"/>
      <c r="F4" s="10"/>
      <c r="G4" s="10"/>
      <c r="H4" s="10"/>
      <c r="I4" s="9"/>
    </row>
    <row r="5" spans="1:9" ht="14.5" thickBot="1" x14ac:dyDescent="0.35">
      <c r="A5" s="3" t="s">
        <v>19</v>
      </c>
      <c r="B5" s="4" t="s">
        <v>15</v>
      </c>
      <c r="C5" s="11"/>
      <c r="D5" s="12">
        <v>65000</v>
      </c>
      <c r="E5" s="12"/>
      <c r="F5" s="13">
        <f>D5-H5</f>
        <v>25000</v>
      </c>
      <c r="G5" s="12"/>
      <c r="H5" s="12">
        <v>40000</v>
      </c>
      <c r="I5" s="9"/>
    </row>
    <row r="6" spans="1:9" x14ac:dyDescent="0.3">
      <c r="D6" s="9"/>
      <c r="E6" s="9"/>
      <c r="F6" s="9"/>
      <c r="G6" s="9"/>
      <c r="H6" s="9"/>
      <c r="I6" s="9"/>
    </row>
    <row r="7" spans="1:9" x14ac:dyDescent="0.3">
      <c r="A7" s="3" t="s">
        <v>20</v>
      </c>
      <c r="B7" s="4" t="s">
        <v>16</v>
      </c>
      <c r="C7" s="2" t="s">
        <v>25</v>
      </c>
      <c r="D7" s="10">
        <v>25000</v>
      </c>
      <c r="E7" s="10"/>
      <c r="F7" s="10"/>
      <c r="G7" s="10"/>
      <c r="H7" s="10"/>
      <c r="I7" s="9"/>
    </row>
    <row r="8" spans="1:9" ht="14.5" thickBot="1" x14ac:dyDescent="0.35">
      <c r="C8" s="14" t="s">
        <v>27</v>
      </c>
      <c r="D8" s="15">
        <f>SUM(F8:H8)-D7</f>
        <v>70000</v>
      </c>
      <c r="E8" s="16"/>
      <c r="F8" s="16">
        <v>40000</v>
      </c>
      <c r="G8" s="16"/>
      <c r="H8" s="16">
        <v>55000</v>
      </c>
      <c r="I8" s="9"/>
    </row>
    <row r="9" spans="1:9" x14ac:dyDescent="0.3">
      <c r="A9" s="3" t="s">
        <v>21</v>
      </c>
      <c r="B9" s="4" t="s">
        <v>151</v>
      </c>
      <c r="D9" s="9"/>
      <c r="E9" s="9"/>
      <c r="F9" s="9"/>
      <c r="G9" s="9"/>
      <c r="H9" s="9"/>
      <c r="I9" s="9"/>
    </row>
    <row r="10" spans="1:9" x14ac:dyDescent="0.3">
      <c r="C10" s="2"/>
      <c r="D10" s="10"/>
      <c r="E10" s="10"/>
      <c r="F10" s="10"/>
      <c r="G10" s="10"/>
      <c r="H10" s="10"/>
      <c r="I10" s="9"/>
    </row>
    <row r="11" spans="1:9" x14ac:dyDescent="0.3">
      <c r="B11" s="4" t="s">
        <v>26</v>
      </c>
      <c r="C11" s="2" t="s">
        <v>25</v>
      </c>
      <c r="D11" s="10">
        <v>33000</v>
      </c>
      <c r="E11" s="10"/>
      <c r="F11" s="10">
        <v>15000</v>
      </c>
      <c r="G11" s="10"/>
      <c r="H11" s="17">
        <f>SUM(D11:D12)-F11</f>
        <v>73000</v>
      </c>
      <c r="I11" s="9"/>
    </row>
    <row r="12" spans="1:9" ht="14.5" thickBot="1" x14ac:dyDescent="0.35">
      <c r="B12" s="18" t="s">
        <v>48</v>
      </c>
      <c r="C12" s="19" t="s">
        <v>27</v>
      </c>
      <c r="D12" s="16">
        <v>55000</v>
      </c>
      <c r="E12" s="16"/>
      <c r="F12" s="16"/>
      <c r="G12" s="16"/>
      <c r="H12" s="16"/>
      <c r="I12" s="9"/>
    </row>
    <row r="13" spans="1:9" x14ac:dyDescent="0.3">
      <c r="B13" s="18" t="s">
        <v>150</v>
      </c>
      <c r="D13" s="9"/>
      <c r="E13" s="9"/>
      <c r="F13" s="9"/>
      <c r="G13" s="9"/>
      <c r="H13" s="9"/>
      <c r="I13" s="9"/>
    </row>
    <row r="14" spans="1:9" x14ac:dyDescent="0.3">
      <c r="D14" s="9"/>
      <c r="E14" s="9"/>
      <c r="F14" s="9"/>
      <c r="G14" s="9"/>
      <c r="H14" s="9"/>
      <c r="I14" s="9"/>
    </row>
    <row r="15" spans="1:9" x14ac:dyDescent="0.3">
      <c r="A15" s="3" t="s">
        <v>18</v>
      </c>
    </row>
    <row r="16" spans="1:9" x14ac:dyDescent="0.3">
      <c r="B16" s="4" t="s">
        <v>28</v>
      </c>
    </row>
    <row r="17" spans="2:2" x14ac:dyDescent="0.3">
      <c r="B17" s="4" t="s">
        <v>119</v>
      </c>
    </row>
    <row r="19" spans="2:2" x14ac:dyDescent="0.3">
      <c r="B19" s="4" t="s">
        <v>29</v>
      </c>
    </row>
    <row r="20" spans="2:2" x14ac:dyDescent="0.3">
      <c r="B20" s="4" t="s">
        <v>120</v>
      </c>
    </row>
    <row r="22" spans="2:2" x14ac:dyDescent="0.3">
      <c r="B22" s="4" t="s">
        <v>26</v>
      </c>
    </row>
    <row r="23" spans="2:2" x14ac:dyDescent="0.3">
      <c r="B23" s="4" t="s">
        <v>49</v>
      </c>
    </row>
    <row r="24" spans="2:2" x14ac:dyDescent="0.3">
      <c r="B24" s="20"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19"/>
  <sheetViews>
    <sheetView zoomScale="115" zoomScaleNormal="115" workbookViewId="0">
      <selection activeCell="E16" sqref="E16"/>
    </sheetView>
  </sheetViews>
  <sheetFormatPr defaultColWidth="9.1796875" defaultRowHeight="14" x14ac:dyDescent="0.3"/>
  <cols>
    <col min="1" max="1" width="29.36328125" style="21" bestFit="1" customWidth="1"/>
    <col min="2" max="2" width="10" style="21" bestFit="1" customWidth="1"/>
    <col min="3" max="3" width="10.90625" style="21" bestFit="1" customWidth="1"/>
    <col min="4" max="4" width="32.36328125" style="21" bestFit="1" customWidth="1"/>
    <col min="5" max="5" width="10" style="21" bestFit="1" customWidth="1"/>
    <col min="6" max="6" width="10.90625" style="21" bestFit="1" customWidth="1"/>
    <col min="7" max="16384" width="9.1796875" style="21"/>
  </cols>
  <sheetData>
    <row r="2" spans="1:9" ht="14.5" x14ac:dyDescent="0.3">
      <c r="A2" s="122" t="s">
        <v>52</v>
      </c>
      <c r="B2" s="122"/>
      <c r="C2" s="122"/>
      <c r="D2" s="122"/>
      <c r="E2" s="122"/>
      <c r="F2" s="122"/>
      <c r="I2" s="22"/>
    </row>
    <row r="4" spans="1:9" x14ac:dyDescent="0.3">
      <c r="A4" s="23" t="s">
        <v>0</v>
      </c>
      <c r="B4" s="23"/>
      <c r="C4" s="23" t="s">
        <v>50</v>
      </c>
      <c r="D4" s="23" t="s">
        <v>5</v>
      </c>
      <c r="E4" s="23"/>
      <c r="F4" s="23" t="s">
        <v>50</v>
      </c>
    </row>
    <row r="5" spans="1:9" x14ac:dyDescent="0.3">
      <c r="A5" s="24" t="s">
        <v>53</v>
      </c>
      <c r="B5" s="25"/>
      <c r="C5" s="25"/>
      <c r="D5" s="24" t="s">
        <v>55</v>
      </c>
      <c r="F5" s="25"/>
    </row>
    <row r="6" spans="1:9" x14ac:dyDescent="0.3">
      <c r="A6" s="26" t="s">
        <v>31</v>
      </c>
      <c r="B6" s="26">
        <v>89000</v>
      </c>
      <c r="C6" s="26"/>
      <c r="D6" s="26" t="s">
        <v>32</v>
      </c>
      <c r="E6" s="26">
        <v>241000</v>
      </c>
      <c r="F6" s="26"/>
    </row>
    <row r="7" spans="1:9" x14ac:dyDescent="0.3">
      <c r="A7" s="26" t="s">
        <v>33</v>
      </c>
      <c r="B7" s="26">
        <v>379000</v>
      </c>
      <c r="C7" s="26"/>
      <c r="D7" s="26" t="s">
        <v>34</v>
      </c>
      <c r="E7" s="26">
        <v>125000</v>
      </c>
      <c r="F7" s="26"/>
    </row>
    <row r="8" spans="1:9" x14ac:dyDescent="0.3">
      <c r="A8" s="26" t="s">
        <v>35</v>
      </c>
      <c r="B8" s="26">
        <v>505000</v>
      </c>
      <c r="C8" s="26"/>
      <c r="D8" s="26" t="s">
        <v>36</v>
      </c>
      <c r="E8" s="27">
        <v>107000</v>
      </c>
      <c r="F8" s="26">
        <f>SUM(E6:E8)</f>
        <v>473000</v>
      </c>
    </row>
    <row r="9" spans="1:9" x14ac:dyDescent="0.3">
      <c r="A9" s="26" t="s">
        <v>37</v>
      </c>
      <c r="B9" s="27">
        <v>513000</v>
      </c>
      <c r="C9" s="26">
        <f>SUM(B6:B9)</f>
        <v>1486000</v>
      </c>
      <c r="D9" s="28"/>
      <c r="E9" s="26"/>
    </row>
    <row r="10" spans="1:9" x14ac:dyDescent="0.3">
      <c r="A10" s="29" t="s">
        <v>54</v>
      </c>
      <c r="B10" s="26"/>
      <c r="C10" s="26"/>
      <c r="D10" s="24" t="s">
        <v>56</v>
      </c>
      <c r="F10" s="26"/>
    </row>
    <row r="11" spans="1:9" x14ac:dyDescent="0.3">
      <c r="A11" s="26" t="s">
        <v>39</v>
      </c>
      <c r="B11" s="26"/>
      <c r="C11" s="26">
        <v>230000</v>
      </c>
      <c r="D11" s="26" t="s">
        <v>38</v>
      </c>
      <c r="E11" s="26">
        <v>200000</v>
      </c>
      <c r="F11" s="26"/>
    </row>
    <row r="12" spans="1:9" x14ac:dyDescent="0.3">
      <c r="A12" s="26" t="s">
        <v>41</v>
      </c>
      <c r="B12" s="26">
        <v>1120000</v>
      </c>
      <c r="C12" s="26"/>
      <c r="D12" s="26" t="s">
        <v>40</v>
      </c>
      <c r="E12" s="27">
        <v>700000</v>
      </c>
      <c r="F12" s="26">
        <f>SUM(E11:E12)</f>
        <v>900000</v>
      </c>
    </row>
    <row r="13" spans="1:9" x14ac:dyDescent="0.3">
      <c r="A13" s="26" t="s">
        <v>79</v>
      </c>
      <c r="B13" s="27">
        <v>538000</v>
      </c>
      <c r="C13" s="26">
        <f>B12-B13</f>
        <v>582000</v>
      </c>
      <c r="D13" s="26"/>
      <c r="E13" s="26"/>
      <c r="F13" s="26"/>
    </row>
    <row r="14" spans="1:9" x14ac:dyDescent="0.3">
      <c r="A14" s="26" t="s">
        <v>42</v>
      </c>
      <c r="B14" s="26">
        <v>761000</v>
      </c>
      <c r="C14" s="26"/>
      <c r="D14" s="30" t="s">
        <v>43</v>
      </c>
      <c r="E14" s="26"/>
      <c r="F14" s="26"/>
    </row>
    <row r="15" spans="1:9" x14ac:dyDescent="0.3">
      <c r="A15" s="26" t="s">
        <v>80</v>
      </c>
      <c r="B15" s="27">
        <v>386000</v>
      </c>
      <c r="C15" s="26">
        <f>B14-B15</f>
        <v>375000</v>
      </c>
      <c r="D15" s="26" t="s">
        <v>44</v>
      </c>
      <c r="E15" s="26">
        <v>1000000</v>
      </c>
      <c r="F15" s="26"/>
    </row>
    <row r="16" spans="1:9" x14ac:dyDescent="0.3">
      <c r="A16" s="21" t="s">
        <v>45</v>
      </c>
      <c r="C16" s="21">
        <v>320000</v>
      </c>
      <c r="D16" s="21" t="s">
        <v>46</v>
      </c>
      <c r="E16" s="34">
        <f>C18-F8-F12-E15</f>
        <v>620000</v>
      </c>
      <c r="F16" s="21">
        <f>SUM(E15:E16)</f>
        <v>1620000</v>
      </c>
    </row>
    <row r="18" spans="1:6" s="33" customFormat="1" ht="14.5" thickBot="1" x14ac:dyDescent="0.35">
      <c r="A18" s="31" t="s">
        <v>47</v>
      </c>
      <c r="B18" s="31"/>
      <c r="C18" s="31">
        <f>SUM(C9:C17)</f>
        <v>2993000</v>
      </c>
      <c r="D18" s="31" t="s">
        <v>51</v>
      </c>
      <c r="E18" s="32"/>
      <c r="F18" s="32">
        <f>SUM(F8:F17)</f>
        <v>2993000</v>
      </c>
    </row>
    <row r="19" spans="1:6" ht="14.5" thickTop="1" x14ac:dyDescent="0.3"/>
  </sheetData>
  <mergeCells count="1">
    <mergeCell ref="A2: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0"/>
  <sheetViews>
    <sheetView zoomScale="110" zoomScaleNormal="110" workbookViewId="0"/>
  </sheetViews>
  <sheetFormatPr defaultColWidth="9.1796875" defaultRowHeight="14" x14ac:dyDescent="0.3"/>
  <cols>
    <col min="1" max="1" width="29.6328125" style="36" bestFit="1" customWidth="1"/>
    <col min="2" max="2" width="8.54296875" style="36" bestFit="1" customWidth="1"/>
    <col min="3" max="3" width="9.54296875" style="36" bestFit="1" customWidth="1"/>
    <col min="4" max="4" width="9.7265625" style="36" bestFit="1" customWidth="1"/>
    <col min="5" max="5" width="10.54296875" style="36" customWidth="1"/>
    <col min="6" max="6" width="7" style="36" bestFit="1" customWidth="1"/>
    <col min="7" max="7" width="9.36328125" style="36" bestFit="1" customWidth="1"/>
    <col min="8" max="8" width="9" style="36" bestFit="1" customWidth="1"/>
    <col min="9" max="9" width="9.1796875" style="36" bestFit="1" customWidth="1"/>
    <col min="10" max="10" width="9.36328125" style="36" bestFit="1" customWidth="1"/>
    <col min="11" max="11" width="19.08984375" style="36" bestFit="1" customWidth="1"/>
    <col min="12" max="12" width="30.26953125" style="36" customWidth="1"/>
    <col min="13" max="16384" width="9.1796875" style="36"/>
  </cols>
  <sheetData>
    <row r="1" spans="1:12" x14ac:dyDescent="0.3">
      <c r="A1" s="35" t="s">
        <v>97</v>
      </c>
      <c r="F1" s="37"/>
      <c r="K1" s="38" t="s">
        <v>149</v>
      </c>
    </row>
    <row r="2" spans="1:12" x14ac:dyDescent="0.3">
      <c r="B2" s="124" t="s">
        <v>0</v>
      </c>
      <c r="C2" s="124"/>
      <c r="D2" s="124"/>
      <c r="E2" s="124"/>
      <c r="F2" s="39"/>
      <c r="G2" s="123" t="s">
        <v>1</v>
      </c>
      <c r="H2" s="123"/>
      <c r="I2" s="123"/>
      <c r="J2" s="123" t="s">
        <v>2</v>
      </c>
      <c r="K2" s="123"/>
    </row>
    <row r="3" spans="1:12" ht="28" x14ac:dyDescent="0.3">
      <c r="B3" s="40" t="s">
        <v>6</v>
      </c>
      <c r="C3" s="40" t="s">
        <v>7</v>
      </c>
      <c r="D3" s="40" t="s">
        <v>58</v>
      </c>
      <c r="E3" s="40" t="s">
        <v>153</v>
      </c>
      <c r="F3" s="41"/>
      <c r="G3" s="40" t="s">
        <v>85</v>
      </c>
      <c r="H3" s="40" t="s">
        <v>152</v>
      </c>
      <c r="I3" s="40" t="s">
        <v>95</v>
      </c>
      <c r="J3" s="40" t="s">
        <v>8</v>
      </c>
      <c r="K3" s="40" t="s">
        <v>9</v>
      </c>
    </row>
    <row r="4" spans="1:12" x14ac:dyDescent="0.3">
      <c r="A4" s="36" t="s">
        <v>11</v>
      </c>
      <c r="B4" s="36">
        <f>J4</f>
        <v>100000</v>
      </c>
      <c r="F4" s="37"/>
      <c r="J4" s="36">
        <v>100000</v>
      </c>
    </row>
    <row r="5" spans="1:12" x14ac:dyDescent="0.3">
      <c r="A5" s="36" t="s">
        <v>154</v>
      </c>
      <c r="F5" s="37"/>
      <c r="H5" s="36">
        <v>-25000</v>
      </c>
      <c r="J5" s="36">
        <v>25000</v>
      </c>
    </row>
    <row r="6" spans="1:12" x14ac:dyDescent="0.3">
      <c r="E6" s="36">
        <f>K6</f>
        <v>-8500</v>
      </c>
      <c r="F6" s="37"/>
      <c r="K6" s="36">
        <v>-8500</v>
      </c>
      <c r="L6" s="36" t="s">
        <v>57</v>
      </c>
    </row>
    <row r="7" spans="1:12" x14ac:dyDescent="0.3">
      <c r="A7" s="36" t="s">
        <v>59</v>
      </c>
      <c r="B7" s="36">
        <f>-D7</f>
        <v>-15900</v>
      </c>
      <c r="D7" s="36">
        <v>15900</v>
      </c>
      <c r="F7" s="37"/>
    </row>
    <row r="8" spans="1:12" x14ac:dyDescent="0.3">
      <c r="D8" s="36">
        <v>9400</v>
      </c>
      <c r="F8" s="37"/>
      <c r="G8" s="36">
        <f>D8</f>
        <v>9400</v>
      </c>
    </row>
    <row r="9" spans="1:12" x14ac:dyDescent="0.3">
      <c r="C9" s="36">
        <f>K9</f>
        <v>7200</v>
      </c>
      <c r="F9" s="37"/>
      <c r="K9" s="36">
        <v>7200</v>
      </c>
      <c r="L9" s="36" t="s">
        <v>60</v>
      </c>
    </row>
    <row r="10" spans="1:12" x14ac:dyDescent="0.3">
      <c r="D10" s="36">
        <f>K10</f>
        <v>-4500</v>
      </c>
      <c r="F10" s="37"/>
      <c r="K10" s="36">
        <v>-4500</v>
      </c>
      <c r="L10" s="36" t="s">
        <v>96</v>
      </c>
    </row>
    <row r="11" spans="1:12" x14ac:dyDescent="0.3">
      <c r="A11" s="36" t="s">
        <v>61</v>
      </c>
      <c r="B11" s="36">
        <f>-C11</f>
        <v>3500</v>
      </c>
      <c r="C11" s="36">
        <v>-3500</v>
      </c>
      <c r="F11" s="37"/>
    </row>
    <row r="12" spans="1:12" x14ac:dyDescent="0.3">
      <c r="F12" s="37"/>
      <c r="I12" s="36">
        <v>3000</v>
      </c>
      <c r="K12" s="36">
        <f>-I12</f>
        <v>-3000</v>
      </c>
      <c r="L12" s="36" t="s">
        <v>155</v>
      </c>
    </row>
    <row r="13" spans="1:12" x14ac:dyDescent="0.3">
      <c r="A13" s="36" t="s">
        <v>62</v>
      </c>
      <c r="B13" s="36">
        <f>I13</f>
        <v>-3000</v>
      </c>
      <c r="F13" s="37"/>
      <c r="I13" s="36">
        <v>-3000</v>
      </c>
    </row>
    <row r="14" spans="1:12" ht="14.5" thickBot="1" x14ac:dyDescent="0.35">
      <c r="A14" s="42" t="s">
        <v>63</v>
      </c>
      <c r="B14" s="42">
        <f>SUM(B4:B13)</f>
        <v>84600</v>
      </c>
      <c r="C14" s="42">
        <f>SUM(C4:C13)</f>
        <v>3700</v>
      </c>
      <c r="D14" s="42">
        <f>SUM(D4:D13)</f>
        <v>20800</v>
      </c>
      <c r="E14" s="42">
        <f>SUM(E4:E13)</f>
        <v>-8500</v>
      </c>
      <c r="F14" s="43"/>
      <c r="G14" s="42">
        <f>SUM(G4:G13)</f>
        <v>9400</v>
      </c>
      <c r="H14" s="42">
        <f>SUM(H4:H13)</f>
        <v>-25000</v>
      </c>
      <c r="I14" s="42">
        <f>SUM(I4:I13)</f>
        <v>0</v>
      </c>
      <c r="J14" s="42">
        <f>SUM(J4:J13)</f>
        <v>125000</v>
      </c>
      <c r="K14" s="42">
        <f>SUM(K4:K13)</f>
        <v>-8800</v>
      </c>
    </row>
    <row r="15" spans="1:12" ht="14.5" thickTop="1" x14ac:dyDescent="0.3"/>
    <row r="16" spans="1:12" ht="14.5" thickBot="1" x14ac:dyDescent="0.35">
      <c r="E16" s="42">
        <f>SUM(B14:E14)</f>
        <v>100600</v>
      </c>
      <c r="F16" s="44" t="s">
        <v>13</v>
      </c>
      <c r="G16" s="42">
        <f>SUM(G14:K14)</f>
        <v>100600</v>
      </c>
    </row>
    <row r="17" spans="1:11" ht="14.5" thickTop="1" x14ac:dyDescent="0.3"/>
    <row r="18" spans="1:11" x14ac:dyDescent="0.3">
      <c r="A18" s="45" t="s">
        <v>156</v>
      </c>
    </row>
    <row r="19" spans="1:11" x14ac:dyDescent="0.3">
      <c r="A19" s="125" t="s">
        <v>157</v>
      </c>
      <c r="B19" s="125"/>
      <c r="C19" s="125"/>
      <c r="D19" s="125"/>
      <c r="E19" s="125"/>
      <c r="F19" s="125"/>
      <c r="G19" s="125"/>
      <c r="H19" s="125"/>
      <c r="I19" s="125"/>
      <c r="J19" s="125"/>
      <c r="K19" s="125"/>
    </row>
    <row r="20" spans="1:11" x14ac:dyDescent="0.3">
      <c r="A20" s="125"/>
      <c r="B20" s="125"/>
      <c r="C20" s="125"/>
      <c r="D20" s="125"/>
      <c r="E20" s="125"/>
      <c r="F20" s="125"/>
      <c r="G20" s="125"/>
      <c r="H20" s="125"/>
      <c r="I20" s="125"/>
      <c r="J20" s="125"/>
      <c r="K20" s="125"/>
    </row>
  </sheetData>
  <mergeCells count="4">
    <mergeCell ref="J2:K2"/>
    <mergeCell ref="B2:E2"/>
    <mergeCell ref="G2:I2"/>
    <mergeCell ref="A19:K20"/>
  </mergeCells>
  <conditionalFormatting sqref="B2 F2:G2 J2 B3:K3">
    <cfRule type="cellIs" dxfId="5" priority="1" operator="less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R46"/>
  <sheetViews>
    <sheetView zoomScale="110" zoomScaleNormal="110" workbookViewId="0"/>
  </sheetViews>
  <sheetFormatPr defaultColWidth="9.1796875" defaultRowHeight="14" x14ac:dyDescent="0.35"/>
  <cols>
    <col min="1" max="1" width="28.7265625" style="60" bestFit="1" customWidth="1"/>
    <col min="2" max="2" width="8.6328125" style="60" bestFit="1" customWidth="1"/>
    <col min="3" max="3" width="11.453125" style="60" bestFit="1" customWidth="1"/>
    <col min="4" max="4" width="33.81640625" style="60" bestFit="1" customWidth="1"/>
    <col min="5" max="5" width="7.54296875" style="60" bestFit="1" customWidth="1"/>
    <col min="6" max="6" width="10.6328125" style="60" bestFit="1" customWidth="1"/>
    <col min="7" max="7" width="9.1796875" style="60"/>
    <col min="8" max="8" width="33.90625" style="60" bestFit="1" customWidth="1"/>
    <col min="9" max="9" width="12.26953125" style="60" bestFit="1" customWidth="1"/>
    <col min="10" max="10" width="9.81640625" style="60" bestFit="1" customWidth="1"/>
    <col min="11" max="11" width="8.7265625" style="60" bestFit="1" customWidth="1"/>
    <col min="12" max="12" width="9.81640625" style="60" bestFit="1" customWidth="1"/>
    <col min="13" max="13" width="7.36328125" style="60" bestFit="1" customWidth="1"/>
    <col min="14" max="14" width="15.81640625" style="60" bestFit="1" customWidth="1"/>
    <col min="15" max="15" width="8.90625" style="60" bestFit="1" customWidth="1"/>
    <col min="16" max="16" width="9.08984375" style="60" bestFit="1" customWidth="1"/>
    <col min="17" max="17" width="19.54296875" style="60" bestFit="1" customWidth="1"/>
    <col min="18" max="18" width="36.6328125" style="60" bestFit="1" customWidth="1"/>
    <col min="19" max="16384" width="9.1796875" style="60"/>
  </cols>
  <sheetData>
    <row r="2" spans="1:6" x14ac:dyDescent="0.35">
      <c r="A2" s="122" t="s">
        <v>72</v>
      </c>
      <c r="B2" s="122"/>
      <c r="C2" s="122"/>
      <c r="D2" s="122"/>
      <c r="E2" s="122"/>
      <c r="F2" s="122"/>
    </row>
    <row r="4" spans="1:6" x14ac:dyDescent="0.35">
      <c r="A4" s="61" t="s">
        <v>0</v>
      </c>
      <c r="B4" s="61"/>
      <c r="C4" s="61" t="s">
        <v>50</v>
      </c>
      <c r="D4" s="61" t="s">
        <v>5</v>
      </c>
      <c r="E4" s="61"/>
      <c r="F4" s="61" t="s">
        <v>50</v>
      </c>
    </row>
    <row r="5" spans="1:6" x14ac:dyDescent="0.35">
      <c r="A5" s="62" t="s">
        <v>53</v>
      </c>
      <c r="B5" s="63"/>
      <c r="C5" s="63"/>
      <c r="D5" s="62" t="s">
        <v>55</v>
      </c>
    </row>
    <row r="6" spans="1:6" x14ac:dyDescent="0.35">
      <c r="A6" s="64" t="s">
        <v>31</v>
      </c>
      <c r="B6" s="60">
        <v>50000</v>
      </c>
      <c r="C6" s="64"/>
      <c r="D6" s="65"/>
    </row>
    <row r="7" spans="1:6" x14ac:dyDescent="0.35">
      <c r="A7" s="64" t="s">
        <v>37</v>
      </c>
      <c r="B7" s="60">
        <v>50000</v>
      </c>
      <c r="C7" s="60">
        <f>SUM(B6:B7)</f>
        <v>100000</v>
      </c>
      <c r="D7" s="62" t="s">
        <v>56</v>
      </c>
    </row>
    <row r="9" spans="1:6" x14ac:dyDescent="0.35">
      <c r="A9" s="66" t="s">
        <v>54</v>
      </c>
      <c r="B9" s="64"/>
      <c r="C9" s="64"/>
      <c r="D9" s="62" t="s">
        <v>43</v>
      </c>
    </row>
    <row r="10" spans="1:6" x14ac:dyDescent="0.35">
      <c r="A10" s="66"/>
      <c r="B10" s="64"/>
      <c r="C10" s="64"/>
      <c r="D10" s="64" t="s">
        <v>8</v>
      </c>
    </row>
    <row r="11" spans="1:6" x14ac:dyDescent="0.35">
      <c r="A11" s="66"/>
      <c r="B11" s="64"/>
      <c r="C11" s="64"/>
      <c r="D11" s="80" t="s">
        <v>74</v>
      </c>
      <c r="E11" s="60">
        <v>50000</v>
      </c>
    </row>
    <row r="12" spans="1:6" x14ac:dyDescent="0.35">
      <c r="D12" s="87" t="s">
        <v>75</v>
      </c>
      <c r="E12" s="60">
        <v>50000</v>
      </c>
      <c r="F12" s="60">
        <f>SUM(E11:E12)</f>
        <v>100000</v>
      </c>
    </row>
    <row r="13" spans="1:6" ht="14.5" thickBot="1" x14ac:dyDescent="0.4">
      <c r="A13" s="67" t="s">
        <v>47</v>
      </c>
      <c r="B13" s="67"/>
      <c r="C13" s="67">
        <f>SUM(C3:C12)</f>
        <v>100000</v>
      </c>
      <c r="D13" s="67" t="s">
        <v>51</v>
      </c>
      <c r="E13" s="68"/>
      <c r="F13" s="68">
        <f>SUM(F2:F12)</f>
        <v>100000</v>
      </c>
    </row>
    <row r="14" spans="1:6" ht="14.5" thickTop="1" x14ac:dyDescent="0.35"/>
    <row r="15" spans="1:6" ht="15" customHeight="1" x14ac:dyDescent="0.35">
      <c r="A15" s="128" t="s">
        <v>163</v>
      </c>
      <c r="B15" s="128"/>
      <c r="C15" s="128"/>
      <c r="D15" s="69"/>
    </row>
    <row r="17" spans="1:18" x14ac:dyDescent="0.35">
      <c r="A17" s="70" t="s">
        <v>12</v>
      </c>
      <c r="B17" s="70" t="s">
        <v>4</v>
      </c>
      <c r="C17" s="70" t="s">
        <v>4</v>
      </c>
    </row>
    <row r="18" spans="1:18" x14ac:dyDescent="0.35">
      <c r="A18" s="71" t="s">
        <v>74</v>
      </c>
    </row>
    <row r="19" spans="1:18" x14ac:dyDescent="0.35">
      <c r="A19" s="60" t="s">
        <v>77</v>
      </c>
      <c r="B19" s="60">
        <v>50000</v>
      </c>
    </row>
    <row r="20" spans="1:18" x14ac:dyDescent="0.35">
      <c r="A20" s="72" t="s">
        <v>99</v>
      </c>
      <c r="B20" s="60">
        <f>O38</f>
        <v>-6200</v>
      </c>
    </row>
    <row r="21" spans="1:18" x14ac:dyDescent="0.35">
      <c r="A21" s="72" t="s">
        <v>164</v>
      </c>
      <c r="B21" s="60">
        <f>Q43/2</f>
        <v>7750</v>
      </c>
    </row>
    <row r="22" spans="1:18" x14ac:dyDescent="0.35">
      <c r="A22" s="72" t="s">
        <v>78</v>
      </c>
      <c r="B22" s="61">
        <f>SUM(B19:B21)</f>
        <v>51550</v>
      </c>
    </row>
    <row r="23" spans="1:18" x14ac:dyDescent="0.35">
      <c r="A23" s="71"/>
    </row>
    <row r="24" spans="1:18" x14ac:dyDescent="0.35">
      <c r="A24" s="73" t="s">
        <v>75</v>
      </c>
    </row>
    <row r="25" spans="1:18" x14ac:dyDescent="0.35">
      <c r="A25" s="60" t="s">
        <v>77</v>
      </c>
      <c r="B25" s="60">
        <v>50000</v>
      </c>
    </row>
    <row r="26" spans="1:18" x14ac:dyDescent="0.35">
      <c r="A26" s="72" t="s">
        <v>99</v>
      </c>
      <c r="B26" s="60">
        <f>P39</f>
        <v>-3700</v>
      </c>
    </row>
    <row r="27" spans="1:18" x14ac:dyDescent="0.35">
      <c r="A27" s="72" t="s">
        <v>164</v>
      </c>
      <c r="B27" s="60">
        <f>Q43/2</f>
        <v>7750</v>
      </c>
    </row>
    <row r="28" spans="1:18" x14ac:dyDescent="0.35">
      <c r="A28" s="72" t="s">
        <v>78</v>
      </c>
      <c r="B28" s="61">
        <f>SUM(B25:B27)</f>
        <v>54050</v>
      </c>
    </row>
    <row r="29" spans="1:18" x14ac:dyDescent="0.35">
      <c r="H29" s="74" t="s">
        <v>87</v>
      </c>
    </row>
    <row r="30" spans="1:18" x14ac:dyDescent="0.35">
      <c r="A30" s="122" t="s">
        <v>73</v>
      </c>
      <c r="B30" s="122"/>
      <c r="C30" s="122"/>
      <c r="D30" s="122"/>
      <c r="E30" s="122"/>
      <c r="F30" s="122"/>
      <c r="M30" s="75"/>
    </row>
    <row r="31" spans="1:18" x14ac:dyDescent="0.35">
      <c r="I31" s="126" t="s">
        <v>0</v>
      </c>
      <c r="J31" s="126"/>
      <c r="K31" s="126"/>
      <c r="L31" s="126"/>
      <c r="M31" s="76"/>
      <c r="N31" s="77" t="s">
        <v>1</v>
      </c>
      <c r="O31" s="77"/>
      <c r="P31" s="127" t="s">
        <v>2</v>
      </c>
      <c r="Q31" s="127"/>
    </row>
    <row r="32" spans="1:18" ht="42" x14ac:dyDescent="0.35">
      <c r="A32" s="61" t="s">
        <v>0</v>
      </c>
      <c r="B32" s="61"/>
      <c r="C32" s="61" t="s">
        <v>50</v>
      </c>
      <c r="D32" s="61" t="s">
        <v>5</v>
      </c>
      <c r="E32" s="61"/>
      <c r="F32" s="61" t="s">
        <v>50</v>
      </c>
      <c r="H32" s="78" t="s">
        <v>3</v>
      </c>
      <c r="I32" s="52" t="s">
        <v>6</v>
      </c>
      <c r="J32" s="52" t="s">
        <v>58</v>
      </c>
      <c r="K32" s="52" t="s">
        <v>70</v>
      </c>
      <c r="L32" s="53" t="s">
        <v>71</v>
      </c>
      <c r="M32" s="54"/>
      <c r="N32" s="52" t="s">
        <v>162</v>
      </c>
      <c r="O32" s="52" t="s">
        <v>158</v>
      </c>
      <c r="P32" s="52" t="s">
        <v>159</v>
      </c>
      <c r="Q32" s="52" t="s">
        <v>9</v>
      </c>
      <c r="R32" s="74" t="s">
        <v>3</v>
      </c>
    </row>
    <row r="33" spans="1:18" x14ac:dyDescent="0.35">
      <c r="A33" s="62" t="s">
        <v>53</v>
      </c>
      <c r="B33" s="63"/>
      <c r="C33" s="63"/>
      <c r="D33" s="62" t="s">
        <v>55</v>
      </c>
      <c r="F33" s="79"/>
      <c r="H33" s="60" t="s">
        <v>64</v>
      </c>
      <c r="I33" s="60">
        <f>O33</f>
        <v>50000</v>
      </c>
      <c r="M33" s="75"/>
      <c r="O33" s="60">
        <v>50000</v>
      </c>
    </row>
    <row r="34" spans="1:18" x14ac:dyDescent="0.35">
      <c r="A34" s="64" t="s">
        <v>31</v>
      </c>
      <c r="B34" s="80">
        <f>I43</f>
        <v>22100</v>
      </c>
      <c r="C34" s="80"/>
      <c r="D34" s="65"/>
      <c r="E34" s="81"/>
      <c r="H34" s="82" t="s">
        <v>65</v>
      </c>
      <c r="J34" s="60">
        <f>P34</f>
        <v>50000</v>
      </c>
      <c r="M34" s="75"/>
      <c r="P34" s="60">
        <v>50000</v>
      </c>
    </row>
    <row r="35" spans="1:18" x14ac:dyDescent="0.35">
      <c r="A35" s="64" t="s">
        <v>37</v>
      </c>
      <c r="B35" s="83">
        <f>J43</f>
        <v>58500</v>
      </c>
      <c r="C35" s="80">
        <f>SUM(B34:B35)</f>
        <v>80600</v>
      </c>
      <c r="D35" s="62" t="s">
        <v>56</v>
      </c>
      <c r="E35" s="81"/>
      <c r="F35" s="81"/>
      <c r="H35" s="60" t="s">
        <v>66</v>
      </c>
      <c r="I35" s="60">
        <f>-J35</f>
        <v>-24000</v>
      </c>
      <c r="J35" s="60">
        <v>24000</v>
      </c>
      <c r="M35" s="75"/>
    </row>
    <row r="36" spans="1:18" x14ac:dyDescent="0.35">
      <c r="A36" s="64"/>
      <c r="B36" s="80"/>
      <c r="C36" s="80"/>
      <c r="D36" s="64" t="s">
        <v>162</v>
      </c>
      <c r="E36" s="81"/>
      <c r="F36" s="81">
        <f>N43</f>
        <v>50000</v>
      </c>
      <c r="I36" s="60">
        <f>Q36</f>
        <v>31000</v>
      </c>
      <c r="M36" s="75"/>
      <c r="Q36" s="60">
        <v>31000</v>
      </c>
      <c r="R36" s="60" t="s">
        <v>60</v>
      </c>
    </row>
    <row r="37" spans="1:18" x14ac:dyDescent="0.35">
      <c r="A37" s="66" t="s">
        <v>54</v>
      </c>
      <c r="B37" s="80"/>
      <c r="C37" s="80"/>
      <c r="D37" s="62" t="s">
        <v>43</v>
      </c>
      <c r="E37" s="81"/>
      <c r="F37" s="81"/>
      <c r="J37" s="60">
        <f>Q37</f>
        <v>-15500</v>
      </c>
      <c r="M37" s="75"/>
      <c r="Q37" s="60">
        <v>-15500</v>
      </c>
      <c r="R37" s="60" t="s">
        <v>98</v>
      </c>
    </row>
    <row r="38" spans="1:18" x14ac:dyDescent="0.35">
      <c r="A38" s="64" t="s">
        <v>39</v>
      </c>
      <c r="B38" s="80"/>
      <c r="C38" s="80">
        <f>K43</f>
        <v>25000</v>
      </c>
      <c r="D38" s="64" t="s">
        <v>76</v>
      </c>
      <c r="E38" s="81"/>
      <c r="F38" s="81"/>
      <c r="H38" s="60" t="s">
        <v>160</v>
      </c>
      <c r="I38" s="60">
        <f>O38</f>
        <v>-6200</v>
      </c>
      <c r="M38" s="75"/>
      <c r="O38" s="60">
        <v>-6200</v>
      </c>
    </row>
    <row r="39" spans="1:18" x14ac:dyDescent="0.35">
      <c r="A39" s="64" t="s">
        <v>41</v>
      </c>
      <c r="B39" s="80"/>
      <c r="C39" s="80">
        <v>50000</v>
      </c>
      <c r="D39" s="80" t="s">
        <v>74</v>
      </c>
      <c r="E39" s="60">
        <f>B22</f>
        <v>51550</v>
      </c>
      <c r="F39" s="81"/>
      <c r="H39" s="60" t="s">
        <v>161</v>
      </c>
      <c r="I39" s="60">
        <f>P39</f>
        <v>-3700</v>
      </c>
      <c r="M39" s="75"/>
      <c r="P39" s="60">
        <v>-3700</v>
      </c>
    </row>
    <row r="40" spans="1:18" ht="15.5" x14ac:dyDescent="0.35">
      <c r="A40" s="64"/>
      <c r="B40" s="80"/>
      <c r="C40" s="80"/>
      <c r="D40" s="87" t="s">
        <v>75</v>
      </c>
      <c r="E40" s="88">
        <f>B28</f>
        <v>54050</v>
      </c>
      <c r="F40" s="60">
        <f>SUM(E39:E40)</f>
        <v>105600</v>
      </c>
      <c r="H40" s="60" t="s">
        <v>67</v>
      </c>
      <c r="I40" s="60">
        <f>N40</f>
        <v>50000</v>
      </c>
      <c r="M40" s="75"/>
      <c r="N40" s="60">
        <v>50000</v>
      </c>
    </row>
    <row r="41" spans="1:18" x14ac:dyDescent="0.35">
      <c r="A41" s="64"/>
      <c r="B41" s="64"/>
      <c r="C41" s="64"/>
      <c r="D41" s="82"/>
      <c r="E41" s="84"/>
      <c r="H41" s="60" t="s">
        <v>68</v>
      </c>
      <c r="I41" s="60">
        <f>-K41</f>
        <v>-25000</v>
      </c>
      <c r="K41" s="60">
        <v>25000</v>
      </c>
      <c r="M41" s="75"/>
    </row>
    <row r="42" spans="1:18" ht="14.5" thickBot="1" x14ac:dyDescent="0.4">
      <c r="A42" s="67" t="s">
        <v>47</v>
      </c>
      <c r="B42" s="67"/>
      <c r="C42" s="67">
        <f>SUM(C35:C41)</f>
        <v>155600</v>
      </c>
      <c r="D42" s="67" t="s">
        <v>51</v>
      </c>
      <c r="E42" s="68"/>
      <c r="F42" s="68">
        <f>SUM(F34:F40)</f>
        <v>155600</v>
      </c>
      <c r="H42" s="60" t="s">
        <v>69</v>
      </c>
      <c r="I42" s="60">
        <f>-L42</f>
        <v>-50000</v>
      </c>
      <c r="L42" s="60">
        <v>50000</v>
      </c>
      <c r="M42" s="75"/>
    </row>
    <row r="43" spans="1:18" ht="15" thickTop="1" thickBot="1" x14ac:dyDescent="0.4">
      <c r="H43" s="68" t="s">
        <v>63</v>
      </c>
      <c r="I43" s="68">
        <f>SUM(I33:I42)</f>
        <v>22100</v>
      </c>
      <c r="J43" s="68">
        <f>SUM(J33:J42)</f>
        <v>58500</v>
      </c>
      <c r="K43" s="68">
        <f>SUM(K33:K42)</f>
        <v>25000</v>
      </c>
      <c r="L43" s="68">
        <f>SUM(L32:L42)</f>
        <v>50000</v>
      </c>
      <c r="M43" s="85"/>
      <c r="N43" s="68">
        <f>SUM(N33:N42)</f>
        <v>50000</v>
      </c>
      <c r="O43" s="68">
        <f>SUM(O33:O42)</f>
        <v>43800</v>
      </c>
      <c r="P43" s="68">
        <f>SUM(P33:P42)</f>
        <v>46300</v>
      </c>
      <c r="Q43" s="68">
        <f>SUM(Q33:Q42)</f>
        <v>15500</v>
      </c>
      <c r="R43" s="89" t="s">
        <v>165</v>
      </c>
    </row>
    <row r="44" spans="1:18" ht="14.5" thickTop="1" x14ac:dyDescent="0.35"/>
    <row r="45" spans="1:18" ht="14.5" thickBot="1" x14ac:dyDescent="0.4">
      <c r="L45" s="68">
        <f>SUM(I43:L43)</f>
        <v>155600</v>
      </c>
      <c r="M45" s="59" t="s">
        <v>13</v>
      </c>
      <c r="N45" s="68">
        <f>SUM(N43:Q43)</f>
        <v>155600</v>
      </c>
      <c r="O45" s="86"/>
    </row>
    <row r="46" spans="1:18" ht="14.5" thickTop="1" x14ac:dyDescent="0.35"/>
  </sheetData>
  <mergeCells count="5">
    <mergeCell ref="A30:F30"/>
    <mergeCell ref="I31:L31"/>
    <mergeCell ref="P31:Q31"/>
    <mergeCell ref="A2:F2"/>
    <mergeCell ref="A15:C15"/>
  </mergeCells>
  <conditionalFormatting sqref="I31 P31 M31:O32 I32:L32 P32:Q32">
    <cfRule type="cellIs" dxfId="4" priority="2" operator="lessThan">
      <formula>0</formula>
    </cfRule>
  </conditionalFormatting>
  <conditionalFormatting sqref="A15">
    <cfRule type="cellIs" dxfId="3"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
  <sheetViews>
    <sheetView zoomScaleNormal="100" workbookViewId="0"/>
  </sheetViews>
  <sheetFormatPr defaultColWidth="9.1796875" defaultRowHeight="14" x14ac:dyDescent="0.3"/>
  <cols>
    <col min="1" max="1" width="19.1796875" style="21" bestFit="1" customWidth="1"/>
    <col min="2" max="2" width="7.54296875" style="21" bestFit="1" customWidth="1"/>
    <col min="3" max="3" width="10.453125" style="21" bestFit="1" customWidth="1"/>
    <col min="4" max="4" width="32.36328125" style="21" bestFit="1" customWidth="1"/>
    <col min="5" max="5" width="7.54296875" style="21" bestFit="1" customWidth="1"/>
    <col min="6" max="6" width="10.453125" style="21" bestFit="1" customWidth="1"/>
    <col min="7" max="7" width="12.7265625" style="21" customWidth="1"/>
    <col min="8" max="8" width="35" style="21" bestFit="1" customWidth="1"/>
    <col min="9" max="9" width="11.90625" style="21" bestFit="1" customWidth="1"/>
    <col min="10" max="10" width="9.54296875" style="21" bestFit="1" customWidth="1"/>
    <col min="11" max="11" width="9.7265625" style="21" bestFit="1" customWidth="1"/>
    <col min="12" max="12" width="9.08984375" style="21" bestFit="1" customWidth="1"/>
    <col min="13" max="13" width="8.36328125" style="21" bestFit="1" customWidth="1"/>
    <col min="14" max="14" width="6.6328125" style="21" bestFit="1" customWidth="1"/>
    <col min="15" max="15" width="9.1796875" style="21" bestFit="1" customWidth="1"/>
    <col min="16" max="17" width="8.36328125" style="21" bestFit="1" customWidth="1"/>
    <col min="18" max="18" width="19.08984375" style="21" bestFit="1" customWidth="1"/>
    <col min="19" max="19" width="35.54296875" style="21" bestFit="1" customWidth="1"/>
    <col min="20" max="16384" width="9.1796875" style="21"/>
  </cols>
  <sheetData>
    <row r="1" spans="1:19" x14ac:dyDescent="0.3">
      <c r="N1" s="51"/>
      <c r="R1" s="38" t="s">
        <v>149</v>
      </c>
    </row>
    <row r="2" spans="1:19" x14ac:dyDescent="0.3">
      <c r="A2" s="122" t="s">
        <v>81</v>
      </c>
      <c r="B2" s="122"/>
      <c r="C2" s="122"/>
      <c r="D2" s="122"/>
      <c r="E2" s="122"/>
      <c r="F2" s="122"/>
      <c r="H2" s="50" t="s">
        <v>87</v>
      </c>
      <c r="N2" s="51"/>
    </row>
    <row r="3" spans="1:19" ht="14.25" customHeight="1" x14ac:dyDescent="0.3">
      <c r="I3" s="126" t="s">
        <v>0</v>
      </c>
      <c r="J3" s="126"/>
      <c r="K3" s="126"/>
      <c r="L3" s="126"/>
      <c r="M3" s="126"/>
      <c r="N3" s="90"/>
      <c r="O3" s="127" t="s">
        <v>1</v>
      </c>
      <c r="P3" s="127"/>
      <c r="Q3" s="127" t="s">
        <v>2</v>
      </c>
      <c r="R3" s="127"/>
    </row>
    <row r="4" spans="1:19" ht="31.5" customHeight="1" x14ac:dyDescent="0.3">
      <c r="A4" s="23" t="s">
        <v>0</v>
      </c>
      <c r="B4" s="23"/>
      <c r="C4" s="23" t="s">
        <v>50</v>
      </c>
      <c r="D4" s="23" t="s">
        <v>5</v>
      </c>
      <c r="E4" s="23"/>
      <c r="F4" s="23" t="s">
        <v>50</v>
      </c>
      <c r="I4" s="91" t="s">
        <v>6</v>
      </c>
      <c r="J4" s="91" t="s">
        <v>7</v>
      </c>
      <c r="K4" s="91" t="s">
        <v>58</v>
      </c>
      <c r="L4" s="92" t="s">
        <v>84</v>
      </c>
      <c r="M4" s="91" t="s">
        <v>70</v>
      </c>
      <c r="N4" s="54"/>
      <c r="O4" s="91" t="s">
        <v>85</v>
      </c>
      <c r="P4" s="91" t="s">
        <v>86</v>
      </c>
      <c r="Q4" s="91" t="s">
        <v>8</v>
      </c>
      <c r="R4" s="91" t="s">
        <v>9</v>
      </c>
      <c r="S4" s="21" t="s">
        <v>60</v>
      </c>
    </row>
    <row r="5" spans="1:19" x14ac:dyDescent="0.3">
      <c r="A5" s="46" t="s">
        <v>53</v>
      </c>
      <c r="B5" s="47"/>
      <c r="C5" s="47"/>
      <c r="D5" s="46" t="s">
        <v>55</v>
      </c>
      <c r="F5" s="25"/>
      <c r="H5" s="28" t="s">
        <v>169</v>
      </c>
      <c r="I5" s="93">
        <v>25000</v>
      </c>
      <c r="J5" s="93"/>
      <c r="K5" s="93">
        <v>50000</v>
      </c>
      <c r="L5" s="94"/>
      <c r="M5" s="93"/>
      <c r="N5" s="95"/>
      <c r="O5" s="94"/>
      <c r="P5" s="96">
        <v>20000</v>
      </c>
      <c r="Q5" s="93">
        <v>55000</v>
      </c>
      <c r="R5" s="93"/>
    </row>
    <row r="6" spans="1:19" x14ac:dyDescent="0.3">
      <c r="A6" s="48" t="s">
        <v>31</v>
      </c>
      <c r="B6" s="55">
        <f>I16</f>
        <v>12500</v>
      </c>
      <c r="C6" s="55"/>
      <c r="D6" s="48" t="s">
        <v>85</v>
      </c>
      <c r="F6" s="26">
        <f>O16</f>
        <v>7000</v>
      </c>
      <c r="I6" s="97">
        <f>R6</f>
        <v>12000</v>
      </c>
      <c r="J6" s="97"/>
      <c r="K6" s="97"/>
      <c r="L6" s="97"/>
      <c r="M6" s="97"/>
      <c r="N6" s="98"/>
      <c r="O6" s="99"/>
      <c r="P6" s="97"/>
      <c r="Q6" s="97"/>
      <c r="R6" s="97">
        <v>12000</v>
      </c>
      <c r="S6" s="21" t="s">
        <v>60</v>
      </c>
    </row>
    <row r="7" spans="1:19" x14ac:dyDescent="0.3">
      <c r="A7" s="21" t="s">
        <v>83</v>
      </c>
      <c r="B7" s="21">
        <f>J16</f>
        <v>3400</v>
      </c>
      <c r="E7" s="26"/>
      <c r="F7" s="26"/>
      <c r="H7" s="56"/>
      <c r="I7" s="97"/>
      <c r="J7" s="97"/>
      <c r="K7" s="97">
        <f>R7</f>
        <v>-7000</v>
      </c>
      <c r="L7" s="97"/>
      <c r="M7" s="97"/>
      <c r="N7" s="98"/>
      <c r="O7" s="99"/>
      <c r="P7" s="97"/>
      <c r="Q7" s="97"/>
      <c r="R7" s="97">
        <v>-7000</v>
      </c>
      <c r="S7" s="21" t="s">
        <v>98</v>
      </c>
    </row>
    <row r="8" spans="1:19" x14ac:dyDescent="0.3">
      <c r="A8" s="48" t="s">
        <v>37</v>
      </c>
      <c r="B8" s="57">
        <f>K16</f>
        <v>46500</v>
      </c>
      <c r="C8" s="55">
        <f>SUM(B6:B8)</f>
        <v>62400</v>
      </c>
      <c r="D8" s="46" t="s">
        <v>56</v>
      </c>
      <c r="E8" s="26"/>
      <c r="F8" s="26"/>
      <c r="H8" s="21" t="s">
        <v>167</v>
      </c>
      <c r="I8" s="97"/>
      <c r="J8" s="97"/>
      <c r="K8" s="97">
        <v>7000</v>
      </c>
      <c r="L8" s="97"/>
      <c r="M8" s="97"/>
      <c r="N8" s="98"/>
      <c r="O8" s="99">
        <f>K8</f>
        <v>7000</v>
      </c>
      <c r="P8" s="97"/>
      <c r="Q8" s="97"/>
      <c r="R8" s="97"/>
    </row>
    <row r="9" spans="1:19" x14ac:dyDescent="0.3">
      <c r="A9" s="58"/>
      <c r="B9" s="55"/>
      <c r="D9" s="21" t="s">
        <v>86</v>
      </c>
      <c r="E9" s="26"/>
      <c r="F9" s="26">
        <v>20000</v>
      </c>
      <c r="I9" s="97">
        <f>R9</f>
        <v>2500</v>
      </c>
      <c r="J9" s="97"/>
      <c r="K9" s="97"/>
      <c r="L9" s="97"/>
      <c r="M9" s="97"/>
      <c r="N9" s="98"/>
      <c r="O9" s="99"/>
      <c r="P9" s="97"/>
      <c r="Q9" s="97"/>
      <c r="R9" s="97">
        <v>2500</v>
      </c>
      <c r="S9" s="21" t="s">
        <v>60</v>
      </c>
    </row>
    <row r="10" spans="1:19" x14ac:dyDescent="0.3">
      <c r="I10" s="97"/>
      <c r="J10" s="97"/>
      <c r="K10" s="97">
        <f>R10</f>
        <v>-1500</v>
      </c>
      <c r="L10" s="97"/>
      <c r="M10" s="97"/>
      <c r="N10" s="98"/>
      <c r="O10" s="99"/>
      <c r="P10" s="97"/>
      <c r="Q10" s="97"/>
      <c r="R10" s="97">
        <v>-1500</v>
      </c>
      <c r="S10" s="21" t="s">
        <v>98</v>
      </c>
    </row>
    <row r="11" spans="1:19" x14ac:dyDescent="0.3">
      <c r="A11" s="49" t="s">
        <v>54</v>
      </c>
      <c r="B11" s="55"/>
      <c r="C11" s="55"/>
      <c r="D11" s="46" t="s">
        <v>43</v>
      </c>
      <c r="F11" s="26"/>
      <c r="I11" s="97"/>
      <c r="J11" s="97">
        <f>R11</f>
        <v>3400</v>
      </c>
      <c r="K11" s="97"/>
      <c r="L11" s="97"/>
      <c r="M11" s="97"/>
      <c r="N11" s="98"/>
      <c r="O11" s="99"/>
      <c r="P11" s="97"/>
      <c r="Q11" s="97"/>
      <c r="R11" s="97">
        <v>3400</v>
      </c>
      <c r="S11" s="21" t="s">
        <v>60</v>
      </c>
    </row>
    <row r="12" spans="1:19" x14ac:dyDescent="0.3">
      <c r="A12" s="48" t="s">
        <v>39</v>
      </c>
      <c r="B12" s="55"/>
      <c r="C12" s="55">
        <f>M16</f>
        <v>20000</v>
      </c>
      <c r="D12" s="48" t="s">
        <v>76</v>
      </c>
      <c r="E12" s="21">
        <f>Q16</f>
        <v>55000</v>
      </c>
      <c r="I12" s="97"/>
      <c r="J12" s="97"/>
      <c r="K12" s="97">
        <f>R12</f>
        <v>-2000</v>
      </c>
      <c r="L12" s="97"/>
      <c r="M12" s="97"/>
      <c r="N12" s="98"/>
      <c r="O12" s="99"/>
      <c r="P12" s="97"/>
      <c r="Q12" s="97"/>
      <c r="R12" s="97">
        <v>-2000</v>
      </c>
      <c r="S12" s="21" t="s">
        <v>98</v>
      </c>
    </row>
    <row r="13" spans="1:19" x14ac:dyDescent="0.3">
      <c r="A13" s="58" t="s">
        <v>84</v>
      </c>
      <c r="B13" s="48"/>
      <c r="C13" s="55">
        <v>2800</v>
      </c>
      <c r="D13" s="58" t="s">
        <v>46</v>
      </c>
      <c r="E13" s="27">
        <f>R16</f>
        <v>3200</v>
      </c>
      <c r="F13" s="21">
        <f>SUM(E11:E13)</f>
        <v>58200</v>
      </c>
      <c r="I13" s="97">
        <f>R13</f>
        <v>-4200</v>
      </c>
      <c r="J13" s="97"/>
      <c r="K13" s="97"/>
      <c r="L13" s="97"/>
      <c r="M13" s="97"/>
      <c r="N13" s="98"/>
      <c r="O13" s="99"/>
      <c r="P13" s="97"/>
      <c r="Q13" s="97"/>
      <c r="R13" s="97">
        <v>-4200</v>
      </c>
      <c r="S13" s="21" t="s">
        <v>168</v>
      </c>
    </row>
    <row r="14" spans="1:19" x14ac:dyDescent="0.3">
      <c r="H14" s="21" t="s">
        <v>68</v>
      </c>
      <c r="I14" s="97">
        <f>-M14</f>
        <v>-20000</v>
      </c>
      <c r="J14" s="97"/>
      <c r="K14" s="97"/>
      <c r="L14" s="97"/>
      <c r="M14" s="97">
        <v>20000</v>
      </c>
      <c r="N14" s="98"/>
      <c r="O14" s="99"/>
      <c r="P14" s="97"/>
      <c r="Q14" s="97"/>
      <c r="R14" s="97"/>
    </row>
    <row r="15" spans="1:19" ht="14.5" thickBot="1" x14ac:dyDescent="0.35">
      <c r="A15" s="31" t="s">
        <v>47</v>
      </c>
      <c r="B15" s="31"/>
      <c r="C15" s="31">
        <f>SUM(C8:C14)</f>
        <v>85200</v>
      </c>
      <c r="D15" s="31" t="s">
        <v>51</v>
      </c>
      <c r="E15" s="32"/>
      <c r="F15" s="32">
        <f>SUM(F6:F14)</f>
        <v>85200</v>
      </c>
      <c r="H15" s="21" t="s">
        <v>82</v>
      </c>
      <c r="I15" s="97">
        <f>-L15</f>
        <v>-2800</v>
      </c>
      <c r="J15" s="97"/>
      <c r="K15" s="97"/>
      <c r="L15" s="97">
        <v>2800</v>
      </c>
      <c r="M15" s="97"/>
      <c r="N15" s="98"/>
      <c r="O15" s="99"/>
      <c r="P15" s="97"/>
      <c r="Q15" s="97"/>
      <c r="R15" s="97"/>
    </row>
    <row r="16" spans="1:19" ht="15" thickTop="1" thickBot="1" x14ac:dyDescent="0.35">
      <c r="H16" s="32" t="s">
        <v>170</v>
      </c>
      <c r="I16" s="31">
        <f>SUM(I5:I15)</f>
        <v>12500</v>
      </c>
      <c r="J16" s="31">
        <f t="shared" ref="J16:R16" si="0">SUM(J5:J15)</f>
        <v>3400</v>
      </c>
      <c r="K16" s="31">
        <f t="shared" si="0"/>
        <v>46500</v>
      </c>
      <c r="L16" s="31">
        <f>SUM(L5:L15)</f>
        <v>2800</v>
      </c>
      <c r="M16" s="31">
        <f>SUM(M5:M15)</f>
        <v>20000</v>
      </c>
      <c r="N16" s="100"/>
      <c r="O16" s="31">
        <f t="shared" si="0"/>
        <v>7000</v>
      </c>
      <c r="P16" s="31">
        <f t="shared" si="0"/>
        <v>20000</v>
      </c>
      <c r="Q16" s="31">
        <f t="shared" si="0"/>
        <v>55000</v>
      </c>
      <c r="R16" s="31">
        <f t="shared" si="0"/>
        <v>3200</v>
      </c>
    </row>
    <row r="17" spans="8:18" ht="14.5" thickTop="1" x14ac:dyDescent="0.3">
      <c r="I17" s="97"/>
      <c r="J17" s="97"/>
      <c r="K17" s="97"/>
      <c r="L17" s="97"/>
      <c r="M17" s="97"/>
      <c r="N17" s="97"/>
      <c r="O17" s="97"/>
      <c r="P17" s="97"/>
      <c r="Q17" s="97"/>
      <c r="R17" s="97"/>
    </row>
    <row r="18" spans="8:18" ht="14.5" thickBot="1" x14ac:dyDescent="0.35">
      <c r="I18" s="97"/>
      <c r="J18" s="97"/>
      <c r="K18" s="97"/>
      <c r="L18" s="97"/>
      <c r="M18" s="101">
        <f>SUM(I16:M16)</f>
        <v>85200</v>
      </c>
      <c r="N18" s="102" t="s">
        <v>13</v>
      </c>
      <c r="O18" s="101">
        <f>SUM(O16:R16)</f>
        <v>85200</v>
      </c>
      <c r="P18" s="97"/>
      <c r="Q18" s="97"/>
      <c r="R18" s="97"/>
    </row>
    <row r="19" spans="8:18" ht="14.5" thickTop="1" x14ac:dyDescent="0.3"/>
    <row r="20" spans="8:18" x14ac:dyDescent="0.3">
      <c r="H20" s="33" t="s">
        <v>166</v>
      </c>
    </row>
  </sheetData>
  <mergeCells count="4">
    <mergeCell ref="A2:F2"/>
    <mergeCell ref="Q3:R3"/>
    <mergeCell ref="O3:P3"/>
    <mergeCell ref="I3:M3"/>
  </mergeCells>
  <conditionalFormatting sqref="I3 N3:O3 Q3 I4:R5">
    <cfRule type="cellIs" dxfId="2" priority="1" operator="less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8"/>
  <sheetViews>
    <sheetView workbookViewId="0"/>
  </sheetViews>
  <sheetFormatPr defaultColWidth="19.1796875" defaultRowHeight="14" x14ac:dyDescent="0.3"/>
  <cols>
    <col min="1" max="2" width="19.1796875" style="21"/>
    <col min="3" max="3" width="28.08984375" style="21" bestFit="1" customWidth="1"/>
    <col min="4" max="16384" width="19.1796875" style="21"/>
  </cols>
  <sheetData>
    <row r="2" spans="1:4" x14ac:dyDescent="0.3">
      <c r="A2" s="129" t="s">
        <v>89</v>
      </c>
      <c r="B2" s="129"/>
      <c r="C2" s="129"/>
      <c r="D2" s="129"/>
    </row>
    <row r="4" spans="1:4" x14ac:dyDescent="0.3">
      <c r="A4" s="23" t="s">
        <v>88</v>
      </c>
      <c r="B4" s="23" t="s">
        <v>50</v>
      </c>
      <c r="C4" s="23" t="s">
        <v>55</v>
      </c>
      <c r="D4" s="23" t="s">
        <v>50</v>
      </c>
    </row>
    <row r="5" spans="1:4" x14ac:dyDescent="0.3">
      <c r="A5" s="21" t="s">
        <v>10</v>
      </c>
      <c r="B5" s="21">
        <v>2000</v>
      </c>
      <c r="C5" s="21" t="s">
        <v>85</v>
      </c>
      <c r="D5" s="21">
        <v>5000</v>
      </c>
    </row>
    <row r="6" spans="1:4" x14ac:dyDescent="0.3">
      <c r="A6" s="21" t="s">
        <v>7</v>
      </c>
      <c r="B6" s="21">
        <v>7000</v>
      </c>
      <c r="C6" s="21" t="s">
        <v>92</v>
      </c>
      <c r="D6" s="21">
        <v>2000</v>
      </c>
    </row>
    <row r="7" spans="1:4" x14ac:dyDescent="0.3">
      <c r="A7" s="21" t="s">
        <v>90</v>
      </c>
      <c r="B7" s="21">
        <v>3500</v>
      </c>
      <c r="C7" s="21" t="s">
        <v>91</v>
      </c>
      <c r="D7" s="21">
        <v>1500</v>
      </c>
    </row>
    <row r="8" spans="1:4" ht="14.5" thickBot="1" x14ac:dyDescent="0.35">
      <c r="B8" s="32">
        <f>SUM(B5:B7)</f>
        <v>12500</v>
      </c>
      <c r="D8" s="32">
        <f>SUM(D5:D7)</f>
        <v>8500</v>
      </c>
    </row>
    <row r="9" spans="1:4" ht="14.5" thickTop="1" x14ac:dyDescent="0.3"/>
    <row r="10" spans="1:4" x14ac:dyDescent="0.3">
      <c r="A10" s="21" t="s">
        <v>93</v>
      </c>
      <c r="B10" s="21" t="s">
        <v>94</v>
      </c>
    </row>
    <row r="11" spans="1:4" x14ac:dyDescent="0.3">
      <c r="B11" s="104">
        <f>B8/D8</f>
        <v>1.4705882352941178</v>
      </c>
    </row>
    <row r="13" spans="1:4" x14ac:dyDescent="0.3">
      <c r="A13" s="21" t="s">
        <v>171</v>
      </c>
    </row>
    <row r="18" spans="4:4" x14ac:dyDescent="0.3">
      <c r="D18" s="103"/>
    </row>
  </sheetData>
  <mergeCells count="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zoomScaleNormal="100" workbookViewId="0">
      <selection activeCell="G10" sqref="G10"/>
    </sheetView>
  </sheetViews>
  <sheetFormatPr defaultColWidth="35.7265625" defaultRowHeight="14" x14ac:dyDescent="0.35"/>
  <cols>
    <col min="1" max="1" width="28.08984375" style="60" customWidth="1"/>
    <col min="2" max="2" width="9.7265625" style="60" bestFit="1" customWidth="1"/>
    <col min="3" max="3" width="9.08984375" style="60" bestFit="1" customWidth="1"/>
    <col min="4" max="4" width="9.7265625" style="60" bestFit="1" customWidth="1"/>
    <col min="5" max="5" width="9.08984375" style="60" bestFit="1" customWidth="1"/>
    <col min="6" max="6" width="40" style="60" bestFit="1" customWidth="1"/>
    <col min="7" max="10" width="9.08984375" style="60" bestFit="1" customWidth="1"/>
    <col min="11" max="16384" width="35.7265625" style="60"/>
  </cols>
  <sheetData>
    <row r="1" spans="1:13" x14ac:dyDescent="0.35">
      <c r="A1" s="74" t="s">
        <v>121</v>
      </c>
    </row>
    <row r="2" spans="1:13" x14ac:dyDescent="0.35">
      <c r="A2" s="74"/>
    </row>
    <row r="3" spans="1:13" x14ac:dyDescent="0.35">
      <c r="A3" s="105" t="s">
        <v>122</v>
      </c>
    </row>
    <row r="4" spans="1:13" x14ac:dyDescent="0.35">
      <c r="A4" s="131" t="s">
        <v>123</v>
      </c>
      <c r="B4" s="131"/>
      <c r="C4" s="131"/>
      <c r="D4" s="131"/>
      <c r="E4" s="131"/>
      <c r="F4" s="131"/>
      <c r="G4" s="131"/>
      <c r="H4" s="131"/>
      <c r="I4" s="131"/>
      <c r="J4" s="131"/>
    </row>
    <row r="5" spans="1:13" x14ac:dyDescent="0.3">
      <c r="K5" s="106"/>
      <c r="L5" s="106"/>
      <c r="M5" s="21"/>
    </row>
    <row r="6" spans="1:13" x14ac:dyDescent="0.3">
      <c r="A6" s="107" t="s">
        <v>0</v>
      </c>
      <c r="B6" s="132" t="s">
        <v>172</v>
      </c>
      <c r="C6" s="132"/>
      <c r="D6" s="132" t="s">
        <v>124</v>
      </c>
      <c r="E6" s="132"/>
      <c r="F6" s="107" t="s">
        <v>125</v>
      </c>
      <c r="G6" s="132" t="s">
        <v>172</v>
      </c>
      <c r="H6" s="132"/>
      <c r="I6" s="132" t="s">
        <v>124</v>
      </c>
      <c r="J6" s="132"/>
      <c r="K6" s="106"/>
      <c r="L6" s="106"/>
      <c r="M6" s="21"/>
    </row>
    <row r="7" spans="1:13" x14ac:dyDescent="0.3">
      <c r="A7" s="107" t="s">
        <v>88</v>
      </c>
      <c r="B7" s="108"/>
      <c r="C7" s="108"/>
      <c r="D7" s="108"/>
      <c r="E7" s="108"/>
      <c r="F7" s="107" t="s">
        <v>55</v>
      </c>
      <c r="G7" s="108"/>
      <c r="H7" s="108"/>
      <c r="I7" s="108"/>
      <c r="J7" s="108"/>
      <c r="K7" s="81"/>
      <c r="L7" s="81"/>
      <c r="M7" s="21"/>
    </row>
    <row r="8" spans="1:13" x14ac:dyDescent="0.3">
      <c r="A8" s="109" t="s">
        <v>31</v>
      </c>
      <c r="B8" s="109">
        <v>34983</v>
      </c>
      <c r="C8" s="109"/>
      <c r="D8" s="109">
        <v>66660</v>
      </c>
      <c r="E8" s="109"/>
      <c r="F8" s="109" t="s">
        <v>85</v>
      </c>
      <c r="G8" s="109">
        <v>8517</v>
      </c>
      <c r="H8" s="109"/>
      <c r="I8" s="109">
        <v>21315</v>
      </c>
      <c r="J8" s="109"/>
      <c r="K8" s="81"/>
      <c r="L8" s="81"/>
      <c r="M8" s="21"/>
    </row>
    <row r="9" spans="1:13" x14ac:dyDescent="0.3">
      <c r="A9" s="109" t="s">
        <v>7</v>
      </c>
      <c r="B9" s="109">
        <v>21798</v>
      </c>
      <c r="C9" s="109"/>
      <c r="D9" s="109">
        <v>26505</v>
      </c>
      <c r="E9" s="109"/>
      <c r="F9" s="109" t="s">
        <v>126</v>
      </c>
      <c r="G9" s="109">
        <v>8385</v>
      </c>
      <c r="H9" s="109"/>
      <c r="I9" s="109">
        <v>29250</v>
      </c>
      <c r="J9" s="109"/>
      <c r="K9" s="81"/>
      <c r="L9" s="81"/>
      <c r="M9" s="21"/>
    </row>
    <row r="10" spans="1:13" x14ac:dyDescent="0.3">
      <c r="A10" s="109" t="s">
        <v>127</v>
      </c>
      <c r="B10" s="109">
        <v>11700</v>
      </c>
      <c r="C10" s="109"/>
      <c r="D10" s="109">
        <v>0</v>
      </c>
      <c r="E10" s="109"/>
      <c r="F10" s="109" t="s">
        <v>128</v>
      </c>
      <c r="G10" s="109">
        <v>5700</v>
      </c>
      <c r="H10" s="109"/>
      <c r="I10" s="109">
        <v>7224</v>
      </c>
      <c r="J10" s="109"/>
      <c r="K10" s="81"/>
      <c r="L10" s="81"/>
      <c r="M10" s="21"/>
    </row>
    <row r="11" spans="1:13" x14ac:dyDescent="0.3">
      <c r="A11" s="109" t="s">
        <v>129</v>
      </c>
      <c r="B11" s="109">
        <v>29835</v>
      </c>
      <c r="C11" s="109"/>
      <c r="D11" s="109">
        <v>26520</v>
      </c>
      <c r="E11" s="109"/>
      <c r="F11" s="109" t="s">
        <v>130</v>
      </c>
      <c r="G11" s="109">
        <v>1974</v>
      </c>
      <c r="H11" s="109"/>
      <c r="I11" s="109">
        <v>2202</v>
      </c>
      <c r="J11" s="109"/>
      <c r="K11" s="81"/>
      <c r="L11" s="81"/>
      <c r="M11" s="21"/>
    </row>
    <row r="12" spans="1:13" x14ac:dyDescent="0.3">
      <c r="A12" s="109" t="s">
        <v>131</v>
      </c>
      <c r="B12" s="109">
        <v>5559</v>
      </c>
      <c r="C12" s="109"/>
      <c r="D12" s="109">
        <v>6630</v>
      </c>
      <c r="E12" s="109"/>
      <c r="F12" s="110" t="s">
        <v>132</v>
      </c>
      <c r="G12" s="109"/>
      <c r="H12" s="109">
        <f>SUM(G8:G11)</f>
        <v>24576</v>
      </c>
      <c r="I12" s="109"/>
      <c r="J12" s="109">
        <f>SUM(I8:I11)</f>
        <v>59991</v>
      </c>
      <c r="K12" s="81"/>
      <c r="L12" s="81"/>
      <c r="M12" s="21"/>
    </row>
    <row r="13" spans="1:13" x14ac:dyDescent="0.3">
      <c r="A13" s="109" t="s">
        <v>84</v>
      </c>
      <c r="B13" s="109">
        <v>3150</v>
      </c>
      <c r="C13" s="109"/>
      <c r="D13" s="109">
        <v>2826</v>
      </c>
      <c r="E13" s="109"/>
      <c r="F13" s="109"/>
      <c r="G13" s="109"/>
      <c r="H13" s="109"/>
      <c r="I13" s="109"/>
      <c r="J13" s="109"/>
      <c r="K13" s="81"/>
      <c r="L13" s="81"/>
      <c r="M13" s="21"/>
    </row>
    <row r="14" spans="1:13" x14ac:dyDescent="0.3">
      <c r="A14" s="110" t="s">
        <v>133</v>
      </c>
      <c r="C14" s="109">
        <f>SUM(B8:B13)</f>
        <v>107025</v>
      </c>
      <c r="E14" s="109">
        <f>SUM(D8:D13)</f>
        <v>129141</v>
      </c>
      <c r="F14" s="109" t="s">
        <v>134</v>
      </c>
      <c r="G14" s="109"/>
      <c r="H14" s="109">
        <v>2451</v>
      </c>
      <c r="I14" s="109"/>
      <c r="J14" s="109">
        <v>2451</v>
      </c>
      <c r="K14" s="81"/>
      <c r="L14" s="81"/>
      <c r="M14" s="21"/>
    </row>
    <row r="15" spans="1:13" x14ac:dyDescent="0.3">
      <c r="A15" s="109"/>
      <c r="B15" s="109"/>
      <c r="C15" s="109"/>
      <c r="D15" s="109"/>
      <c r="E15" s="109"/>
      <c r="F15" s="110" t="s">
        <v>135</v>
      </c>
      <c r="G15" s="109"/>
      <c r="H15" s="109">
        <f>H12+H14</f>
        <v>27027</v>
      </c>
      <c r="I15" s="109"/>
      <c r="J15" s="109">
        <f t="shared" ref="J15" si="0">J12+J14</f>
        <v>62442</v>
      </c>
      <c r="K15" s="81"/>
      <c r="L15" s="81"/>
      <c r="M15" s="21"/>
    </row>
    <row r="16" spans="1:13" x14ac:dyDescent="0.3">
      <c r="A16" s="107" t="s">
        <v>136</v>
      </c>
      <c r="B16" s="109"/>
      <c r="C16" s="109"/>
      <c r="D16" s="109"/>
      <c r="E16" s="109"/>
      <c r="F16" s="109"/>
      <c r="G16" s="109"/>
      <c r="H16" s="109"/>
      <c r="I16" s="109"/>
      <c r="J16" s="109"/>
      <c r="K16" s="81"/>
      <c r="L16" s="81"/>
      <c r="M16" s="21"/>
    </row>
    <row r="17" spans="1:13" x14ac:dyDescent="0.3">
      <c r="A17" s="109" t="s">
        <v>70</v>
      </c>
      <c r="C17" s="109">
        <v>89700</v>
      </c>
      <c r="D17" s="109"/>
      <c r="E17" s="109">
        <v>89700</v>
      </c>
      <c r="F17" s="107" t="s">
        <v>137</v>
      </c>
      <c r="G17" s="109"/>
      <c r="H17" s="109"/>
      <c r="I17" s="109"/>
      <c r="J17" s="109"/>
      <c r="K17" s="81"/>
      <c r="L17" s="81"/>
      <c r="M17" s="21"/>
    </row>
    <row r="18" spans="1:13" x14ac:dyDescent="0.3">
      <c r="A18" s="109" t="s">
        <v>71</v>
      </c>
      <c r="B18" s="109">
        <v>585000</v>
      </c>
      <c r="C18" s="109"/>
      <c r="D18" s="109">
        <v>585000</v>
      </c>
      <c r="E18" s="109"/>
      <c r="F18" s="109" t="s">
        <v>138</v>
      </c>
      <c r="G18" s="109">
        <v>390000</v>
      </c>
      <c r="H18" s="109"/>
      <c r="I18" s="109">
        <v>390000</v>
      </c>
      <c r="J18" s="109"/>
      <c r="K18" s="81"/>
      <c r="L18" s="81"/>
      <c r="M18" s="21"/>
    </row>
    <row r="19" spans="1:13" x14ac:dyDescent="0.3">
      <c r="A19" s="109" t="s">
        <v>139</v>
      </c>
      <c r="B19" s="109">
        <v>-156000</v>
      </c>
      <c r="C19" s="109">
        <f>B18+B19</f>
        <v>429000</v>
      </c>
      <c r="D19" s="109">
        <v>-157950</v>
      </c>
      <c r="E19" s="109">
        <f>D18+D19</f>
        <v>427050</v>
      </c>
      <c r="F19" s="109" t="s">
        <v>116</v>
      </c>
      <c r="G19" s="109">
        <v>221511</v>
      </c>
      <c r="H19" s="109"/>
      <c r="I19" s="109">
        <v>229446</v>
      </c>
      <c r="J19" s="109"/>
      <c r="K19" s="81"/>
      <c r="L19" s="81"/>
      <c r="M19" s="21"/>
    </row>
    <row r="20" spans="1:13" x14ac:dyDescent="0.3">
      <c r="A20" s="109" t="s">
        <v>118</v>
      </c>
      <c r="B20" s="109">
        <v>13260</v>
      </c>
      <c r="C20" s="109"/>
      <c r="D20" s="109">
        <v>36660</v>
      </c>
      <c r="E20" s="109"/>
      <c r="F20" s="110" t="s">
        <v>140</v>
      </c>
      <c r="H20" s="109">
        <f>G18+G19</f>
        <v>611511</v>
      </c>
      <c r="J20" s="109">
        <f>I18+I19</f>
        <v>619446</v>
      </c>
      <c r="K20" s="81"/>
      <c r="L20" s="81"/>
      <c r="M20" s="21"/>
    </row>
    <row r="21" spans="1:13" x14ac:dyDescent="0.3">
      <c r="A21" s="109" t="s">
        <v>139</v>
      </c>
      <c r="B21" s="109">
        <v>-5304</v>
      </c>
      <c r="C21" s="109">
        <f>B20+B21</f>
        <v>7956</v>
      </c>
      <c r="D21" s="109">
        <v>-5928</v>
      </c>
      <c r="E21" s="109">
        <f>D20+D21</f>
        <v>30732</v>
      </c>
      <c r="F21" s="109"/>
      <c r="G21" s="109"/>
      <c r="H21" s="109"/>
      <c r="I21" s="109"/>
      <c r="J21" s="109"/>
      <c r="K21" s="81"/>
      <c r="L21" s="81"/>
      <c r="M21" s="21"/>
    </row>
    <row r="22" spans="1:13" x14ac:dyDescent="0.3">
      <c r="A22" s="109" t="s">
        <v>141</v>
      </c>
      <c r="B22" s="109"/>
      <c r="C22" s="109">
        <v>4857</v>
      </c>
      <c r="D22" s="109"/>
      <c r="E22" s="109">
        <v>5265</v>
      </c>
      <c r="F22" s="109"/>
      <c r="G22" s="109"/>
      <c r="H22" s="109"/>
      <c r="I22" s="109"/>
      <c r="J22" s="109"/>
      <c r="K22" s="81"/>
      <c r="L22" s="81"/>
      <c r="M22" s="21"/>
    </row>
    <row r="23" spans="1:13" x14ac:dyDescent="0.35">
      <c r="A23" s="111" t="s">
        <v>142</v>
      </c>
      <c r="B23" s="109"/>
      <c r="C23" s="109">
        <f>SUM(C17:C22)</f>
        <v>531513</v>
      </c>
      <c r="D23" s="109"/>
      <c r="E23" s="109">
        <f>SUM(E17:E22)</f>
        <v>552747</v>
      </c>
      <c r="F23" s="109"/>
      <c r="G23" s="109"/>
      <c r="H23" s="109"/>
      <c r="I23" s="109"/>
      <c r="J23" s="109"/>
      <c r="K23" s="81"/>
      <c r="L23" s="81"/>
    </row>
    <row r="24" spans="1:13" ht="14.5" thickBot="1" x14ac:dyDescent="0.4">
      <c r="A24" s="112" t="s">
        <v>143</v>
      </c>
      <c r="B24" s="109"/>
      <c r="C24" s="113">
        <f>C14+C23</f>
        <v>638538</v>
      </c>
      <c r="D24" s="109"/>
      <c r="E24" s="113">
        <f>E14+E23</f>
        <v>681888</v>
      </c>
      <c r="F24" s="107" t="s">
        <v>144</v>
      </c>
      <c r="G24" s="109"/>
      <c r="H24" s="113">
        <f>H15+H20</f>
        <v>638538</v>
      </c>
      <c r="I24" s="107"/>
      <c r="J24" s="113">
        <f>J15+J20</f>
        <v>681888</v>
      </c>
      <c r="K24" s="81"/>
    </row>
    <row r="25" spans="1:13" ht="14.5" thickTop="1" x14ac:dyDescent="0.35">
      <c r="A25" s="114"/>
      <c r="B25" s="81"/>
      <c r="C25" s="81"/>
      <c r="D25" s="81"/>
      <c r="E25" s="81"/>
      <c r="F25" s="79"/>
      <c r="G25" s="81"/>
      <c r="H25" s="81"/>
      <c r="I25" s="81"/>
      <c r="J25" s="81"/>
      <c r="K25" s="115"/>
      <c r="L25" s="115"/>
    </row>
    <row r="26" spans="1:13" x14ac:dyDescent="0.35">
      <c r="A26" s="105" t="s">
        <v>146</v>
      </c>
      <c r="B26" s="81"/>
      <c r="C26" s="81"/>
      <c r="D26" s="81"/>
      <c r="E26" s="81"/>
      <c r="F26" s="79"/>
      <c r="G26" s="81"/>
      <c r="H26" s="81"/>
      <c r="I26" s="81"/>
      <c r="J26" s="81"/>
      <c r="K26" s="115"/>
      <c r="L26" s="115"/>
    </row>
    <row r="27" spans="1:13" x14ac:dyDescent="0.35">
      <c r="A27" s="130" t="s">
        <v>145</v>
      </c>
      <c r="B27" s="130"/>
      <c r="C27" s="130"/>
      <c r="D27" s="130"/>
      <c r="E27" s="130"/>
      <c r="F27" s="130"/>
      <c r="G27" s="130"/>
      <c r="H27" s="130"/>
      <c r="I27" s="130"/>
      <c r="J27" s="130"/>
      <c r="K27" s="115"/>
    </row>
    <row r="28" spans="1:13" x14ac:dyDescent="0.35">
      <c r="A28" s="115"/>
      <c r="B28" s="115"/>
      <c r="C28" s="115"/>
      <c r="D28" s="115"/>
      <c r="E28" s="115"/>
      <c r="F28" s="115"/>
      <c r="G28" s="115"/>
      <c r="H28" s="115"/>
      <c r="I28" s="115"/>
      <c r="J28" s="115"/>
      <c r="L28" s="115"/>
    </row>
    <row r="29" spans="1:13" x14ac:dyDescent="0.35">
      <c r="A29" s="105" t="s">
        <v>147</v>
      </c>
      <c r="K29" s="115"/>
    </row>
    <row r="30" spans="1:13" x14ac:dyDescent="0.35">
      <c r="A30" s="130" t="s">
        <v>174</v>
      </c>
      <c r="B30" s="130"/>
      <c r="C30" s="130"/>
      <c r="D30" s="130"/>
      <c r="E30" s="130"/>
      <c r="F30" s="130"/>
      <c r="G30" s="130"/>
      <c r="H30" s="130"/>
      <c r="I30" s="130"/>
      <c r="J30" s="130"/>
    </row>
    <row r="31" spans="1:13" x14ac:dyDescent="0.35">
      <c r="B31" s="115"/>
    </row>
    <row r="32" spans="1:13" x14ac:dyDescent="0.35">
      <c r="A32" s="105" t="s">
        <v>173</v>
      </c>
      <c r="B32" s="81"/>
    </row>
    <row r="33" spans="1:2" x14ac:dyDescent="0.35">
      <c r="A33" s="81" t="s">
        <v>148</v>
      </c>
      <c r="B33" s="81"/>
    </row>
    <row r="34" spans="1:2" x14ac:dyDescent="0.35">
      <c r="A34" s="81"/>
      <c r="B34" s="81"/>
    </row>
    <row r="35" spans="1:2" x14ac:dyDescent="0.35">
      <c r="A35" s="81"/>
      <c r="B35" s="81"/>
    </row>
  </sheetData>
  <mergeCells count="7">
    <mergeCell ref="A27:J27"/>
    <mergeCell ref="A30:J30"/>
    <mergeCell ref="A4:J4"/>
    <mergeCell ref="B6:C6"/>
    <mergeCell ref="D6:E6"/>
    <mergeCell ref="G6:H6"/>
    <mergeCell ref="I6:J6"/>
  </mergeCells>
  <conditionalFormatting sqref="M5">
    <cfRule type="cellIs" dxfId="1" priority="6" operator="less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1"/>
  <sheetViews>
    <sheetView zoomScaleNormal="100" workbookViewId="0"/>
  </sheetViews>
  <sheetFormatPr defaultColWidth="9.1796875" defaultRowHeight="14" x14ac:dyDescent="0.3"/>
  <cols>
    <col min="1" max="1" width="26.08984375" style="21" bestFit="1" customWidth="1"/>
    <col min="2" max="2" width="7.54296875" style="21" bestFit="1" customWidth="1"/>
    <col min="3" max="3" width="10.6328125" style="21" bestFit="1" customWidth="1"/>
    <col min="4" max="4" width="33.81640625" style="21" bestFit="1" customWidth="1"/>
    <col min="5" max="5" width="7.54296875" style="21" bestFit="1" customWidth="1"/>
    <col min="6" max="6" width="10.6328125" style="21" bestFit="1" customWidth="1"/>
    <col min="7" max="8" width="9.1796875" style="21"/>
    <col min="9" max="9" width="23.54296875" style="21" bestFit="1" customWidth="1"/>
    <col min="10" max="10" width="12.26953125" style="21" bestFit="1" customWidth="1"/>
    <col min="11" max="11" width="10.453125" style="21" bestFit="1" customWidth="1"/>
    <col min="12" max="12" width="9.81640625" style="21" bestFit="1" customWidth="1"/>
    <col min="13" max="13" width="12.453125" style="21" bestFit="1" customWidth="1"/>
    <col min="14" max="14" width="8.7265625" style="21" bestFit="1" customWidth="1"/>
    <col min="15" max="15" width="6.90625" style="21" bestFit="1" customWidth="1"/>
    <col min="16" max="16" width="9.54296875" style="21" bestFit="1" customWidth="1"/>
    <col min="17" max="17" width="7.90625" style="21" bestFit="1" customWidth="1"/>
    <col min="18" max="18" width="10.1796875" style="21" bestFit="1" customWidth="1"/>
    <col min="19" max="19" width="8.7265625" style="21" bestFit="1" customWidth="1"/>
    <col min="20" max="20" width="19.54296875" style="21" bestFit="1" customWidth="1"/>
    <col min="21" max="21" width="32.08984375" style="21" bestFit="1" customWidth="1"/>
    <col min="22" max="16384" width="9.1796875" style="21"/>
  </cols>
  <sheetData>
    <row r="1" spans="1:21" x14ac:dyDescent="0.3">
      <c r="A1" s="33" t="s">
        <v>100</v>
      </c>
      <c r="I1" s="50" t="s">
        <v>87</v>
      </c>
      <c r="O1" s="54"/>
    </row>
    <row r="2" spans="1:21" x14ac:dyDescent="0.3">
      <c r="J2" s="126" t="s">
        <v>0</v>
      </c>
      <c r="K2" s="126"/>
      <c r="L2" s="126"/>
      <c r="M2" s="126"/>
      <c r="N2" s="126"/>
      <c r="O2" s="54"/>
      <c r="P2" s="127" t="s">
        <v>1</v>
      </c>
      <c r="Q2" s="127"/>
      <c r="R2" s="127"/>
      <c r="S2" s="127" t="s">
        <v>2</v>
      </c>
      <c r="T2" s="127"/>
    </row>
    <row r="3" spans="1:21" ht="28" x14ac:dyDescent="0.35">
      <c r="A3" s="131" t="s">
        <v>101</v>
      </c>
      <c r="B3" s="131"/>
      <c r="C3" s="131"/>
      <c r="D3" s="131"/>
      <c r="E3" s="131"/>
      <c r="F3" s="131"/>
      <c r="J3" s="91" t="s">
        <v>6</v>
      </c>
      <c r="K3" s="91" t="s">
        <v>102</v>
      </c>
      <c r="L3" s="91" t="s">
        <v>58</v>
      </c>
      <c r="M3" s="91" t="s">
        <v>103</v>
      </c>
      <c r="N3" s="91" t="s">
        <v>70</v>
      </c>
      <c r="O3" s="54"/>
      <c r="P3" s="91" t="s">
        <v>104</v>
      </c>
      <c r="Q3" s="91" t="s">
        <v>105</v>
      </c>
      <c r="R3" s="91" t="s">
        <v>106</v>
      </c>
      <c r="S3" s="91" t="s">
        <v>8</v>
      </c>
      <c r="T3" s="91" t="s">
        <v>9</v>
      </c>
      <c r="U3" s="116"/>
    </row>
    <row r="4" spans="1:21" ht="14.5" x14ac:dyDescent="0.35">
      <c r="A4" s="38"/>
      <c r="B4" s="38"/>
      <c r="C4" s="38"/>
      <c r="D4" s="38"/>
      <c r="I4" s="33" t="s">
        <v>107</v>
      </c>
      <c r="J4" s="93">
        <v>33250</v>
      </c>
      <c r="K4" s="93"/>
      <c r="L4" s="93">
        <v>4500</v>
      </c>
      <c r="M4" s="93"/>
      <c r="N4" s="93"/>
      <c r="O4" s="95"/>
      <c r="P4" s="93"/>
      <c r="Q4" s="93">
        <v>12500</v>
      </c>
      <c r="R4" s="93"/>
      <c r="S4" s="93">
        <v>25000</v>
      </c>
      <c r="T4" s="93">
        <v>250</v>
      </c>
      <c r="U4" s="116"/>
    </row>
    <row r="5" spans="1:21" x14ac:dyDescent="0.3">
      <c r="A5" s="23" t="s">
        <v>0</v>
      </c>
      <c r="B5" s="23"/>
      <c r="C5" s="23" t="s">
        <v>50</v>
      </c>
      <c r="D5" s="23" t="s">
        <v>5</v>
      </c>
      <c r="E5" s="23"/>
      <c r="F5" s="23" t="s">
        <v>50</v>
      </c>
      <c r="I5" s="21" t="s">
        <v>108</v>
      </c>
      <c r="J5" s="97"/>
      <c r="K5" s="97"/>
      <c r="L5" s="97">
        <v>5000</v>
      </c>
      <c r="M5" s="97"/>
      <c r="N5" s="97"/>
      <c r="O5" s="98"/>
      <c r="P5" s="99">
        <f>L5</f>
        <v>5000</v>
      </c>
      <c r="Q5" s="99"/>
      <c r="R5" s="97"/>
      <c r="S5" s="97"/>
      <c r="T5" s="97"/>
    </row>
    <row r="6" spans="1:21" x14ac:dyDescent="0.3">
      <c r="A6" s="46" t="s">
        <v>53</v>
      </c>
      <c r="B6" s="48"/>
      <c r="C6" s="48"/>
      <c r="D6" s="46" t="s">
        <v>55</v>
      </c>
      <c r="F6" s="26"/>
      <c r="I6" s="56"/>
      <c r="J6" s="97">
        <f>T6</f>
        <v>2300</v>
      </c>
      <c r="K6" s="97"/>
      <c r="L6" s="97"/>
      <c r="M6" s="97"/>
      <c r="N6" s="97"/>
      <c r="O6" s="98"/>
      <c r="P6" s="99"/>
      <c r="Q6" s="99"/>
      <c r="R6" s="97"/>
      <c r="S6" s="97"/>
      <c r="T6" s="97">
        <v>2300</v>
      </c>
      <c r="U6" s="21" t="s">
        <v>60</v>
      </c>
    </row>
    <row r="7" spans="1:21" x14ac:dyDescent="0.3">
      <c r="A7" s="48" t="s">
        <v>31</v>
      </c>
      <c r="B7" s="55">
        <v>25636</v>
      </c>
      <c r="C7" s="55"/>
      <c r="D7" s="115" t="s">
        <v>32</v>
      </c>
      <c r="E7" s="97">
        <v>5000</v>
      </c>
      <c r="F7" s="117"/>
      <c r="J7" s="97"/>
      <c r="K7" s="97"/>
      <c r="L7" s="97">
        <v>-1500</v>
      </c>
      <c r="M7" s="97"/>
      <c r="N7" s="97"/>
      <c r="O7" s="98"/>
      <c r="P7" s="99"/>
      <c r="Q7" s="99"/>
      <c r="R7" s="97"/>
      <c r="S7" s="97"/>
      <c r="T7" s="97">
        <f>L7</f>
        <v>-1500</v>
      </c>
      <c r="U7" s="21" t="s">
        <v>109</v>
      </c>
    </row>
    <row r="8" spans="1:21" x14ac:dyDescent="0.3">
      <c r="A8" s="48" t="s">
        <v>35</v>
      </c>
      <c r="B8" s="55">
        <v>2620</v>
      </c>
      <c r="C8" s="55"/>
      <c r="D8" s="115" t="s">
        <v>38</v>
      </c>
      <c r="E8" s="118">
        <v>6500</v>
      </c>
      <c r="F8" s="117">
        <f>SUM(E7:E8)</f>
        <v>11500</v>
      </c>
      <c r="J8" s="97"/>
      <c r="K8" s="97">
        <f>T8</f>
        <v>2620</v>
      </c>
      <c r="L8" s="97"/>
      <c r="M8" s="97"/>
      <c r="N8" s="97"/>
      <c r="O8" s="98"/>
      <c r="P8" s="99"/>
      <c r="Q8" s="99"/>
      <c r="R8" s="97"/>
      <c r="S8" s="97"/>
      <c r="T8" s="97">
        <v>2620</v>
      </c>
      <c r="U8" s="21" t="s">
        <v>60</v>
      </c>
    </row>
    <row r="9" spans="1:21" x14ac:dyDescent="0.3">
      <c r="A9" s="21" t="s">
        <v>110</v>
      </c>
      <c r="B9" s="97">
        <v>4700</v>
      </c>
      <c r="C9" s="97"/>
      <c r="E9" s="117"/>
      <c r="F9" s="117"/>
      <c r="J9" s="97"/>
      <c r="K9" s="97"/>
      <c r="L9" s="97">
        <v>-1700</v>
      </c>
      <c r="M9" s="97"/>
      <c r="N9" s="97"/>
      <c r="O9" s="98"/>
      <c r="P9" s="99"/>
      <c r="Q9" s="99"/>
      <c r="R9" s="97"/>
      <c r="S9" s="97"/>
      <c r="T9" s="97">
        <f>L9</f>
        <v>-1700</v>
      </c>
      <c r="U9" s="21" t="s">
        <v>109</v>
      </c>
    </row>
    <row r="10" spans="1:21" x14ac:dyDescent="0.3">
      <c r="A10" s="21" t="s">
        <v>111</v>
      </c>
      <c r="B10" s="57">
        <v>1224</v>
      </c>
      <c r="C10" s="97">
        <f>SUM(B7:B10)</f>
        <v>34180</v>
      </c>
      <c r="D10" s="46" t="s">
        <v>56</v>
      </c>
      <c r="E10" s="117"/>
      <c r="F10" s="117"/>
      <c r="I10" s="21" t="s">
        <v>112</v>
      </c>
      <c r="J10" s="97">
        <f>-M10</f>
        <v>-1224</v>
      </c>
      <c r="K10" s="97"/>
      <c r="L10" s="97"/>
      <c r="M10" s="97">
        <v>1224</v>
      </c>
      <c r="N10" s="97"/>
      <c r="O10" s="98"/>
      <c r="P10" s="99"/>
      <c r="Q10" s="99"/>
      <c r="R10" s="97"/>
      <c r="S10" s="97"/>
      <c r="T10" s="97"/>
    </row>
    <row r="11" spans="1:21" x14ac:dyDescent="0.3">
      <c r="B11" s="55"/>
      <c r="C11" s="55"/>
      <c r="D11" s="21" t="s">
        <v>106</v>
      </c>
      <c r="E11" s="97">
        <v>9000</v>
      </c>
      <c r="F11" s="117">
        <f>E11</f>
        <v>9000</v>
      </c>
      <c r="I11" s="21" t="s">
        <v>68</v>
      </c>
      <c r="J11" s="97">
        <v>-6000</v>
      </c>
      <c r="K11" s="97"/>
      <c r="L11" s="97"/>
      <c r="M11" s="97"/>
      <c r="N11" s="97">
        <v>24000</v>
      </c>
      <c r="O11" s="98"/>
      <c r="P11" s="99"/>
      <c r="Q11" s="99"/>
      <c r="R11" s="97">
        <f>N11+J11</f>
        <v>18000</v>
      </c>
      <c r="S11" s="97"/>
      <c r="T11" s="97"/>
    </row>
    <row r="12" spans="1:21" x14ac:dyDescent="0.3">
      <c r="A12" s="49" t="s">
        <v>54</v>
      </c>
      <c r="B12" s="97"/>
      <c r="C12" s="55"/>
      <c r="E12" s="117"/>
      <c r="F12" s="117"/>
      <c r="I12" s="21" t="s">
        <v>113</v>
      </c>
      <c r="J12" s="97">
        <v>3000</v>
      </c>
      <c r="K12" s="97"/>
      <c r="L12" s="97"/>
      <c r="M12" s="97"/>
      <c r="N12" s="97">
        <v>-12000</v>
      </c>
      <c r="O12" s="98"/>
      <c r="P12" s="99"/>
      <c r="Q12" s="99"/>
      <c r="R12" s="97">
        <f>N12+J12</f>
        <v>-9000</v>
      </c>
      <c r="S12" s="97"/>
      <c r="T12" s="97"/>
    </row>
    <row r="13" spans="1:21" ht="14.5" x14ac:dyDescent="0.35">
      <c r="A13" s="21" t="s">
        <v>70</v>
      </c>
      <c r="B13" s="97">
        <v>12000</v>
      </c>
      <c r="C13" s="55">
        <f>B13</f>
        <v>12000</v>
      </c>
      <c r="D13" s="46" t="s">
        <v>43</v>
      </c>
      <c r="E13" s="97"/>
      <c r="F13" s="97"/>
      <c r="I13" s="21" t="s">
        <v>114</v>
      </c>
      <c r="J13" s="97">
        <f>S13</f>
        <v>-1000</v>
      </c>
      <c r="K13" s="97"/>
      <c r="L13" s="97"/>
      <c r="M13" s="97"/>
      <c r="N13" s="97"/>
      <c r="O13" s="98"/>
      <c r="P13" s="99"/>
      <c r="Q13" s="99"/>
      <c r="R13" s="119"/>
      <c r="S13" s="97">
        <v>-1000</v>
      </c>
      <c r="T13" s="97"/>
    </row>
    <row r="14" spans="1:21" ht="14.5" x14ac:dyDescent="0.35">
      <c r="D14" s="21" t="s">
        <v>76</v>
      </c>
      <c r="E14" s="97">
        <v>23250</v>
      </c>
      <c r="F14" s="97"/>
      <c r="I14" s="21" t="s">
        <v>115</v>
      </c>
      <c r="J14" s="97"/>
      <c r="K14" s="97"/>
      <c r="L14" s="97">
        <v>-750</v>
      </c>
      <c r="M14" s="97"/>
      <c r="N14" s="97"/>
      <c r="O14" s="98"/>
      <c r="P14" s="99"/>
      <c r="Q14" s="99"/>
      <c r="R14" s="119"/>
      <c r="S14" s="97">
        <f>L14</f>
        <v>-750</v>
      </c>
      <c r="T14" s="97"/>
    </row>
    <row r="15" spans="1:21" ht="14.5" x14ac:dyDescent="0.35">
      <c r="D15" s="58" t="s">
        <v>116</v>
      </c>
      <c r="E15" s="118">
        <v>2430</v>
      </c>
      <c r="F15" s="117">
        <f>SUM(E14:E15)</f>
        <v>25680</v>
      </c>
      <c r="I15" s="21" t="s">
        <v>117</v>
      </c>
      <c r="J15" s="97">
        <f>Q15</f>
        <v>-6000</v>
      </c>
      <c r="K15" s="97"/>
      <c r="L15" s="97"/>
      <c r="M15" s="97"/>
      <c r="N15" s="97"/>
      <c r="O15" s="98"/>
      <c r="P15" s="99"/>
      <c r="Q15" s="99">
        <v>-6000</v>
      </c>
      <c r="R15" s="119"/>
      <c r="S15" s="97"/>
      <c r="T15" s="97"/>
    </row>
    <row r="16" spans="1:21" ht="15" thickBot="1" x14ac:dyDescent="0.4">
      <c r="A16" s="120" t="s">
        <v>47</v>
      </c>
      <c r="B16" s="120"/>
      <c r="C16" s="31">
        <f>SUM(C10:C15)</f>
        <v>46180</v>
      </c>
      <c r="D16" s="121" t="s">
        <v>51</v>
      </c>
      <c r="E16" s="28"/>
      <c r="F16" s="31">
        <f>SUM(F8:F15)</f>
        <v>46180</v>
      </c>
      <c r="J16" s="97">
        <f>T16</f>
        <v>1310</v>
      </c>
      <c r="K16" s="97"/>
      <c r="L16" s="97"/>
      <c r="M16" s="97"/>
      <c r="N16" s="97"/>
      <c r="O16" s="98"/>
      <c r="P16" s="99"/>
      <c r="Q16" s="99"/>
      <c r="R16" s="119"/>
      <c r="S16" s="97"/>
      <c r="T16" s="97">
        <v>1310</v>
      </c>
      <c r="U16" s="21" t="s">
        <v>60</v>
      </c>
    </row>
    <row r="17" spans="1:21" ht="14.5" thickTop="1" x14ac:dyDescent="0.3">
      <c r="J17" s="97"/>
      <c r="K17" s="97"/>
      <c r="L17" s="97">
        <v>-850</v>
      </c>
      <c r="M17" s="97"/>
      <c r="N17" s="97"/>
      <c r="O17" s="98"/>
      <c r="P17" s="99"/>
      <c r="Q17" s="99"/>
      <c r="R17" s="97"/>
      <c r="S17" s="97"/>
      <c r="T17" s="97">
        <f>L17</f>
        <v>-850</v>
      </c>
      <c r="U17" s="21" t="s">
        <v>109</v>
      </c>
    </row>
    <row r="18" spans="1:21" ht="14.5" thickBot="1" x14ac:dyDescent="0.35">
      <c r="I18" s="32" t="s">
        <v>78</v>
      </c>
      <c r="J18" s="31">
        <f>SUM(J4:J17)</f>
        <v>25636</v>
      </c>
      <c r="K18" s="31">
        <f t="shared" ref="K18:N18" si="0">SUM(K4:K17)</f>
        <v>2620</v>
      </c>
      <c r="L18" s="31">
        <f t="shared" si="0"/>
        <v>4700</v>
      </c>
      <c r="M18" s="31">
        <f t="shared" si="0"/>
        <v>1224</v>
      </c>
      <c r="N18" s="31">
        <f t="shared" si="0"/>
        <v>12000</v>
      </c>
      <c r="O18" s="100"/>
      <c r="P18" s="31">
        <f>SUM(P4:P17)</f>
        <v>5000</v>
      </c>
      <c r="Q18" s="31">
        <f t="shared" ref="Q18:R18" si="1">SUM(Q4:Q17)</f>
        <v>6500</v>
      </c>
      <c r="R18" s="31">
        <f t="shared" si="1"/>
        <v>9000</v>
      </c>
      <c r="S18" s="31">
        <f>SUM(S4:S17)</f>
        <v>23250</v>
      </c>
      <c r="T18" s="31">
        <f>SUM(T4:T17)</f>
        <v>2430</v>
      </c>
    </row>
    <row r="19" spans="1:21" ht="14.5" thickTop="1" x14ac:dyDescent="0.3">
      <c r="A19" s="21" t="s">
        <v>175</v>
      </c>
      <c r="J19" s="97"/>
      <c r="K19" s="97"/>
      <c r="L19" s="97"/>
      <c r="M19" s="97"/>
      <c r="N19" s="97"/>
      <c r="O19" s="97"/>
      <c r="P19" s="97"/>
      <c r="Q19" s="97"/>
      <c r="R19" s="97"/>
      <c r="S19" s="97"/>
      <c r="T19" s="97"/>
      <c r="U19" s="97"/>
    </row>
    <row r="20" spans="1:21" ht="15" thickBot="1" x14ac:dyDescent="0.4">
      <c r="A20" s="21" t="s">
        <v>176</v>
      </c>
      <c r="J20" s="97"/>
      <c r="K20" s="97"/>
      <c r="L20" s="97"/>
      <c r="M20" s="116"/>
      <c r="N20" s="101">
        <f>SUM(J18:N18)</f>
        <v>46180</v>
      </c>
      <c r="O20" s="38" t="s">
        <v>13</v>
      </c>
      <c r="P20" s="101">
        <f>SUM(P18:T18)</f>
        <v>46180</v>
      </c>
      <c r="Q20" s="116"/>
      <c r="R20" s="116"/>
      <c r="S20" s="97"/>
      <c r="T20" s="97"/>
      <c r="U20" s="97"/>
    </row>
    <row r="21" spans="1:21" ht="15" thickTop="1" x14ac:dyDescent="0.35">
      <c r="A21" s="21" t="s">
        <v>177</v>
      </c>
      <c r="I21" s="116"/>
      <c r="J21" s="116"/>
      <c r="K21" s="116"/>
      <c r="L21" s="116"/>
      <c r="M21" s="116"/>
      <c r="N21" s="116"/>
      <c r="O21" s="116"/>
      <c r="P21" s="116"/>
      <c r="Q21" s="116"/>
      <c r="R21" s="116"/>
      <c r="S21" s="116"/>
      <c r="T21" s="116"/>
      <c r="U21" s="116"/>
    </row>
  </sheetData>
  <mergeCells count="4">
    <mergeCell ref="J2:N2"/>
    <mergeCell ref="P2:R2"/>
    <mergeCell ref="S2:T2"/>
    <mergeCell ref="A3:F3"/>
  </mergeCells>
  <conditionalFormatting sqref="J2 S2 J3:T4 P2 O1:O2">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vt:lpstr>
      <vt:lpstr>Q-2</vt:lpstr>
      <vt:lpstr>Q-3</vt:lpstr>
      <vt:lpstr>Q-4</vt:lpstr>
      <vt:lpstr>Q-5</vt:lpstr>
      <vt:lpstr>Q-6</vt:lpstr>
      <vt:lpstr>Case 2-1 Maynard Co (A)</vt:lpstr>
      <vt:lpstr>Case 2‑2 Music Mart 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Neerav</cp:lastModifiedBy>
  <dcterms:created xsi:type="dcterms:W3CDTF">2020-03-27T17:32:30Z</dcterms:created>
  <dcterms:modified xsi:type="dcterms:W3CDTF">2020-04-28T09:22:02Z</dcterms:modified>
</cp:coreProperties>
</file>