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imA\QDM\"/>
    </mc:Choice>
  </mc:AlternateContent>
  <xr:revisionPtr revIDLastSave="0" documentId="13_ncr:1_{CC387C61-6B23-462C-B08B-4354C10DE846}" xr6:coauthVersionLast="45" xr6:coauthVersionMax="45" xr10:uidLastSave="{00000000-0000-0000-0000-000000000000}"/>
  <bookViews>
    <workbookView xWindow="-110" yWindow="-110" windowWidth="18290" windowHeight="11020" firstSheet="1" activeTab="5" xr2:uid="{00000000-000D-0000-FFFF-FFFF00000000}"/>
  </bookViews>
  <sheets>
    <sheet name="Resources" sheetId="7" r:id="rId1"/>
    <sheet name="ProfitVsContrib" sheetId="4" r:id="rId2"/>
    <sheet name="Changing Mixes" sheetId="1" r:id="rId3"/>
    <sheet name="3" sheetId="11" r:id="rId4"/>
    <sheet name="Sensitivity Report 1" sheetId="15" r:id="rId5"/>
    <sheet name="3a" sheetId="13" r:id="rId6"/>
    <sheet name="1a" sheetId="12" r:id="rId7"/>
    <sheet name="5" sheetId="9" r:id="rId8"/>
  </sheets>
  <definedNames>
    <definedName name="solver_adj" localSheetId="6" hidden="1">'1a'!$B$2:$C$2</definedName>
    <definedName name="solver_adj" localSheetId="3" hidden="1">'3'!$B$2:$E$2</definedName>
    <definedName name="solver_adj" localSheetId="5" hidden="1">'3a'!$B$2:$D$2</definedName>
    <definedName name="solver_adj" localSheetId="7" hidden="1">'5'!$B$2:$E$2</definedName>
    <definedName name="solver_cvg" localSheetId="6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6" hidden="1">2</definedName>
    <definedName name="solver_drv" localSheetId="3" hidden="1">2</definedName>
    <definedName name="solver_drv" localSheetId="5" hidden="1">2</definedName>
    <definedName name="solver_drv" localSheetId="7" hidden="1">2</definedName>
    <definedName name="solver_eng" localSheetId="6" hidden="1">2</definedName>
    <definedName name="solver_eng" localSheetId="3" hidden="1">2</definedName>
    <definedName name="solver_eng" localSheetId="5" hidden="1">2</definedName>
    <definedName name="solver_eng" localSheetId="7" hidden="1">2</definedName>
    <definedName name="solver_est" localSheetId="6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6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6" hidden="1">'1a'!$F$6</definedName>
    <definedName name="solver_lhs1" localSheetId="3" hidden="1">'3'!$F$6</definedName>
    <definedName name="solver_lhs1" localSheetId="5" hidden="1">'3a'!$F$6</definedName>
    <definedName name="solver_lhs1" localSheetId="7" hidden="1">'5'!$F$10</definedName>
    <definedName name="solver_lhs2" localSheetId="6" hidden="1">'1a'!$F$7</definedName>
    <definedName name="solver_lhs2" localSheetId="3" hidden="1">'3'!$F$7</definedName>
    <definedName name="solver_lhs2" localSheetId="5" hidden="1">'3a'!$F$7</definedName>
    <definedName name="solver_lhs2" localSheetId="7" hidden="1">'5'!$F$6</definedName>
    <definedName name="solver_lhs3" localSheetId="6" hidden="1">'1a'!$F$8</definedName>
    <definedName name="solver_lhs3" localSheetId="3" hidden="1">'3'!$F$9</definedName>
    <definedName name="solver_lhs3" localSheetId="5" hidden="1">'3a'!$F$8</definedName>
    <definedName name="solver_lhs3" localSheetId="7" hidden="1">'5'!$F$7</definedName>
    <definedName name="solver_lhs4" localSheetId="6" hidden="1">'1a'!$F$9</definedName>
    <definedName name="solver_lhs4" localSheetId="3" hidden="1">'3'!$F$9</definedName>
    <definedName name="solver_lhs4" localSheetId="5" hidden="1">'3a'!$F$9</definedName>
    <definedName name="solver_lhs4" localSheetId="7" hidden="1">'5'!$F$8</definedName>
    <definedName name="solver_lhs5" localSheetId="6" hidden="1">'1a'!$F$9</definedName>
    <definedName name="solver_lhs5" localSheetId="3" hidden="1">'3'!$F$9</definedName>
    <definedName name="solver_lhs5" localSheetId="5" hidden="1">'3a'!$F$9</definedName>
    <definedName name="solver_lhs5" localSheetId="7" hidden="1">'5'!$F$9</definedName>
    <definedName name="solver_mip" localSheetId="6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6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6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6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6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6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6" hidden="1">4</definedName>
    <definedName name="solver_num" localSheetId="3" hidden="1">2</definedName>
    <definedName name="solver_num" localSheetId="5" hidden="1">4</definedName>
    <definedName name="solver_num" localSheetId="7" hidden="1">5</definedName>
    <definedName name="solver_nwt" localSheetId="6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6" hidden="1">'1a'!$F$3</definedName>
    <definedName name="solver_opt" localSheetId="3" hidden="1">'3'!$F$3</definedName>
    <definedName name="solver_opt" localSheetId="5" hidden="1">'3a'!$F$3</definedName>
    <definedName name="solver_opt" localSheetId="7" hidden="1">'5'!$F$3</definedName>
    <definedName name="solver_pre" localSheetId="6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6" hidden="1">2</definedName>
    <definedName name="solver_rbv" localSheetId="3" hidden="1">2</definedName>
    <definedName name="solver_rbv" localSheetId="5" hidden="1">2</definedName>
    <definedName name="solver_rbv" localSheetId="7" hidden="1">2</definedName>
    <definedName name="solver_rel1" localSheetId="6" hidden="1">1</definedName>
    <definedName name="solver_rel1" localSheetId="3" hidden="1">1</definedName>
    <definedName name="solver_rel1" localSheetId="5" hidden="1">1</definedName>
    <definedName name="solver_rel1" localSheetId="7" hidden="1">2</definedName>
    <definedName name="solver_rel2" localSheetId="6" hidden="1">1</definedName>
    <definedName name="solver_rel2" localSheetId="3" hidden="1">1</definedName>
    <definedName name="solver_rel2" localSheetId="5" hidden="1">1</definedName>
    <definedName name="solver_rel2" localSheetId="7" hidden="1">1</definedName>
    <definedName name="solver_rel3" localSheetId="6" hidden="1">1</definedName>
    <definedName name="solver_rel3" localSheetId="3" hidden="1">1</definedName>
    <definedName name="solver_rel3" localSheetId="5" hidden="1">1</definedName>
    <definedName name="solver_rel3" localSheetId="7" hidden="1">1</definedName>
    <definedName name="solver_rel4" localSheetId="6" hidden="1">1</definedName>
    <definedName name="solver_rel4" localSheetId="3" hidden="1">1</definedName>
    <definedName name="solver_rel4" localSheetId="5" hidden="1">1</definedName>
    <definedName name="solver_rel4" localSheetId="7" hidden="1">1</definedName>
    <definedName name="solver_rel5" localSheetId="6" hidden="1">2</definedName>
    <definedName name="solver_rel5" localSheetId="3" hidden="1">1</definedName>
    <definedName name="solver_rel5" localSheetId="5" hidden="1">2</definedName>
    <definedName name="solver_rel5" localSheetId="7" hidden="1">2</definedName>
    <definedName name="solver_rhs1" localSheetId="6" hidden="1">'1a'!$H$6</definedName>
    <definedName name="solver_rhs1" localSheetId="3" hidden="1">'3'!$H$6</definedName>
    <definedName name="solver_rhs1" localSheetId="5" hidden="1">'3a'!$H$6</definedName>
    <definedName name="solver_rhs1" localSheetId="7" hidden="1">'5'!$H$10</definedName>
    <definedName name="solver_rhs2" localSheetId="6" hidden="1">'1a'!$H$7</definedName>
    <definedName name="solver_rhs2" localSheetId="3" hidden="1">'3'!$H$7</definedName>
    <definedName name="solver_rhs2" localSheetId="5" hidden="1">'3a'!$H$7</definedName>
    <definedName name="solver_rhs2" localSheetId="7" hidden="1">'5'!$H$6</definedName>
    <definedName name="solver_rhs3" localSheetId="6" hidden="1">'1a'!$H$8</definedName>
    <definedName name="solver_rhs3" localSheetId="3" hidden="1">'3'!$H$9</definedName>
    <definedName name="solver_rhs3" localSheetId="5" hidden="1">'3a'!$H$8</definedName>
    <definedName name="solver_rhs3" localSheetId="7" hidden="1">'5'!$H$7</definedName>
    <definedName name="solver_rhs4" localSheetId="6" hidden="1">'1a'!$H$9</definedName>
    <definedName name="solver_rhs4" localSheetId="3" hidden="1">'3'!$H$9</definedName>
    <definedName name="solver_rhs4" localSheetId="5" hidden="1">'3a'!$H$9</definedName>
    <definedName name="solver_rhs4" localSheetId="7" hidden="1">'5'!$H$8</definedName>
    <definedName name="solver_rhs5" localSheetId="6" hidden="1">'1a'!$H$9</definedName>
    <definedName name="solver_rhs5" localSheetId="3" hidden="1">'3'!$H$9</definedName>
    <definedName name="solver_rhs5" localSheetId="5" hidden="1">'3a'!$H$9</definedName>
    <definedName name="solver_rhs5" localSheetId="7" hidden="1">'5'!$H$9</definedName>
    <definedName name="solver_rlx" localSheetId="6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6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6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ho" localSheetId="6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6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6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6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6" hidden="1">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val" localSheetId="6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6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3" l="1"/>
  <c r="F8" i="13"/>
  <c r="F7" i="13"/>
  <c r="F6" i="13"/>
  <c r="F3" i="13"/>
  <c r="F9" i="12"/>
  <c r="F8" i="12"/>
  <c r="F7" i="12"/>
  <c r="F6" i="12"/>
  <c r="F3" i="12"/>
  <c r="F10" i="9"/>
  <c r="F7" i="11"/>
  <c r="F6" i="11"/>
  <c r="F3" i="11"/>
  <c r="F3" i="9"/>
  <c r="F9" i="9"/>
  <c r="F8" i="9"/>
  <c r="F7" i="9"/>
  <c r="F6" i="9"/>
  <c r="C17" i="7" l="1"/>
  <c r="B17" i="7"/>
  <c r="C16" i="7"/>
  <c r="B16" i="7"/>
  <c r="C15" i="7"/>
  <c r="B15" i="7"/>
  <c r="C14" i="7"/>
  <c r="B14" i="7"/>
  <c r="E14" i="7" s="1"/>
  <c r="F10" i="7"/>
  <c r="E16" i="7" l="1"/>
  <c r="F16" i="7" s="1"/>
  <c r="E17" i="7"/>
  <c r="E15" i="7"/>
  <c r="F15" i="7" s="1"/>
  <c r="G15" i="7"/>
  <c r="G17" i="7"/>
  <c r="F17" i="7"/>
  <c r="F14" i="7"/>
  <c r="G14" i="7"/>
  <c r="G16" i="7"/>
  <c r="F11" i="1"/>
  <c r="E5" i="4" l="1"/>
  <c r="F5" i="4"/>
  <c r="E6" i="4"/>
  <c r="F6" i="4"/>
  <c r="E7" i="4"/>
  <c r="F7" i="4"/>
  <c r="E4" i="4"/>
  <c r="F4" i="4"/>
  <c r="B16" i="1"/>
  <c r="C16" i="1"/>
  <c r="B17" i="1"/>
  <c r="C17" i="1"/>
  <c r="B18" i="1"/>
  <c r="C18" i="1"/>
  <c r="B15" i="1"/>
  <c r="C15" i="1"/>
  <c r="E18" i="1" l="1"/>
  <c r="G18" i="1" s="1"/>
  <c r="G5" i="4"/>
  <c r="I5" i="4" s="1"/>
  <c r="D25" i="4" s="1"/>
  <c r="F25" i="4" s="1"/>
  <c r="G7" i="4"/>
  <c r="J7" i="4" s="1"/>
  <c r="G4" i="4"/>
  <c r="I4" i="4" s="1"/>
  <c r="D24" i="4" s="1"/>
  <c r="F24" i="4" s="1"/>
  <c r="G6" i="4"/>
  <c r="I6" i="4" s="1"/>
  <c r="D26" i="4" s="1"/>
  <c r="F26" i="4" s="1"/>
  <c r="E15" i="1"/>
  <c r="G15" i="1" s="1"/>
  <c r="E17" i="1"/>
  <c r="G17" i="1" s="1"/>
  <c r="E16" i="1"/>
  <c r="G16" i="1" s="1"/>
  <c r="H7" i="4" l="1"/>
  <c r="C27" i="4" s="1"/>
  <c r="E27" i="4" s="1"/>
  <c r="I7" i="4"/>
  <c r="D27" i="4" s="1"/>
  <c r="F27" i="4" s="1"/>
  <c r="F18" i="1"/>
  <c r="L18" i="1" s="1"/>
  <c r="F17" i="1"/>
  <c r="J17" i="1" s="1"/>
  <c r="J4" i="4"/>
  <c r="J5" i="4"/>
  <c r="H4" i="4"/>
  <c r="C24" i="4" s="1"/>
  <c r="E24" i="4" s="1"/>
  <c r="H5" i="4"/>
  <c r="C25" i="4" s="1"/>
  <c r="E25" i="4" s="1"/>
  <c r="H6" i="4"/>
  <c r="C26" i="4" s="1"/>
  <c r="E26" i="4" s="1"/>
  <c r="J6" i="4"/>
  <c r="C17" i="4"/>
  <c r="C18" i="4" s="1"/>
  <c r="C19" i="4" s="1"/>
  <c r="I11" i="4" s="1"/>
  <c r="F16" i="1"/>
  <c r="L16" i="1" s="1"/>
  <c r="F15" i="1"/>
  <c r="L15" i="1" s="1"/>
  <c r="J16" i="1" l="1"/>
  <c r="L20" i="1"/>
  <c r="L22" i="1" s="1"/>
  <c r="B17" i="4"/>
  <c r="B18" i="4" s="1"/>
  <c r="B19" i="4" s="1"/>
  <c r="F11" i="4" s="1"/>
  <c r="G10" i="4" s="1"/>
  <c r="J15" i="1"/>
  <c r="J20" i="1" l="1"/>
  <c r="J22" i="1" s="1"/>
</calcChain>
</file>

<file path=xl/sharedStrings.xml><?xml version="1.0" encoding="utf-8"?>
<sst xmlns="http://schemas.openxmlformats.org/spreadsheetml/2006/main" count="203" uniqueCount="85">
  <si>
    <t>102s</t>
  </si>
  <si>
    <t>101s</t>
  </si>
  <si>
    <t>Metal Stamping</t>
  </si>
  <si>
    <t>Engine Assembly</t>
  </si>
  <si>
    <t>101 Assembly</t>
  </si>
  <si>
    <t>102 Assembly</t>
  </si>
  <si>
    <t>Product mix</t>
  </si>
  <si>
    <t>Resource Usage</t>
  </si>
  <si>
    <t>(per unit)</t>
  </si>
  <si>
    <t>(per model)</t>
  </si>
  <si>
    <t>Available</t>
  </si>
  <si>
    <t>Remaining</t>
  </si>
  <si>
    <t>Total</t>
  </si>
  <si>
    <t>Fixed O/h</t>
  </si>
  <si>
    <t>Variable O/h</t>
  </si>
  <si>
    <t>Fixed (Allocated)</t>
  </si>
  <si>
    <t>Per unit allocation</t>
  </si>
  <si>
    <t>Direct Material</t>
  </si>
  <si>
    <t>Direct Labor</t>
  </si>
  <si>
    <t>Overhead</t>
  </si>
  <si>
    <t>Selling Price</t>
  </si>
  <si>
    <t>Usage</t>
  </si>
  <si>
    <t>Used</t>
  </si>
  <si>
    <t>Table B</t>
  </si>
  <si>
    <t>From 101:</t>
  </si>
  <si>
    <t>From 102:</t>
  </si>
  <si>
    <t>Table C</t>
  </si>
  <si>
    <t>Total (DM+DL+O/h)</t>
  </si>
  <si>
    <t>Percentage Usage</t>
  </si>
  <si>
    <t>Total Usage</t>
  </si>
  <si>
    <t>Total Profits</t>
  </si>
  <si>
    <t>Per unit profit</t>
  </si>
  <si>
    <t xml:space="preserve">Can use excess resources for </t>
  </si>
  <si>
    <t>Current Mix</t>
  </si>
  <si>
    <r>
      <rPr>
        <b/>
        <sz val="12"/>
        <rFont val="Arial"/>
        <family val="2"/>
      </rPr>
      <t>101s</t>
    </r>
    <r>
      <rPr>
        <sz val="12"/>
        <rFont val="Arial"/>
        <family val="2"/>
      </rPr>
      <t xml:space="preserve"> or</t>
    </r>
  </si>
  <si>
    <r>
      <t xml:space="preserve">Contribution </t>
    </r>
    <r>
      <rPr>
        <b/>
        <sz val="12"/>
        <rFont val="Symbol"/>
        <family val="1"/>
        <charset val="2"/>
      </rPr>
      <t>­</t>
    </r>
  </si>
  <si>
    <r>
      <rPr>
        <sz val="12"/>
        <color theme="0"/>
        <rFont val="Arial"/>
        <family val="2"/>
      </rPr>
      <t xml:space="preserve">101s </t>
    </r>
    <r>
      <rPr>
        <sz val="12"/>
        <rFont val="Arial"/>
        <family val="2"/>
      </rPr>
      <t>or</t>
    </r>
  </si>
  <si>
    <t>Unit contribution</t>
  </si>
  <si>
    <t>Profits</t>
  </si>
  <si>
    <t>Model 1</t>
  </si>
  <si>
    <t>Model 2</t>
  </si>
  <si>
    <t>Contributions</t>
  </si>
  <si>
    <t>Total contribution</t>
  </si>
  <si>
    <t>Constraints</t>
  </si>
  <si>
    <t>LHS</t>
  </si>
  <si>
    <t>RHS</t>
  </si>
  <si>
    <t>.LE.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</si>
  <si>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</si>
  <si>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</si>
  <si>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</si>
  <si>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</si>
  <si>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</si>
  <si>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</si>
  <si>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</si>
  <si>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</si>
  <si>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</si>
  <si>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</si>
  <si>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</si>
  <si>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</si>
  <si>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</si>
  <si>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</si>
  <si>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</si>
  <si>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</si>
  <si>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</si>
  <si>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$B$2</t>
  </si>
  <si>
    <t>Product mix Model 1</t>
  </si>
  <si>
    <t>$C$2</t>
  </si>
  <si>
    <t>Product mix Model 2</t>
  </si>
  <si>
    <t>$D$2</t>
  </si>
  <si>
    <t>$F$6</t>
  </si>
  <si>
    <t>Engine Assembly LHS</t>
  </si>
  <si>
    <t>$F$7</t>
  </si>
  <si>
    <t>Metal Stamping LHS</t>
  </si>
  <si>
    <t>$F$8</t>
  </si>
  <si>
    <t>101 Assembly LHS</t>
  </si>
  <si>
    <t>$F$9</t>
  </si>
  <si>
    <t>102 Assembly LHS</t>
  </si>
  <si>
    <t>tables</t>
  </si>
  <si>
    <t>chairs</t>
  </si>
  <si>
    <t>labor hours</t>
  </si>
  <si>
    <t>wood required</t>
  </si>
  <si>
    <t>Model 3</t>
  </si>
  <si>
    <t>Worksheet: [S 1-2 Excel workbook.xlsx]3a</t>
  </si>
  <si>
    <t>Product mix Model 3</t>
  </si>
  <si>
    <t>Report Created: 8/23/2020 4:12:00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</si>
</sst>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;[Red]0.00"/>
    <numFmt numFmtId="165" formatCode="[$$-409]#,##0.00;[Red][$$-409]#,##0.00"/>
    <numFmt numFmtId="166" formatCode="&quot;$&quot;#,##0.00;[Red]&quot;$&quot;#,##0.00"/>
  </numFmts>
  <fonts count="13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u/>
      <sz val="12"/>
      <color indexed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i/>
      <sz val="12"/>
      <color theme="0" tint="-0.249977111117893"/>
      <name val="Arial"/>
      <family val="2"/>
    </font>
    <font>
      <b/>
      <sz val="12"/>
      <name val="Symbol"/>
      <family val="1"/>
      <charset val="2"/>
    </font>
    <font>
      <sz val="12"/>
      <color theme="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0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2" fillId="0" borderId="1" xfId="1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164" fontId="3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0" fontId="5" fillId="0" borderId="0" xfId="0" applyFont="1"/>
    <xf numFmtId="0" fontId="4" fillId="3" borderId="0" xfId="0" applyFont="1" applyFill="1" applyBorder="1" applyAlignment="1">
      <alignment horizontal="center"/>
    </xf>
    <xf numFmtId="164" fontId="4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2" fillId="0" borderId="1" xfId="0" applyFont="1" applyBorder="1"/>
    <xf numFmtId="164" fontId="2" fillId="0" borderId="0" xfId="0" applyNumberFormat="1" applyFont="1" applyFill="1" applyBorder="1"/>
    <xf numFmtId="164" fontId="2" fillId="0" borderId="8" xfId="0" applyNumberFormat="1" applyFont="1" applyBorder="1"/>
    <xf numFmtId="164" fontId="2" fillId="0" borderId="1" xfId="0" applyNumberFormat="1" applyFont="1" applyBorder="1"/>
    <xf numFmtId="164" fontId="4" fillId="0" borderId="9" xfId="0" applyNumberFormat="1" applyFont="1" applyBorder="1"/>
    <xf numFmtId="0" fontId="3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11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2" fontId="2" fillId="2" borderId="0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2" fontId="2" fillId="0" borderId="10" xfId="0" applyNumberFormat="1" applyFont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0" fontId="2" fillId="0" borderId="4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4" fillId="0" borderId="4" xfId="0" applyFont="1" applyBorder="1"/>
    <xf numFmtId="10" fontId="2" fillId="0" borderId="5" xfId="0" applyNumberFormat="1" applyFont="1" applyBorder="1" applyAlignment="1">
      <alignment horizontal="right"/>
    </xf>
    <xf numFmtId="10" fontId="2" fillId="0" borderId="7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right"/>
    </xf>
    <xf numFmtId="166" fontId="4" fillId="0" borderId="0" xfId="0" applyNumberFormat="1" applyFont="1"/>
    <xf numFmtId="0" fontId="4" fillId="0" borderId="0" xfId="0" applyFont="1" applyAlignment="1"/>
    <xf numFmtId="0" fontId="2" fillId="0" borderId="0" xfId="0" applyFont="1" applyAlignment="1"/>
    <xf numFmtId="0" fontId="8" fillId="0" borderId="0" xfId="0" applyFont="1"/>
    <xf numFmtId="166" fontId="2" fillId="0" borderId="0" xfId="0" applyNumberFormat="1" applyFont="1"/>
    <xf numFmtId="0" fontId="1" fillId="0" borderId="0" xfId="0" applyFont="1"/>
    <xf numFmtId="0" fontId="1" fillId="4" borderId="0" xfId="0" applyFont="1" applyFill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8" fontId="4" fillId="0" borderId="0" xfId="2" applyNumberFormat="1" applyFont="1" applyAlignment="1">
      <alignment horizontal="right"/>
    </xf>
    <xf numFmtId="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4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1" fillId="0" borderId="0" xfId="0" applyFont="1"/>
    <xf numFmtId="0" fontId="0" fillId="0" borderId="16" xfId="0" applyFill="1" applyBorder="1" applyAlignment="1"/>
    <xf numFmtId="0" fontId="0" fillId="0" borderId="17" xfId="0" applyFill="1" applyBorder="1" applyAlignment="1"/>
    <xf numFmtId="0" fontId="12" fillId="0" borderId="14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442232</xdr:colOff>
      <xdr:row>12</xdr:row>
      <xdr:rowOff>102054</xdr:rowOff>
    </xdr:from>
    <xdr:ext cx="1585178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568379-6ABB-4AD7-A900-19D7219233B2}"/>
            </a:ext>
          </a:extLst>
        </xdr:cNvPr>
        <xdr:cNvSpPr txBox="1"/>
      </xdr:nvSpPr>
      <xdr:spPr>
        <a:xfrm>
          <a:off x="5566682" y="2007054"/>
          <a:ext cx="1585178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.LE.</a:t>
          </a:r>
          <a:r>
            <a:rPr lang="en-US" sz="1100" baseline="0"/>
            <a:t> is my short form for </a:t>
          </a:r>
        </a:p>
        <a:p>
          <a:r>
            <a:rPr lang="en-US" sz="1100" baseline="0"/>
            <a:t>"less than or equal to"</a:t>
          </a:r>
          <a:endParaRPr lang="en-US" sz="1100"/>
        </a:p>
      </xdr:txBody>
    </xdr:sp>
    <xdr:clientData/>
  </xdr:oneCellAnchor>
  <xdr:twoCellAnchor>
    <xdr:from>
      <xdr:col>6</xdr:col>
      <xdr:colOff>374196</xdr:colOff>
      <xdr:row>9</xdr:row>
      <xdr:rowOff>0</xdr:rowOff>
    </xdr:from>
    <xdr:to>
      <xdr:col>7</xdr:col>
      <xdr:colOff>428625</xdr:colOff>
      <xdr:row>14</xdr:row>
      <xdr:rowOff>6803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2EB00ADC-D87A-42B1-8A22-069E77EBF45D}"/>
            </a:ext>
          </a:extLst>
        </xdr:cNvPr>
        <xdr:cNvSpPr/>
      </xdr:nvSpPr>
      <xdr:spPr>
        <a:xfrm>
          <a:off x="4889046" y="1428750"/>
          <a:ext cx="664029" cy="800553"/>
        </a:xfrm>
        <a:custGeom>
          <a:avLst/>
          <a:gdLst>
            <a:gd name="connsiteX0" fmla="*/ 666750 w 666750"/>
            <a:gd name="connsiteY0" fmla="*/ 918482 h 918482"/>
            <a:gd name="connsiteX1" fmla="*/ 210911 w 666750"/>
            <a:gd name="connsiteY1" fmla="*/ 646339 h 918482"/>
            <a:gd name="connsiteX2" fmla="*/ 0 w 666750"/>
            <a:gd name="connsiteY2" fmla="*/ 0 h 9184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66750" h="918482">
              <a:moveTo>
                <a:pt x="666750" y="918482"/>
              </a:moveTo>
              <a:cubicBezTo>
                <a:pt x="494393" y="858950"/>
                <a:pt x="322036" y="799419"/>
                <a:pt x="210911" y="646339"/>
              </a:cubicBezTo>
              <a:cubicBezTo>
                <a:pt x="99786" y="493259"/>
                <a:pt x="49893" y="246629"/>
                <a:pt x="0" y="0"/>
              </a:cubicBez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367393</xdr:colOff>
      <xdr:row>1</xdr:row>
      <xdr:rowOff>20410</xdr:rowOff>
    </xdr:from>
    <xdr:ext cx="1585562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ECF79D-0166-4715-9E87-D72C8942D941}"/>
            </a:ext>
          </a:extLst>
        </xdr:cNvPr>
        <xdr:cNvSpPr txBox="1"/>
      </xdr:nvSpPr>
      <xdr:spPr>
        <a:xfrm>
          <a:off x="6101443" y="179160"/>
          <a:ext cx="1585562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objective function is</a:t>
          </a:r>
          <a:br>
            <a:rPr lang="en-US" sz="1100"/>
          </a:br>
          <a:r>
            <a:rPr lang="en-US" sz="1100"/>
            <a:t>stored in this cell</a:t>
          </a:r>
        </a:p>
      </xdr:txBody>
    </xdr:sp>
    <xdr:clientData/>
  </xdr:oneCellAnchor>
  <xdr:oneCellAnchor>
    <xdr:from>
      <xdr:col>0</xdr:col>
      <xdr:colOff>254453</xdr:colOff>
      <xdr:row>10</xdr:row>
      <xdr:rowOff>125185</xdr:rowOff>
    </xdr:from>
    <xdr:ext cx="1201226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F126492-1A0A-407D-80DF-54F4D488045C}"/>
            </a:ext>
          </a:extLst>
        </xdr:cNvPr>
        <xdr:cNvSpPr txBox="1"/>
      </xdr:nvSpPr>
      <xdr:spPr>
        <a:xfrm>
          <a:off x="254453" y="1712685"/>
          <a:ext cx="1201226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Here are the </a:t>
          </a:r>
        </a:p>
        <a:p>
          <a:r>
            <a:rPr lang="en-US" sz="1100"/>
            <a:t>decision variables</a:t>
          </a:r>
        </a:p>
      </xdr:txBody>
    </xdr:sp>
    <xdr:clientData/>
  </xdr:oneCellAnchor>
  <xdr:twoCellAnchor>
    <xdr:from>
      <xdr:col>0</xdr:col>
      <xdr:colOff>884464</xdr:colOff>
      <xdr:row>2</xdr:row>
      <xdr:rowOff>13608</xdr:rowOff>
    </xdr:from>
    <xdr:to>
      <xdr:col>1</xdr:col>
      <xdr:colOff>136072</xdr:colOff>
      <xdr:row>10</xdr:row>
      <xdr:rowOff>156482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11B92BE6-17CF-4576-8C72-5845144CA0CD}"/>
            </a:ext>
          </a:extLst>
        </xdr:cNvPr>
        <xdr:cNvSpPr/>
      </xdr:nvSpPr>
      <xdr:spPr>
        <a:xfrm>
          <a:off x="884464" y="331108"/>
          <a:ext cx="527958" cy="1412874"/>
        </a:xfrm>
        <a:custGeom>
          <a:avLst/>
          <a:gdLst>
            <a:gd name="connsiteX0" fmla="*/ 0 w 469447"/>
            <a:gd name="connsiteY0" fmla="*/ 1612446 h 1612446"/>
            <a:gd name="connsiteX1" fmla="*/ 210911 w 469447"/>
            <a:gd name="connsiteY1" fmla="*/ 659946 h 1612446"/>
            <a:gd name="connsiteX2" fmla="*/ 469447 w 469447"/>
            <a:gd name="connsiteY2" fmla="*/ 0 h 16124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9447" h="1612446">
              <a:moveTo>
                <a:pt x="0" y="1612446"/>
              </a:moveTo>
              <a:cubicBezTo>
                <a:pt x="66335" y="1270566"/>
                <a:pt x="132670" y="928687"/>
                <a:pt x="210911" y="659946"/>
              </a:cubicBezTo>
              <a:cubicBezTo>
                <a:pt x="289152" y="391205"/>
                <a:pt x="379299" y="195602"/>
                <a:pt x="469447" y="0"/>
              </a:cubicBez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27214</xdr:colOff>
      <xdr:row>2</xdr:row>
      <xdr:rowOff>54429</xdr:rowOff>
    </xdr:from>
    <xdr:to>
      <xdr:col>8</xdr:col>
      <xdr:colOff>401411</xdr:colOff>
      <xdr:row>2</xdr:row>
      <xdr:rowOff>88447</xdr:rowOff>
    </xdr:to>
    <xdr:sp macro="" textlink="">
      <xdr:nvSpPr>
        <xdr:cNvPr id="7" name="Freeform 6">
          <a:extLst>
            <a:ext uri="{FF2B5EF4-FFF2-40B4-BE49-F238E27FC236}">
              <a16:creationId xmlns:a16="http://schemas.microsoft.com/office/drawing/2014/main" id="{4DF98DCA-EF12-4CD9-A6F4-6141A4E8EA3D}"/>
            </a:ext>
          </a:extLst>
        </xdr:cNvPr>
        <xdr:cNvSpPr/>
      </xdr:nvSpPr>
      <xdr:spPr>
        <a:xfrm>
          <a:off x="4542064" y="371929"/>
          <a:ext cx="1593397" cy="34018"/>
        </a:xfrm>
        <a:custGeom>
          <a:avLst/>
          <a:gdLst>
            <a:gd name="connsiteX0" fmla="*/ 1598839 w 1598839"/>
            <a:gd name="connsiteY0" fmla="*/ 0 h 34018"/>
            <a:gd name="connsiteX1" fmla="*/ 0 w 1598839"/>
            <a:gd name="connsiteY1" fmla="*/ 34018 h 340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598839" h="34018">
              <a:moveTo>
                <a:pt x="1598839" y="0"/>
              </a:moveTo>
              <a:lnTo>
                <a:pt x="0" y="34018"/>
              </a:ln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442232</xdr:colOff>
      <xdr:row>12</xdr:row>
      <xdr:rowOff>102054</xdr:rowOff>
    </xdr:from>
    <xdr:ext cx="1585178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2477CA-26BB-4766-8E30-2EBCD941BC4E}"/>
            </a:ext>
          </a:extLst>
        </xdr:cNvPr>
        <xdr:cNvSpPr txBox="1"/>
      </xdr:nvSpPr>
      <xdr:spPr>
        <a:xfrm>
          <a:off x="5566682" y="2007054"/>
          <a:ext cx="1585178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.LE.</a:t>
          </a:r>
          <a:r>
            <a:rPr lang="en-US" sz="1100" baseline="0"/>
            <a:t> is my short form for </a:t>
          </a:r>
        </a:p>
        <a:p>
          <a:r>
            <a:rPr lang="en-US" sz="1100" baseline="0"/>
            <a:t>"less than or equal to"</a:t>
          </a:r>
          <a:endParaRPr lang="en-US" sz="1100"/>
        </a:p>
      </xdr:txBody>
    </xdr:sp>
    <xdr:clientData/>
  </xdr:oneCellAnchor>
  <xdr:twoCellAnchor>
    <xdr:from>
      <xdr:col>6</xdr:col>
      <xdr:colOff>374196</xdr:colOff>
      <xdr:row>9</xdr:row>
      <xdr:rowOff>0</xdr:rowOff>
    </xdr:from>
    <xdr:to>
      <xdr:col>7</xdr:col>
      <xdr:colOff>428625</xdr:colOff>
      <xdr:row>14</xdr:row>
      <xdr:rowOff>6803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22413508-B2BD-4B04-A57E-112A503FCE3C}"/>
            </a:ext>
          </a:extLst>
        </xdr:cNvPr>
        <xdr:cNvSpPr/>
      </xdr:nvSpPr>
      <xdr:spPr>
        <a:xfrm>
          <a:off x="4889046" y="1428750"/>
          <a:ext cx="664029" cy="800553"/>
        </a:xfrm>
        <a:custGeom>
          <a:avLst/>
          <a:gdLst>
            <a:gd name="connsiteX0" fmla="*/ 666750 w 666750"/>
            <a:gd name="connsiteY0" fmla="*/ 918482 h 918482"/>
            <a:gd name="connsiteX1" fmla="*/ 210911 w 666750"/>
            <a:gd name="connsiteY1" fmla="*/ 646339 h 918482"/>
            <a:gd name="connsiteX2" fmla="*/ 0 w 666750"/>
            <a:gd name="connsiteY2" fmla="*/ 0 h 9184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66750" h="918482">
              <a:moveTo>
                <a:pt x="666750" y="918482"/>
              </a:moveTo>
              <a:cubicBezTo>
                <a:pt x="494393" y="858950"/>
                <a:pt x="322036" y="799419"/>
                <a:pt x="210911" y="646339"/>
              </a:cubicBezTo>
              <a:cubicBezTo>
                <a:pt x="99786" y="493259"/>
                <a:pt x="49893" y="246629"/>
                <a:pt x="0" y="0"/>
              </a:cubicBez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367393</xdr:colOff>
      <xdr:row>1</xdr:row>
      <xdr:rowOff>20410</xdr:rowOff>
    </xdr:from>
    <xdr:ext cx="1585562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F2E5FB8-D06C-41BF-9AF4-04E2ED646DBA}"/>
            </a:ext>
          </a:extLst>
        </xdr:cNvPr>
        <xdr:cNvSpPr txBox="1"/>
      </xdr:nvSpPr>
      <xdr:spPr>
        <a:xfrm>
          <a:off x="6101443" y="179160"/>
          <a:ext cx="1585562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objective function is</a:t>
          </a:r>
          <a:br>
            <a:rPr lang="en-US" sz="1100"/>
          </a:br>
          <a:r>
            <a:rPr lang="en-US" sz="1100"/>
            <a:t>stored in this cell</a:t>
          </a:r>
        </a:p>
      </xdr:txBody>
    </xdr:sp>
    <xdr:clientData/>
  </xdr:oneCellAnchor>
  <xdr:oneCellAnchor>
    <xdr:from>
      <xdr:col>0</xdr:col>
      <xdr:colOff>254453</xdr:colOff>
      <xdr:row>10</xdr:row>
      <xdr:rowOff>125185</xdr:rowOff>
    </xdr:from>
    <xdr:ext cx="1201226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47CB71-8E2D-4C62-93C1-E4AF898EBA10}"/>
            </a:ext>
          </a:extLst>
        </xdr:cNvPr>
        <xdr:cNvSpPr txBox="1"/>
      </xdr:nvSpPr>
      <xdr:spPr>
        <a:xfrm>
          <a:off x="254453" y="1712685"/>
          <a:ext cx="1201226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Here are the </a:t>
          </a:r>
        </a:p>
        <a:p>
          <a:r>
            <a:rPr lang="en-US" sz="1100"/>
            <a:t>decision variables</a:t>
          </a:r>
        </a:p>
      </xdr:txBody>
    </xdr:sp>
    <xdr:clientData/>
  </xdr:oneCellAnchor>
  <xdr:twoCellAnchor>
    <xdr:from>
      <xdr:col>0</xdr:col>
      <xdr:colOff>884464</xdr:colOff>
      <xdr:row>2</xdr:row>
      <xdr:rowOff>13608</xdr:rowOff>
    </xdr:from>
    <xdr:to>
      <xdr:col>1</xdr:col>
      <xdr:colOff>136072</xdr:colOff>
      <xdr:row>10</xdr:row>
      <xdr:rowOff>156482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B035A0EA-EF9E-46B3-9486-A0D2064D66BA}"/>
            </a:ext>
          </a:extLst>
        </xdr:cNvPr>
        <xdr:cNvSpPr/>
      </xdr:nvSpPr>
      <xdr:spPr>
        <a:xfrm>
          <a:off x="884464" y="331108"/>
          <a:ext cx="527958" cy="1412874"/>
        </a:xfrm>
        <a:custGeom>
          <a:avLst/>
          <a:gdLst>
            <a:gd name="connsiteX0" fmla="*/ 0 w 469447"/>
            <a:gd name="connsiteY0" fmla="*/ 1612446 h 1612446"/>
            <a:gd name="connsiteX1" fmla="*/ 210911 w 469447"/>
            <a:gd name="connsiteY1" fmla="*/ 659946 h 1612446"/>
            <a:gd name="connsiteX2" fmla="*/ 469447 w 469447"/>
            <a:gd name="connsiteY2" fmla="*/ 0 h 16124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9447" h="1612446">
              <a:moveTo>
                <a:pt x="0" y="1612446"/>
              </a:moveTo>
              <a:cubicBezTo>
                <a:pt x="66335" y="1270566"/>
                <a:pt x="132670" y="928687"/>
                <a:pt x="210911" y="659946"/>
              </a:cubicBezTo>
              <a:cubicBezTo>
                <a:pt x="289152" y="391205"/>
                <a:pt x="379299" y="195602"/>
                <a:pt x="469447" y="0"/>
              </a:cubicBez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27214</xdr:colOff>
      <xdr:row>2</xdr:row>
      <xdr:rowOff>54429</xdr:rowOff>
    </xdr:from>
    <xdr:to>
      <xdr:col>8</xdr:col>
      <xdr:colOff>401411</xdr:colOff>
      <xdr:row>2</xdr:row>
      <xdr:rowOff>88447</xdr:rowOff>
    </xdr:to>
    <xdr:sp macro="" textlink="">
      <xdr:nvSpPr>
        <xdr:cNvPr id="7" name="Freeform 6">
          <a:extLst>
            <a:ext uri="{FF2B5EF4-FFF2-40B4-BE49-F238E27FC236}">
              <a16:creationId xmlns:a16="http://schemas.microsoft.com/office/drawing/2014/main" id="{2E2A35D1-BD5D-47A1-862D-0274FCBD3D0F}"/>
            </a:ext>
          </a:extLst>
        </xdr:cNvPr>
        <xdr:cNvSpPr/>
      </xdr:nvSpPr>
      <xdr:spPr>
        <a:xfrm>
          <a:off x="4542064" y="371929"/>
          <a:ext cx="1593397" cy="34018"/>
        </a:xfrm>
        <a:custGeom>
          <a:avLst/>
          <a:gdLst>
            <a:gd name="connsiteX0" fmla="*/ 1598839 w 1598839"/>
            <a:gd name="connsiteY0" fmla="*/ 0 h 34018"/>
            <a:gd name="connsiteX1" fmla="*/ 0 w 1598839"/>
            <a:gd name="connsiteY1" fmla="*/ 34018 h 340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598839" h="34018">
              <a:moveTo>
                <a:pt x="1598839" y="0"/>
              </a:moveTo>
              <a:lnTo>
                <a:pt x="0" y="34018"/>
              </a:ln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442232</xdr:colOff>
      <xdr:row>12</xdr:row>
      <xdr:rowOff>102054</xdr:rowOff>
    </xdr:from>
    <xdr:ext cx="1585178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F10F39-0934-452B-94C4-5615D131A26F}"/>
            </a:ext>
          </a:extLst>
        </xdr:cNvPr>
        <xdr:cNvSpPr txBox="1"/>
      </xdr:nvSpPr>
      <xdr:spPr>
        <a:xfrm>
          <a:off x="5566682" y="2007054"/>
          <a:ext cx="1585178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.LE.</a:t>
          </a:r>
          <a:r>
            <a:rPr lang="en-US" sz="1100" baseline="0"/>
            <a:t> is my short form for </a:t>
          </a:r>
        </a:p>
        <a:p>
          <a:r>
            <a:rPr lang="en-US" sz="1100" baseline="0"/>
            <a:t>"less than or equal to"</a:t>
          </a:r>
          <a:endParaRPr lang="en-US" sz="1100"/>
        </a:p>
      </xdr:txBody>
    </xdr:sp>
    <xdr:clientData/>
  </xdr:oneCellAnchor>
  <xdr:twoCellAnchor>
    <xdr:from>
      <xdr:col>6</xdr:col>
      <xdr:colOff>374196</xdr:colOff>
      <xdr:row>9</xdr:row>
      <xdr:rowOff>0</xdr:rowOff>
    </xdr:from>
    <xdr:to>
      <xdr:col>7</xdr:col>
      <xdr:colOff>428625</xdr:colOff>
      <xdr:row>14</xdr:row>
      <xdr:rowOff>6803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CF5D9ED0-3E2D-4080-9AF3-E4145BE73CC9}"/>
            </a:ext>
          </a:extLst>
        </xdr:cNvPr>
        <xdr:cNvSpPr/>
      </xdr:nvSpPr>
      <xdr:spPr>
        <a:xfrm>
          <a:off x="4889046" y="1428750"/>
          <a:ext cx="664029" cy="800553"/>
        </a:xfrm>
        <a:custGeom>
          <a:avLst/>
          <a:gdLst>
            <a:gd name="connsiteX0" fmla="*/ 666750 w 666750"/>
            <a:gd name="connsiteY0" fmla="*/ 918482 h 918482"/>
            <a:gd name="connsiteX1" fmla="*/ 210911 w 666750"/>
            <a:gd name="connsiteY1" fmla="*/ 646339 h 918482"/>
            <a:gd name="connsiteX2" fmla="*/ 0 w 666750"/>
            <a:gd name="connsiteY2" fmla="*/ 0 h 9184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66750" h="918482">
              <a:moveTo>
                <a:pt x="666750" y="918482"/>
              </a:moveTo>
              <a:cubicBezTo>
                <a:pt x="494393" y="858950"/>
                <a:pt x="322036" y="799419"/>
                <a:pt x="210911" y="646339"/>
              </a:cubicBezTo>
              <a:cubicBezTo>
                <a:pt x="99786" y="493259"/>
                <a:pt x="49893" y="246629"/>
                <a:pt x="0" y="0"/>
              </a:cubicBez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367393</xdr:colOff>
      <xdr:row>1</xdr:row>
      <xdr:rowOff>20410</xdr:rowOff>
    </xdr:from>
    <xdr:ext cx="1585562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6DF736B-8368-4AAB-824C-6944EAE4A642}"/>
            </a:ext>
          </a:extLst>
        </xdr:cNvPr>
        <xdr:cNvSpPr txBox="1"/>
      </xdr:nvSpPr>
      <xdr:spPr>
        <a:xfrm>
          <a:off x="6101443" y="179160"/>
          <a:ext cx="1585562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objective function is</a:t>
          </a:r>
          <a:br>
            <a:rPr lang="en-US" sz="1100"/>
          </a:br>
          <a:r>
            <a:rPr lang="en-US" sz="1100"/>
            <a:t>stored in this cell</a:t>
          </a:r>
        </a:p>
      </xdr:txBody>
    </xdr:sp>
    <xdr:clientData/>
  </xdr:oneCellAnchor>
  <xdr:oneCellAnchor>
    <xdr:from>
      <xdr:col>0</xdr:col>
      <xdr:colOff>254453</xdr:colOff>
      <xdr:row>10</xdr:row>
      <xdr:rowOff>125185</xdr:rowOff>
    </xdr:from>
    <xdr:ext cx="1201226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F15276A-15C0-4664-BD3B-120EC6DC10A1}"/>
            </a:ext>
          </a:extLst>
        </xdr:cNvPr>
        <xdr:cNvSpPr txBox="1"/>
      </xdr:nvSpPr>
      <xdr:spPr>
        <a:xfrm>
          <a:off x="254453" y="1712685"/>
          <a:ext cx="1201226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Here are the </a:t>
          </a:r>
        </a:p>
        <a:p>
          <a:r>
            <a:rPr lang="en-US" sz="1100"/>
            <a:t>decision variables</a:t>
          </a:r>
        </a:p>
      </xdr:txBody>
    </xdr:sp>
    <xdr:clientData/>
  </xdr:oneCellAnchor>
  <xdr:twoCellAnchor>
    <xdr:from>
      <xdr:col>0</xdr:col>
      <xdr:colOff>884464</xdr:colOff>
      <xdr:row>2</xdr:row>
      <xdr:rowOff>13608</xdr:rowOff>
    </xdr:from>
    <xdr:to>
      <xdr:col>1</xdr:col>
      <xdr:colOff>136072</xdr:colOff>
      <xdr:row>10</xdr:row>
      <xdr:rowOff>156482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778D329B-8A5E-4348-A348-9843B08BF6B3}"/>
            </a:ext>
          </a:extLst>
        </xdr:cNvPr>
        <xdr:cNvSpPr/>
      </xdr:nvSpPr>
      <xdr:spPr>
        <a:xfrm>
          <a:off x="884464" y="331108"/>
          <a:ext cx="527958" cy="1412874"/>
        </a:xfrm>
        <a:custGeom>
          <a:avLst/>
          <a:gdLst>
            <a:gd name="connsiteX0" fmla="*/ 0 w 469447"/>
            <a:gd name="connsiteY0" fmla="*/ 1612446 h 1612446"/>
            <a:gd name="connsiteX1" fmla="*/ 210911 w 469447"/>
            <a:gd name="connsiteY1" fmla="*/ 659946 h 1612446"/>
            <a:gd name="connsiteX2" fmla="*/ 469447 w 469447"/>
            <a:gd name="connsiteY2" fmla="*/ 0 h 16124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9447" h="1612446">
              <a:moveTo>
                <a:pt x="0" y="1612446"/>
              </a:moveTo>
              <a:cubicBezTo>
                <a:pt x="66335" y="1270566"/>
                <a:pt x="132670" y="928687"/>
                <a:pt x="210911" y="659946"/>
              </a:cubicBezTo>
              <a:cubicBezTo>
                <a:pt x="289152" y="391205"/>
                <a:pt x="379299" y="195602"/>
                <a:pt x="469447" y="0"/>
              </a:cubicBez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27214</xdr:colOff>
      <xdr:row>2</xdr:row>
      <xdr:rowOff>54429</xdr:rowOff>
    </xdr:from>
    <xdr:to>
      <xdr:col>8</xdr:col>
      <xdr:colOff>401411</xdr:colOff>
      <xdr:row>2</xdr:row>
      <xdr:rowOff>88447</xdr:rowOff>
    </xdr:to>
    <xdr:sp macro="" textlink="">
      <xdr:nvSpPr>
        <xdr:cNvPr id="7" name="Freeform 6">
          <a:extLst>
            <a:ext uri="{FF2B5EF4-FFF2-40B4-BE49-F238E27FC236}">
              <a16:creationId xmlns:a16="http://schemas.microsoft.com/office/drawing/2014/main" id="{350593F6-45E1-4C27-BB44-28458C1A7673}"/>
            </a:ext>
          </a:extLst>
        </xdr:cNvPr>
        <xdr:cNvSpPr/>
      </xdr:nvSpPr>
      <xdr:spPr>
        <a:xfrm>
          <a:off x="4542064" y="371929"/>
          <a:ext cx="1593397" cy="34018"/>
        </a:xfrm>
        <a:custGeom>
          <a:avLst/>
          <a:gdLst>
            <a:gd name="connsiteX0" fmla="*/ 1598839 w 1598839"/>
            <a:gd name="connsiteY0" fmla="*/ 0 h 34018"/>
            <a:gd name="connsiteX1" fmla="*/ 0 w 1598839"/>
            <a:gd name="connsiteY1" fmla="*/ 34018 h 340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598839" h="34018">
              <a:moveTo>
                <a:pt x="1598839" y="0"/>
              </a:moveTo>
              <a:lnTo>
                <a:pt x="0" y="34018"/>
              </a:ln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442232</xdr:colOff>
      <xdr:row>12</xdr:row>
      <xdr:rowOff>102054</xdr:rowOff>
    </xdr:from>
    <xdr:ext cx="1585178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871357" y="2224768"/>
          <a:ext cx="1585178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.LE.</a:t>
          </a:r>
          <a:r>
            <a:rPr lang="en-US" sz="1100" baseline="0"/>
            <a:t> is my short form for </a:t>
          </a:r>
        </a:p>
        <a:p>
          <a:r>
            <a:rPr lang="en-US" sz="1100" baseline="0"/>
            <a:t>"less than or equal to"</a:t>
          </a:r>
          <a:endParaRPr lang="en-US" sz="1100"/>
        </a:p>
      </xdr:txBody>
    </xdr:sp>
    <xdr:clientData/>
  </xdr:oneCellAnchor>
  <xdr:twoCellAnchor>
    <xdr:from>
      <xdr:col>6</xdr:col>
      <xdr:colOff>374196</xdr:colOff>
      <xdr:row>9</xdr:row>
      <xdr:rowOff>0</xdr:rowOff>
    </xdr:from>
    <xdr:to>
      <xdr:col>7</xdr:col>
      <xdr:colOff>428625</xdr:colOff>
      <xdr:row>14</xdr:row>
      <xdr:rowOff>6803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191000" y="1537607"/>
          <a:ext cx="666750" cy="918482"/>
        </a:xfrm>
        <a:custGeom>
          <a:avLst/>
          <a:gdLst>
            <a:gd name="connsiteX0" fmla="*/ 666750 w 666750"/>
            <a:gd name="connsiteY0" fmla="*/ 918482 h 918482"/>
            <a:gd name="connsiteX1" fmla="*/ 210911 w 666750"/>
            <a:gd name="connsiteY1" fmla="*/ 646339 h 918482"/>
            <a:gd name="connsiteX2" fmla="*/ 0 w 666750"/>
            <a:gd name="connsiteY2" fmla="*/ 0 h 9184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66750" h="918482">
              <a:moveTo>
                <a:pt x="666750" y="918482"/>
              </a:moveTo>
              <a:cubicBezTo>
                <a:pt x="494393" y="858950"/>
                <a:pt x="322036" y="799419"/>
                <a:pt x="210911" y="646339"/>
              </a:cubicBezTo>
              <a:cubicBezTo>
                <a:pt x="99786" y="493259"/>
                <a:pt x="49893" y="246629"/>
                <a:pt x="0" y="0"/>
              </a:cubicBez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367393</xdr:colOff>
      <xdr:row>1</xdr:row>
      <xdr:rowOff>20410</xdr:rowOff>
    </xdr:from>
    <xdr:ext cx="1585562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408839" y="183696"/>
          <a:ext cx="1585562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objective function is</a:t>
          </a:r>
          <a:br>
            <a:rPr lang="en-US" sz="1100"/>
          </a:br>
          <a:r>
            <a:rPr lang="en-US" sz="1100"/>
            <a:t>stored in this cell</a:t>
          </a:r>
        </a:p>
      </xdr:txBody>
    </xdr:sp>
    <xdr:clientData/>
  </xdr:oneCellAnchor>
  <xdr:oneCellAnchor>
    <xdr:from>
      <xdr:col>0</xdr:col>
      <xdr:colOff>254453</xdr:colOff>
      <xdr:row>10</xdr:row>
      <xdr:rowOff>125185</xdr:rowOff>
    </xdr:from>
    <xdr:ext cx="1201226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54453" y="1921328"/>
          <a:ext cx="1201226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Here are the </a:t>
          </a:r>
        </a:p>
        <a:p>
          <a:r>
            <a:rPr lang="en-US" sz="1100"/>
            <a:t>decision variables</a:t>
          </a:r>
        </a:p>
      </xdr:txBody>
    </xdr:sp>
    <xdr:clientData/>
  </xdr:oneCellAnchor>
  <xdr:twoCellAnchor>
    <xdr:from>
      <xdr:col>0</xdr:col>
      <xdr:colOff>884464</xdr:colOff>
      <xdr:row>2</xdr:row>
      <xdr:rowOff>13608</xdr:rowOff>
    </xdr:from>
    <xdr:to>
      <xdr:col>1</xdr:col>
      <xdr:colOff>136072</xdr:colOff>
      <xdr:row>10</xdr:row>
      <xdr:rowOff>156482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84464" y="340179"/>
          <a:ext cx="469447" cy="1612446"/>
        </a:xfrm>
        <a:custGeom>
          <a:avLst/>
          <a:gdLst>
            <a:gd name="connsiteX0" fmla="*/ 0 w 469447"/>
            <a:gd name="connsiteY0" fmla="*/ 1612446 h 1612446"/>
            <a:gd name="connsiteX1" fmla="*/ 210911 w 469447"/>
            <a:gd name="connsiteY1" fmla="*/ 659946 h 1612446"/>
            <a:gd name="connsiteX2" fmla="*/ 469447 w 469447"/>
            <a:gd name="connsiteY2" fmla="*/ 0 h 16124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9447" h="1612446">
              <a:moveTo>
                <a:pt x="0" y="1612446"/>
              </a:moveTo>
              <a:cubicBezTo>
                <a:pt x="66335" y="1270566"/>
                <a:pt x="132670" y="928687"/>
                <a:pt x="210911" y="659946"/>
              </a:cubicBezTo>
              <a:cubicBezTo>
                <a:pt x="289152" y="391205"/>
                <a:pt x="379299" y="195602"/>
                <a:pt x="469447" y="0"/>
              </a:cubicBez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27214</xdr:colOff>
      <xdr:row>2</xdr:row>
      <xdr:rowOff>54429</xdr:rowOff>
    </xdr:from>
    <xdr:to>
      <xdr:col>8</xdr:col>
      <xdr:colOff>401411</xdr:colOff>
      <xdr:row>2</xdr:row>
      <xdr:rowOff>88447</xdr:rowOff>
    </xdr:to>
    <xdr:sp macro="" textlink="">
      <xdr:nvSpPr>
        <xdr:cNvPr id="7" name="Freefor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844018" y="381000"/>
          <a:ext cx="1598839" cy="34018"/>
        </a:xfrm>
        <a:custGeom>
          <a:avLst/>
          <a:gdLst>
            <a:gd name="connsiteX0" fmla="*/ 1598839 w 1598839"/>
            <a:gd name="connsiteY0" fmla="*/ 0 h 34018"/>
            <a:gd name="connsiteX1" fmla="*/ 0 w 1598839"/>
            <a:gd name="connsiteY1" fmla="*/ 34018 h 340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598839" h="34018">
              <a:moveTo>
                <a:pt x="1598839" y="0"/>
              </a:moveTo>
              <a:lnTo>
                <a:pt x="0" y="34018"/>
              </a:lnTo>
            </a:path>
          </a:pathLst>
        </a:cu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showGridLines="0" workbookViewId="0">
      <selection activeCell="F10" sqref="F10:G10"/>
    </sheetView>
  </sheetViews>
  <sheetFormatPr defaultColWidth="9.1796875" defaultRowHeight="15.5" x14ac:dyDescent="0.35"/>
  <cols>
    <col min="1" max="1" width="21.26953125" style="1" customWidth="1"/>
    <col min="2" max="7" width="13.1796875" style="1" customWidth="1"/>
    <col min="8" max="16384" width="9.1796875" style="1"/>
  </cols>
  <sheetData>
    <row r="1" spans="1:7" x14ac:dyDescent="0.35">
      <c r="B1" s="66" t="s">
        <v>7</v>
      </c>
      <c r="C1" s="66"/>
    </row>
    <row r="2" spans="1:7" ht="16" thickBot="1" x14ac:dyDescent="0.4">
      <c r="B2" s="65" t="s">
        <v>8</v>
      </c>
      <c r="C2" s="65"/>
    </row>
    <row r="3" spans="1:7" ht="16" thickBot="1" x14ac:dyDescent="0.4">
      <c r="B3" s="2" t="s">
        <v>1</v>
      </c>
      <c r="C3" s="2" t="s">
        <v>0</v>
      </c>
    </row>
    <row r="4" spans="1:7" x14ac:dyDescent="0.35">
      <c r="A4" s="3" t="s">
        <v>3</v>
      </c>
      <c r="B4" s="4">
        <v>1</v>
      </c>
      <c r="C4" s="4">
        <v>2</v>
      </c>
    </row>
    <row r="5" spans="1:7" x14ac:dyDescent="0.35">
      <c r="A5" s="3" t="s">
        <v>2</v>
      </c>
      <c r="B5" s="4">
        <v>2</v>
      </c>
      <c r="C5" s="4">
        <v>2</v>
      </c>
    </row>
    <row r="6" spans="1:7" x14ac:dyDescent="0.35">
      <c r="A6" s="3" t="s">
        <v>4</v>
      </c>
      <c r="B6" s="4">
        <v>2</v>
      </c>
      <c r="C6" s="4"/>
    </row>
    <row r="7" spans="1:7" ht="16" thickBot="1" x14ac:dyDescent="0.4">
      <c r="A7" s="3" t="s">
        <v>5</v>
      </c>
      <c r="B7" s="11"/>
      <c r="C7" s="11">
        <v>3</v>
      </c>
    </row>
    <row r="8" spans="1:7" x14ac:dyDescent="0.35">
      <c r="B8" s="20"/>
      <c r="C8" s="20"/>
    </row>
    <row r="9" spans="1:7" x14ac:dyDescent="0.35">
      <c r="A9" s="3" t="s">
        <v>6</v>
      </c>
      <c r="B9" s="22">
        <v>1000</v>
      </c>
      <c r="C9" s="22">
        <v>1500</v>
      </c>
    </row>
    <row r="10" spans="1:7" x14ac:dyDescent="0.35">
      <c r="A10" s="3" t="s">
        <v>37</v>
      </c>
      <c r="B10" s="57">
        <v>3000</v>
      </c>
      <c r="C10" s="57">
        <v>5000</v>
      </c>
      <c r="E10" s="3" t="s">
        <v>12</v>
      </c>
      <c r="F10" s="67">
        <f>SUMPRODUCT(B9:C9,B10:C10)</f>
        <v>10500000</v>
      </c>
      <c r="G10" s="67"/>
    </row>
    <row r="11" spans="1:7" x14ac:dyDescent="0.35">
      <c r="B11" s="66" t="s">
        <v>7</v>
      </c>
      <c r="C11" s="66"/>
      <c r="E11" s="53"/>
      <c r="F11" s="68"/>
      <c r="G11" s="69"/>
    </row>
    <row r="12" spans="1:7" ht="16" thickBot="1" x14ac:dyDescent="0.4">
      <c r="B12" s="65" t="s">
        <v>9</v>
      </c>
      <c r="C12" s="65"/>
      <c r="D12" s="25"/>
      <c r="E12" s="25"/>
      <c r="F12" s="25"/>
      <c r="G12" s="25"/>
    </row>
    <row r="13" spans="1:7" ht="16" thickBot="1" x14ac:dyDescent="0.4">
      <c r="A13" s="45"/>
      <c r="B13" s="2" t="s">
        <v>1</v>
      </c>
      <c r="C13" s="46" t="s">
        <v>0</v>
      </c>
      <c r="D13" s="47" t="s">
        <v>10</v>
      </c>
      <c r="E13" s="48" t="s">
        <v>22</v>
      </c>
      <c r="F13" s="47" t="s">
        <v>11</v>
      </c>
      <c r="G13" s="49" t="s">
        <v>21</v>
      </c>
    </row>
    <row r="14" spans="1:7" x14ac:dyDescent="0.35">
      <c r="A14" s="50" t="s">
        <v>3</v>
      </c>
      <c r="B14" s="5">
        <f>B4*$B$9</f>
        <v>1000</v>
      </c>
      <c r="C14" s="9">
        <f>C4*$C$9</f>
        <v>3000</v>
      </c>
      <c r="D14" s="10">
        <v>4000</v>
      </c>
      <c r="E14" s="10">
        <f>B14+C14</f>
        <v>4000</v>
      </c>
      <c r="F14" s="10">
        <f>D14-E14</f>
        <v>0</v>
      </c>
      <c r="G14" s="51">
        <f>E14/D14</f>
        <v>1</v>
      </c>
    </row>
    <row r="15" spans="1:7" x14ac:dyDescent="0.35">
      <c r="A15" s="50" t="s">
        <v>2</v>
      </c>
      <c r="B15" s="5">
        <f>B5*$B$9</f>
        <v>2000</v>
      </c>
      <c r="C15" s="9">
        <f>C5*$C$9</f>
        <v>3000</v>
      </c>
      <c r="D15" s="10">
        <v>6000</v>
      </c>
      <c r="E15" s="10">
        <f>B15+C15</f>
        <v>5000</v>
      </c>
      <c r="F15" s="10">
        <f>D15-E15</f>
        <v>1000</v>
      </c>
      <c r="G15" s="51">
        <f>E15/D15</f>
        <v>0.83333333333333337</v>
      </c>
    </row>
    <row r="16" spans="1:7" x14ac:dyDescent="0.35">
      <c r="A16" s="50" t="s">
        <v>4</v>
      </c>
      <c r="B16" s="5">
        <f>B6*$B$9</f>
        <v>2000</v>
      </c>
      <c r="C16" s="9">
        <f>C6*$C$9</f>
        <v>0</v>
      </c>
      <c r="D16" s="10">
        <v>5000</v>
      </c>
      <c r="E16" s="10">
        <f>B16+C16</f>
        <v>2000</v>
      </c>
      <c r="F16" s="10">
        <f>D16-E16</f>
        <v>3000</v>
      </c>
      <c r="G16" s="51">
        <f>E16/D16</f>
        <v>0.4</v>
      </c>
    </row>
    <row r="17" spans="1:7" ht="16" thickBot="1" x14ac:dyDescent="0.4">
      <c r="A17" s="50" t="s">
        <v>5</v>
      </c>
      <c r="B17" s="12">
        <f>B7*$B$9</f>
        <v>0</v>
      </c>
      <c r="C17" s="13">
        <f>C7*$C$9</f>
        <v>4500</v>
      </c>
      <c r="D17" s="14">
        <v>4500</v>
      </c>
      <c r="E17" s="14">
        <f>B17+C17</f>
        <v>4500</v>
      </c>
      <c r="F17" s="14">
        <f>D17-E17</f>
        <v>0</v>
      </c>
      <c r="G17" s="52">
        <f>E17/D17</f>
        <v>1</v>
      </c>
    </row>
  </sheetData>
  <mergeCells count="6">
    <mergeCell ref="B12:C12"/>
    <mergeCell ref="B1:C1"/>
    <mergeCell ref="B2:C2"/>
    <mergeCell ref="F10:G10"/>
    <mergeCell ref="B11:C11"/>
    <mergeCell ref="F11:G1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8"/>
  <sheetViews>
    <sheetView showGridLines="0" zoomScale="110" zoomScaleNormal="110" workbookViewId="0">
      <pane ySplit="11" topLeftCell="A12" activePane="bottomLeft" state="frozen"/>
      <selection pane="bottomLeft" activeCell="C11" sqref="C11"/>
    </sheetView>
  </sheetViews>
  <sheetFormatPr defaultColWidth="9.1796875" defaultRowHeight="15.5" x14ac:dyDescent="0.35"/>
  <cols>
    <col min="1" max="1" width="20.453125" style="1" customWidth="1"/>
    <col min="2" max="4" width="11.54296875" style="1" customWidth="1"/>
    <col min="5" max="9" width="11.7265625" style="1" customWidth="1"/>
    <col min="10" max="16384" width="9.1796875" style="1"/>
  </cols>
  <sheetData>
    <row r="1" spans="1:10" x14ac:dyDescent="0.35">
      <c r="B1" s="66" t="s">
        <v>7</v>
      </c>
      <c r="C1" s="66"/>
      <c r="E1" s="66" t="s">
        <v>7</v>
      </c>
      <c r="F1" s="66"/>
      <c r="H1" s="66" t="s">
        <v>28</v>
      </c>
      <c r="I1" s="66"/>
    </row>
    <row r="2" spans="1:10" ht="16" thickBot="1" x14ac:dyDescent="0.4">
      <c r="B2" s="65" t="s">
        <v>8</v>
      </c>
      <c r="C2" s="65"/>
      <c r="E2" s="66" t="s">
        <v>9</v>
      </c>
      <c r="F2" s="66"/>
      <c r="G2" s="73" t="s">
        <v>29</v>
      </c>
      <c r="H2" s="66" t="s">
        <v>9</v>
      </c>
      <c r="I2" s="66"/>
    </row>
    <row r="3" spans="1:10" ht="16" thickBot="1" x14ac:dyDescent="0.4">
      <c r="B3" s="2" t="s">
        <v>1</v>
      </c>
      <c r="C3" s="2" t="s">
        <v>0</v>
      </c>
      <c r="E3" s="2" t="s">
        <v>1</v>
      </c>
      <c r="F3" s="2" t="s">
        <v>0</v>
      </c>
      <c r="G3" s="74"/>
      <c r="H3" s="2" t="s">
        <v>1</v>
      </c>
      <c r="I3" s="2" t="s">
        <v>0</v>
      </c>
    </row>
    <row r="4" spans="1:10" x14ac:dyDescent="0.35">
      <c r="A4" s="3" t="s">
        <v>3</v>
      </c>
      <c r="B4" s="4">
        <v>1</v>
      </c>
      <c r="C4" s="4">
        <v>2</v>
      </c>
      <c r="E4" s="5">
        <f>B4*$B$11</f>
        <v>1000</v>
      </c>
      <c r="F4" s="6">
        <f>C4*$C$11</f>
        <v>3000</v>
      </c>
      <c r="G4" s="7">
        <f>E4+F4</f>
        <v>4000</v>
      </c>
      <c r="H4" s="8">
        <f>IF(G4=0,0,E4/G4)</f>
        <v>0.25</v>
      </c>
      <c r="I4" s="8">
        <f>IF(G4=0,0,F4/G4)</f>
        <v>0.75</v>
      </c>
      <c r="J4" s="54" t="str">
        <f>IF(G4&gt;'Changing Mixes'!D15,"ERROR","")</f>
        <v/>
      </c>
    </row>
    <row r="5" spans="1:10" x14ac:dyDescent="0.35">
      <c r="A5" s="3" t="s">
        <v>2</v>
      </c>
      <c r="B5" s="4">
        <v>2</v>
      </c>
      <c r="C5" s="4">
        <v>2</v>
      </c>
      <c r="E5" s="5">
        <f>B5*$B$11</f>
        <v>2000</v>
      </c>
      <c r="F5" s="9">
        <f>C5*$C$11</f>
        <v>3000</v>
      </c>
      <c r="G5" s="10">
        <f>E5+F5</f>
        <v>5000</v>
      </c>
      <c r="H5" s="8">
        <f>IF(G5=0,0,E5/G5)</f>
        <v>0.4</v>
      </c>
      <c r="I5" s="8">
        <f>IF(G5=0,0,F5/G5)</f>
        <v>0.6</v>
      </c>
      <c r="J5" s="54" t="str">
        <f>IF(G5&gt;'Changing Mixes'!D16,"ERROR","")</f>
        <v/>
      </c>
    </row>
    <row r="6" spans="1:10" x14ac:dyDescent="0.35">
      <c r="A6" s="3" t="s">
        <v>4</v>
      </c>
      <c r="B6" s="4">
        <v>2</v>
      </c>
      <c r="C6" s="4"/>
      <c r="E6" s="5">
        <f>B6*$B$11</f>
        <v>2000</v>
      </c>
      <c r="F6" s="9">
        <f>C6*$C$11</f>
        <v>0</v>
      </c>
      <c r="G6" s="10">
        <f>E6+F6</f>
        <v>2000</v>
      </c>
      <c r="H6" s="8">
        <f>IF(G6=0,0,E6/G6)</f>
        <v>1</v>
      </c>
      <c r="I6" s="8">
        <f>IF(G6=0,0,F6/G6)</f>
        <v>0</v>
      </c>
      <c r="J6" s="54" t="str">
        <f>IF(G6&gt;'Changing Mixes'!D17,"ERROR","")</f>
        <v/>
      </c>
    </row>
    <row r="7" spans="1:10" ht="16" thickBot="1" x14ac:dyDescent="0.4">
      <c r="A7" s="3" t="s">
        <v>5</v>
      </c>
      <c r="B7" s="11"/>
      <c r="C7" s="11">
        <v>3</v>
      </c>
      <c r="E7" s="12">
        <f>B7*$B$11</f>
        <v>0</v>
      </c>
      <c r="F7" s="13">
        <f>C7*$C$11</f>
        <v>4500</v>
      </c>
      <c r="G7" s="14">
        <f>E7+F7</f>
        <v>4500</v>
      </c>
      <c r="H7" s="15">
        <f>IF(G7=0,0,E7/G7)</f>
        <v>0</v>
      </c>
      <c r="I7" s="15">
        <f>IF(G7=0,0,F7/G7)</f>
        <v>1</v>
      </c>
      <c r="J7" s="54" t="str">
        <f>IF(G7&gt;'Changing Mixes'!D18,"ERROR","")</f>
        <v/>
      </c>
    </row>
    <row r="8" spans="1:10" x14ac:dyDescent="0.35">
      <c r="A8" s="3"/>
      <c r="B8" s="16"/>
      <c r="C8" s="16"/>
      <c r="E8" s="17"/>
      <c r="F8" s="17"/>
      <c r="G8" s="17"/>
      <c r="H8" s="8"/>
      <c r="I8" s="8"/>
    </row>
    <row r="9" spans="1:10" x14ac:dyDescent="0.35">
      <c r="A9" s="18" t="s">
        <v>20</v>
      </c>
      <c r="B9" s="19">
        <v>39000</v>
      </c>
      <c r="C9" s="19">
        <v>38000</v>
      </c>
    </row>
    <row r="10" spans="1:10" x14ac:dyDescent="0.35">
      <c r="B10" s="20"/>
      <c r="C10" s="20"/>
      <c r="E10" s="21" t="s">
        <v>30</v>
      </c>
      <c r="G10" s="70">
        <f>B11*F11+C11*I11</f>
        <v>1900000</v>
      </c>
      <c r="H10" s="70"/>
    </row>
    <row r="11" spans="1:10" x14ac:dyDescent="0.35">
      <c r="A11" s="3" t="s">
        <v>6</v>
      </c>
      <c r="B11" s="22">
        <v>1000</v>
      </c>
      <c r="C11" s="22">
        <v>1500</v>
      </c>
      <c r="E11" s="3" t="s">
        <v>24</v>
      </c>
      <c r="F11" s="55">
        <f>B19</f>
        <v>-1205</v>
      </c>
      <c r="H11" s="3" t="s">
        <v>25</v>
      </c>
      <c r="I11" s="55">
        <f>C19</f>
        <v>2070</v>
      </c>
    </row>
    <row r="12" spans="1:10" x14ac:dyDescent="0.35">
      <c r="A12" s="3"/>
      <c r="B12" s="24"/>
      <c r="C12" s="24"/>
      <c r="E12" s="3"/>
      <c r="F12" s="23"/>
      <c r="H12" s="3"/>
      <c r="I12" s="23"/>
    </row>
    <row r="13" spans="1:10" ht="16" thickBot="1" x14ac:dyDescent="0.4">
      <c r="B13" s="25"/>
      <c r="C13" s="25"/>
    </row>
    <row r="14" spans="1:10" ht="16" thickBot="1" x14ac:dyDescent="0.4">
      <c r="A14" s="18" t="s">
        <v>23</v>
      </c>
      <c r="B14" s="2" t="s">
        <v>1</v>
      </c>
      <c r="C14" s="2" t="s">
        <v>0</v>
      </c>
    </row>
    <row r="15" spans="1:10" x14ac:dyDescent="0.35">
      <c r="A15" s="3" t="s">
        <v>17</v>
      </c>
      <c r="B15" s="26">
        <v>24000</v>
      </c>
      <c r="C15" s="26">
        <v>20000</v>
      </c>
    </row>
    <row r="16" spans="1:10" x14ac:dyDescent="0.35">
      <c r="A16" s="3" t="s">
        <v>18</v>
      </c>
      <c r="B16" s="26">
        <v>4000</v>
      </c>
      <c r="C16" s="26">
        <v>4500</v>
      </c>
    </row>
    <row r="17" spans="1:15" x14ac:dyDescent="0.35">
      <c r="A17" s="3" t="s">
        <v>19</v>
      </c>
      <c r="B17" s="27">
        <f>SUM(G24:G27)+SUM(E24:E27)</f>
        <v>12205</v>
      </c>
      <c r="C17" s="27">
        <f>SUM(H24:H27)+SUM(F24:F27)</f>
        <v>11430</v>
      </c>
      <c r="J17"/>
      <c r="K17"/>
      <c r="L17"/>
      <c r="M17"/>
      <c r="N17"/>
      <c r="O17"/>
    </row>
    <row r="18" spans="1:15" ht="16" thickBot="1" x14ac:dyDescent="0.4">
      <c r="A18" s="3" t="s">
        <v>27</v>
      </c>
      <c r="B18" s="28">
        <f>SUM(B15:B17)</f>
        <v>40205</v>
      </c>
      <c r="C18" s="28">
        <f>SUM(C15:C17)</f>
        <v>35930</v>
      </c>
      <c r="J18"/>
      <c r="K18"/>
      <c r="L18"/>
      <c r="M18"/>
      <c r="N18"/>
      <c r="O18"/>
    </row>
    <row r="19" spans="1:15" ht="16" thickBot="1" x14ac:dyDescent="0.4">
      <c r="A19" s="3" t="s">
        <v>38</v>
      </c>
      <c r="B19" s="29">
        <f>B9-B18</f>
        <v>-1205</v>
      </c>
      <c r="C19" s="29">
        <f>C9-C18</f>
        <v>2070</v>
      </c>
      <c r="J19"/>
      <c r="K19"/>
      <c r="L19"/>
      <c r="M19"/>
      <c r="N19"/>
      <c r="O19"/>
    </row>
    <row r="20" spans="1:15" x14ac:dyDescent="0.35">
      <c r="J20"/>
      <c r="K20"/>
      <c r="L20"/>
      <c r="M20"/>
      <c r="N20"/>
      <c r="O20"/>
    </row>
    <row r="21" spans="1:15" ht="16" thickBot="1" x14ac:dyDescent="0.4">
      <c r="B21" s="25"/>
      <c r="C21" s="25"/>
      <c r="D21" s="25"/>
      <c r="E21" s="25"/>
      <c r="F21" s="25"/>
      <c r="G21" s="25"/>
      <c r="H21" s="25"/>
      <c r="J21"/>
      <c r="K21"/>
      <c r="L21"/>
      <c r="M21"/>
      <c r="N21"/>
      <c r="O21"/>
    </row>
    <row r="22" spans="1:15" ht="16" thickBot="1" x14ac:dyDescent="0.4">
      <c r="A22" s="18" t="s">
        <v>26</v>
      </c>
      <c r="B22" s="30" t="s">
        <v>13</v>
      </c>
      <c r="C22" s="71" t="s">
        <v>15</v>
      </c>
      <c r="D22" s="72"/>
      <c r="E22" s="71" t="s">
        <v>16</v>
      </c>
      <c r="F22" s="72"/>
      <c r="G22" s="65" t="s">
        <v>14</v>
      </c>
      <c r="H22" s="65"/>
      <c r="J22"/>
      <c r="K22"/>
      <c r="L22"/>
      <c r="M22"/>
      <c r="N22"/>
      <c r="O22"/>
    </row>
    <row r="23" spans="1:15" ht="16" thickBot="1" x14ac:dyDescent="0.4">
      <c r="B23" s="31" t="s">
        <v>12</v>
      </c>
      <c r="C23" s="32" t="s">
        <v>1</v>
      </c>
      <c r="D23" s="31" t="s">
        <v>0</v>
      </c>
      <c r="E23" s="32" t="s">
        <v>1</v>
      </c>
      <c r="F23" s="31" t="s">
        <v>0</v>
      </c>
      <c r="G23" s="2" t="s">
        <v>1</v>
      </c>
      <c r="H23" s="2" t="s">
        <v>0</v>
      </c>
      <c r="J23"/>
      <c r="K23"/>
      <c r="L23"/>
      <c r="M23"/>
      <c r="N23"/>
      <c r="O23"/>
    </row>
    <row r="24" spans="1:15" x14ac:dyDescent="0.35">
      <c r="A24" s="3" t="s">
        <v>3</v>
      </c>
      <c r="B24" s="33">
        <v>1700000</v>
      </c>
      <c r="C24" s="34">
        <f>H4*B24</f>
        <v>425000</v>
      </c>
      <c r="D24" s="35">
        <f>I4*B24</f>
        <v>1275000</v>
      </c>
      <c r="E24" s="36">
        <f>IF($B$11=0,0,C24/$B$11)</f>
        <v>425</v>
      </c>
      <c r="F24" s="37">
        <f>IF($C$11 = 0, 0,D24/$C$11)</f>
        <v>850</v>
      </c>
      <c r="G24" s="38">
        <v>2100</v>
      </c>
      <c r="H24" s="38">
        <v>4000</v>
      </c>
    </row>
    <row r="25" spans="1:15" x14ac:dyDescent="0.35">
      <c r="A25" s="3" t="s">
        <v>2</v>
      </c>
      <c r="B25" s="33">
        <v>2700000</v>
      </c>
      <c r="C25" s="34">
        <f>H5*B25</f>
        <v>1080000</v>
      </c>
      <c r="D25" s="35">
        <f>I5*B25</f>
        <v>1620000</v>
      </c>
      <c r="E25" s="36">
        <f>IF($B$11=0,0,C25/$B$11)</f>
        <v>1080</v>
      </c>
      <c r="F25" s="37">
        <f>IF($C$11 = 0, 0,D25/$C$11)</f>
        <v>1080</v>
      </c>
      <c r="G25" s="38">
        <v>2400</v>
      </c>
      <c r="H25" s="38">
        <v>2000</v>
      </c>
    </row>
    <row r="26" spans="1:15" x14ac:dyDescent="0.35">
      <c r="A26" s="3" t="s">
        <v>4</v>
      </c>
      <c r="B26" s="33">
        <v>2700000</v>
      </c>
      <c r="C26" s="34">
        <f>H6*B26</f>
        <v>2700000</v>
      </c>
      <c r="D26" s="35">
        <f>I6*B26</f>
        <v>0</v>
      </c>
      <c r="E26" s="36">
        <f>IF($B$11=0,0,C26/$B$11)</f>
        <v>2700</v>
      </c>
      <c r="F26" s="37">
        <f>IF($C$11 = 0, 0,D26/$C$11)</f>
        <v>0</v>
      </c>
      <c r="G26" s="38">
        <v>3500</v>
      </c>
      <c r="H26" s="38">
        <v>0</v>
      </c>
    </row>
    <row r="27" spans="1:15" ht="16" thickBot="1" x14ac:dyDescent="0.4">
      <c r="A27" s="3" t="s">
        <v>5</v>
      </c>
      <c r="B27" s="39">
        <v>1500000</v>
      </c>
      <c r="C27" s="40">
        <f>H7*B27</f>
        <v>0</v>
      </c>
      <c r="D27" s="41">
        <f>I7*B27</f>
        <v>1500000</v>
      </c>
      <c r="E27" s="42">
        <f>IF($B$11=0,0,C27/$B$11)</f>
        <v>0</v>
      </c>
      <c r="F27" s="43">
        <f>IF($C$11 = 0, 0,D27/$C$11)</f>
        <v>1000</v>
      </c>
      <c r="G27" s="44">
        <v>0</v>
      </c>
      <c r="H27" s="44">
        <v>2500</v>
      </c>
    </row>
    <row r="28" spans="1:15" x14ac:dyDescent="0.35">
      <c r="A28" s="3"/>
    </row>
  </sheetData>
  <mergeCells count="11">
    <mergeCell ref="E1:F1"/>
    <mergeCell ref="G10:H10"/>
    <mergeCell ref="C22:D22"/>
    <mergeCell ref="E22:F22"/>
    <mergeCell ref="G22:H22"/>
    <mergeCell ref="H1:I1"/>
    <mergeCell ref="H2:I2"/>
    <mergeCell ref="G2:G3"/>
    <mergeCell ref="E2:F2"/>
    <mergeCell ref="B1:C1"/>
    <mergeCell ref="B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M22"/>
  <sheetViews>
    <sheetView showGridLines="0" zoomScale="140" zoomScaleNormal="140" workbookViewId="0">
      <selection activeCell="C11" sqref="C11"/>
    </sheetView>
  </sheetViews>
  <sheetFormatPr defaultColWidth="9.1796875" defaultRowHeight="15.5" x14ac:dyDescent="0.35"/>
  <cols>
    <col min="1" max="1" width="21.26953125" style="1" customWidth="1"/>
    <col min="2" max="7" width="13.1796875" style="1" customWidth="1"/>
    <col min="8" max="9" width="9.1796875" style="1"/>
    <col min="10" max="10" width="11.453125" style="1" bestFit="1" customWidth="1"/>
    <col min="11" max="11" width="9.1796875" style="1"/>
    <col min="12" max="12" width="11.453125" style="1" bestFit="1" customWidth="1"/>
    <col min="13" max="16384" width="9.1796875" style="1"/>
  </cols>
  <sheetData>
    <row r="1" spans="1:12" x14ac:dyDescent="0.35">
      <c r="B1" s="66" t="s">
        <v>7</v>
      </c>
      <c r="C1" s="66"/>
    </row>
    <row r="2" spans="1:12" ht="16" thickBot="1" x14ac:dyDescent="0.4">
      <c r="B2" s="65" t="s">
        <v>8</v>
      </c>
      <c r="C2" s="65"/>
    </row>
    <row r="3" spans="1:12" ht="16" thickBot="1" x14ac:dyDescent="0.4">
      <c r="B3" s="2" t="s">
        <v>1</v>
      </c>
      <c r="C3" s="2" t="s">
        <v>0</v>
      </c>
    </row>
    <row r="4" spans="1:12" x14ac:dyDescent="0.35">
      <c r="A4" s="3" t="s">
        <v>3</v>
      </c>
      <c r="B4" s="4">
        <v>1</v>
      </c>
      <c r="C4" s="4">
        <v>2</v>
      </c>
    </row>
    <row r="5" spans="1:12" x14ac:dyDescent="0.35">
      <c r="A5" s="3" t="s">
        <v>2</v>
      </c>
      <c r="B5" s="4">
        <v>2</v>
      </c>
      <c r="C5" s="4">
        <v>2</v>
      </c>
    </row>
    <row r="6" spans="1:12" x14ac:dyDescent="0.35">
      <c r="A6" s="3" t="s">
        <v>4</v>
      </c>
      <c r="B6" s="4">
        <v>2</v>
      </c>
      <c r="C6" s="4"/>
    </row>
    <row r="7" spans="1:12" ht="16" thickBot="1" x14ac:dyDescent="0.4">
      <c r="A7" s="3" t="s">
        <v>5</v>
      </c>
      <c r="B7" s="11"/>
      <c r="C7" s="11">
        <v>3</v>
      </c>
    </row>
    <row r="8" spans="1:12" x14ac:dyDescent="0.35">
      <c r="A8" s="3" t="s">
        <v>33</v>
      </c>
      <c r="B8" s="16">
        <v>1000</v>
      </c>
      <c r="C8" s="16">
        <v>1500</v>
      </c>
    </row>
    <row r="9" spans="1:12" x14ac:dyDescent="0.35">
      <c r="B9" s="20"/>
      <c r="C9" s="20"/>
    </row>
    <row r="10" spans="1:12" x14ac:dyDescent="0.35">
      <c r="A10" s="3" t="s">
        <v>6</v>
      </c>
      <c r="B10" s="22">
        <v>1000</v>
      </c>
      <c r="C10" s="22">
        <v>1500</v>
      </c>
    </row>
    <row r="11" spans="1:12" x14ac:dyDescent="0.35">
      <c r="A11" s="3" t="s">
        <v>31</v>
      </c>
      <c r="B11" s="57">
        <v>3000</v>
      </c>
      <c r="C11" s="57">
        <v>5000</v>
      </c>
      <c r="E11" s="3" t="s">
        <v>12</v>
      </c>
      <c r="F11" s="67">
        <f>SUMPRODUCT(B10:C10,B11:C11)</f>
        <v>10500000</v>
      </c>
      <c r="G11" s="67"/>
    </row>
    <row r="12" spans="1:12" x14ac:dyDescent="0.35">
      <c r="B12" s="66" t="s">
        <v>7</v>
      </c>
      <c r="C12" s="66"/>
      <c r="E12" s="56"/>
      <c r="F12" s="68"/>
      <c r="G12" s="69"/>
    </row>
    <row r="13" spans="1:12" ht="16" thickBot="1" x14ac:dyDescent="0.4">
      <c r="B13" s="65" t="s">
        <v>9</v>
      </c>
      <c r="C13" s="65"/>
      <c r="D13" s="25"/>
      <c r="E13" s="25"/>
      <c r="F13" s="25"/>
      <c r="G13" s="25"/>
    </row>
    <row r="14" spans="1:12" ht="16" thickBot="1" x14ac:dyDescent="0.4">
      <c r="A14" s="45"/>
      <c r="B14" s="2" t="s">
        <v>1</v>
      </c>
      <c r="C14" s="46" t="s">
        <v>0</v>
      </c>
      <c r="D14" s="47" t="s">
        <v>10</v>
      </c>
      <c r="E14" s="48" t="s">
        <v>22</v>
      </c>
      <c r="F14" s="47" t="s">
        <v>11</v>
      </c>
      <c r="G14" s="49" t="s">
        <v>21</v>
      </c>
    </row>
    <row r="15" spans="1:12" x14ac:dyDescent="0.35">
      <c r="A15" s="50" t="s">
        <v>3</v>
      </c>
      <c r="B15" s="5">
        <f>B4*$B$10</f>
        <v>1000</v>
      </c>
      <c r="C15" s="9">
        <f>C4*$C$10</f>
        <v>3000</v>
      </c>
      <c r="D15" s="10">
        <v>4000</v>
      </c>
      <c r="E15" s="10">
        <f>B15+C15</f>
        <v>4000</v>
      </c>
      <c r="F15" s="10">
        <f>D15-E15</f>
        <v>0</v>
      </c>
      <c r="G15" s="51">
        <f>E15/D15</f>
        <v>1</v>
      </c>
      <c r="J15" s="60">
        <f>$F15/B4</f>
        <v>0</v>
      </c>
      <c r="K15" s="60"/>
      <c r="L15" s="60">
        <f>$F15/C4</f>
        <v>0</v>
      </c>
    </row>
    <row r="16" spans="1:12" x14ac:dyDescent="0.35">
      <c r="A16" s="50" t="s">
        <v>2</v>
      </c>
      <c r="B16" s="5">
        <f>B5*$B$10</f>
        <v>2000</v>
      </c>
      <c r="C16" s="9">
        <f>C5*$C$10</f>
        <v>3000</v>
      </c>
      <c r="D16" s="10">
        <v>6000</v>
      </c>
      <c r="E16" s="10">
        <f>B16+C16</f>
        <v>5000</v>
      </c>
      <c r="F16" s="10">
        <f>D16-E16</f>
        <v>1000</v>
      </c>
      <c r="G16" s="51">
        <f>E16/D16</f>
        <v>0.83333333333333337</v>
      </c>
      <c r="J16" s="60">
        <f>$F16/B5</f>
        <v>500</v>
      </c>
      <c r="K16" s="60"/>
      <c r="L16" s="60">
        <f>$F16/C5</f>
        <v>500</v>
      </c>
    </row>
    <row r="17" spans="1:13" x14ac:dyDescent="0.35">
      <c r="A17" s="50" t="s">
        <v>4</v>
      </c>
      <c r="B17" s="5">
        <f>B6*$B$10</f>
        <v>2000</v>
      </c>
      <c r="C17" s="9">
        <f>C6*$C$10</f>
        <v>0</v>
      </c>
      <c r="D17" s="10">
        <v>5000</v>
      </c>
      <c r="E17" s="10">
        <f>B17+C17</f>
        <v>2000</v>
      </c>
      <c r="F17" s="10">
        <f>D17-E17</f>
        <v>3000</v>
      </c>
      <c r="G17" s="51">
        <f>E17/D17</f>
        <v>0.4</v>
      </c>
      <c r="J17" s="60">
        <f>$F17/B6</f>
        <v>1500</v>
      </c>
      <c r="K17" s="60"/>
      <c r="L17" s="60"/>
    </row>
    <row r="18" spans="1:13" ht="16" thickBot="1" x14ac:dyDescent="0.4">
      <c r="A18" s="50" t="s">
        <v>5</v>
      </c>
      <c r="B18" s="12">
        <f>B7*$B$10</f>
        <v>0</v>
      </c>
      <c r="C18" s="13">
        <f>C7*$C$10</f>
        <v>4500</v>
      </c>
      <c r="D18" s="14">
        <v>4500</v>
      </c>
      <c r="E18" s="14">
        <f>B18+C18</f>
        <v>4500</v>
      </c>
      <c r="F18" s="14">
        <f>D18-E18</f>
        <v>0</v>
      </c>
      <c r="G18" s="52">
        <f>E18/D18</f>
        <v>1</v>
      </c>
      <c r="J18" s="60"/>
      <c r="K18" s="60"/>
      <c r="L18" s="60">
        <f>$F18/C7</f>
        <v>0</v>
      </c>
    </row>
    <row r="19" spans="1:13" x14ac:dyDescent="0.35">
      <c r="I19" s="58" t="s">
        <v>32</v>
      </c>
      <c r="L19" s="59"/>
    </row>
    <row r="20" spans="1:13" x14ac:dyDescent="0.35">
      <c r="J20" s="1">
        <f>MIN(J15:J18)</f>
        <v>0</v>
      </c>
      <c r="K20" s="5" t="s">
        <v>34</v>
      </c>
      <c r="L20" s="1">
        <f>MIN(L15:L18)</f>
        <v>0</v>
      </c>
      <c r="M20" s="3" t="s">
        <v>0</v>
      </c>
    </row>
    <row r="22" spans="1:13" x14ac:dyDescent="0.35">
      <c r="I22" s="56" t="s">
        <v>35</v>
      </c>
      <c r="J22" s="61">
        <f>J20*B11</f>
        <v>0</v>
      </c>
      <c r="K22" s="5" t="s">
        <v>36</v>
      </c>
      <c r="L22" s="61">
        <f>L20*C11</f>
        <v>0</v>
      </c>
    </row>
  </sheetData>
  <mergeCells count="6">
    <mergeCell ref="F12:G12"/>
    <mergeCell ref="B13:C13"/>
    <mergeCell ref="B1:C1"/>
    <mergeCell ref="B2:C2"/>
    <mergeCell ref="B12:C12"/>
    <mergeCell ref="F11:G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0ADB-2AF9-4FDF-9B4E-79F3660D6813}">
  <dimension ref="A1:H9"/>
  <sheetViews>
    <sheetView zoomScale="140" zoomScaleNormal="140" workbookViewId="0">
      <selection activeCell="F3" sqref="F3"/>
    </sheetView>
  </sheetViews>
  <sheetFormatPr defaultRowHeight="12.5" x14ac:dyDescent="0.25"/>
  <cols>
    <col min="1" max="1" width="18.26953125" customWidth="1"/>
    <col min="6" max="6" width="11.453125" customWidth="1"/>
  </cols>
  <sheetData>
    <row r="1" spans="1:8" x14ac:dyDescent="0.25">
      <c r="B1" s="62" t="s">
        <v>77</v>
      </c>
      <c r="C1" s="62" t="s">
        <v>78</v>
      </c>
      <c r="D1" s="62"/>
      <c r="F1" s="62" t="s">
        <v>42</v>
      </c>
    </row>
    <row r="2" spans="1:8" x14ac:dyDescent="0.25">
      <c r="A2" s="62" t="s">
        <v>6</v>
      </c>
      <c r="B2" s="63">
        <v>500</v>
      </c>
      <c r="C2" s="63">
        <v>0</v>
      </c>
      <c r="D2" s="63">
        <v>0</v>
      </c>
      <c r="E2" s="63">
        <v>0</v>
      </c>
    </row>
    <row r="3" spans="1:8" x14ac:dyDescent="0.25">
      <c r="A3" s="62" t="s">
        <v>41</v>
      </c>
      <c r="B3">
        <v>1000</v>
      </c>
      <c r="C3">
        <v>600</v>
      </c>
      <c r="F3">
        <f>SUMPRODUCT(B2:C2,B3:C3)</f>
        <v>500000</v>
      </c>
    </row>
    <row r="5" spans="1:8" x14ac:dyDescent="0.25">
      <c r="A5" s="62" t="s">
        <v>43</v>
      </c>
      <c r="F5" s="62" t="s">
        <v>44</v>
      </c>
      <c r="H5" s="62" t="s">
        <v>45</v>
      </c>
    </row>
    <row r="6" spans="1:8" x14ac:dyDescent="0.25">
      <c r="A6" s="62" t="s">
        <v>79</v>
      </c>
      <c r="B6">
        <v>3</v>
      </c>
      <c r="C6">
        <v>1</v>
      </c>
      <c r="F6">
        <f>SUMPRODUCT(B2:C2,B6:C6)</f>
        <v>1500</v>
      </c>
      <c r="G6" s="64" t="s">
        <v>46</v>
      </c>
      <c r="H6">
        <v>1600</v>
      </c>
    </row>
    <row r="7" spans="1:8" x14ac:dyDescent="0.25">
      <c r="A7" s="62" t="s">
        <v>80</v>
      </c>
      <c r="B7">
        <v>3</v>
      </c>
      <c r="C7">
        <v>2</v>
      </c>
      <c r="F7">
        <f>SUMPRODUCT(B2:C2,B7:C7)</f>
        <v>1500</v>
      </c>
      <c r="G7" s="64" t="s">
        <v>46</v>
      </c>
      <c r="H7">
        <v>1500</v>
      </c>
    </row>
    <row r="8" spans="1:8" x14ac:dyDescent="0.25">
      <c r="A8" s="62"/>
      <c r="G8" s="64"/>
    </row>
    <row r="9" spans="1:8" x14ac:dyDescent="0.25">
      <c r="A9" s="62"/>
      <c r="G9" s="6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CAA8-C939-42F9-87F0-4876DEC35F5D}">
  <dimension ref="A1:H19"/>
  <sheetViews>
    <sheetView showGridLines="0" workbookViewId="0"/>
  </sheetViews>
  <sheetFormatPr defaultRowHeight="12.5" x14ac:dyDescent="0.25"/>
  <cols>
    <col min="1" max="1" width="2.1796875" customWidth="1"/>
    <col min="2" max="2" width="5.08984375" bestFit="1" customWidth="1"/>
    <col min="3" max="3" width="18.54296875" bestFit="1" customWidth="1"/>
    <col min="4" max="4" width="5.54296875" bestFit="1" customWidth="1"/>
    <col min="5" max="5" width="8.36328125" bestFit="1" customWidth="1"/>
    <col min="6" max="6" width="10.08984375" bestFit="1" customWidth="1"/>
    <col min="7" max="8" width="8.90625" bestFit="1" customWidth="1"/>
  </cols>
  <sheetData>
    <row r="1" spans="1:8" ht="13" x14ac:dyDescent="0.3">
      <c r="A1" s="75" t="s">
        <v>47</v>
      </c>
    </row>
    <row r="2" spans="1:8" ht="13" x14ac:dyDescent="0.3">
      <c r="A2" s="75" t="s">
        <v>82</v>
      </c>
    </row>
    <row r="3" spans="1:8" ht="13" x14ac:dyDescent="0.3">
      <c r="A3" s="75" t="s">
        <v>84</v>
      </c>
    </row>
    <row r="6" spans="1:8" ht="13" thickBot="1" x14ac:dyDescent="0.3">
      <c r="A6" t="s">
        <v>48</v>
      </c>
    </row>
    <row r="7" spans="1:8" ht="13" x14ac:dyDescent="0.3">
      <c r="B7" s="78"/>
      <c r="C7" s="78"/>
      <c r="D7" s="78" t="s">
        <v>51</v>
      </c>
      <c r="E7" s="78" t="s">
        <v>53</v>
      </c>
      <c r="F7" s="78" t="s">
        <v>55</v>
      </c>
      <c r="G7" s="78" t="s">
        <v>57</v>
      </c>
      <c r="H7" s="78" t="s">
        <v>57</v>
      </c>
    </row>
    <row r="8" spans="1:8" ht="13.5" thickBot="1" x14ac:dyDescent="0.35">
      <c r="B8" s="79" t="s">
        <v>49</v>
      </c>
      <c r="C8" s="79" t="s">
        <v>50</v>
      </c>
      <c r="D8" s="79" t="s">
        <v>52</v>
      </c>
      <c r="E8" s="79" t="s">
        <v>54</v>
      </c>
      <c r="F8" s="79" t="s">
        <v>56</v>
      </c>
      <c r="G8" s="79" t="s">
        <v>58</v>
      </c>
      <c r="H8" s="79" t="s">
        <v>59</v>
      </c>
    </row>
    <row r="9" spans="1:8" x14ac:dyDescent="0.25">
      <c r="B9" s="76" t="s">
        <v>64</v>
      </c>
      <c r="C9" s="76" t="s">
        <v>65</v>
      </c>
      <c r="D9" s="76">
        <v>2000</v>
      </c>
      <c r="E9" s="76">
        <v>0</v>
      </c>
      <c r="F9" s="76">
        <v>3000</v>
      </c>
      <c r="G9" s="76">
        <v>1999.9999999999995</v>
      </c>
      <c r="H9" s="76">
        <v>499.99999999999949</v>
      </c>
    </row>
    <row r="10" spans="1:8" x14ac:dyDescent="0.25">
      <c r="B10" s="76" t="s">
        <v>66</v>
      </c>
      <c r="C10" s="76" t="s">
        <v>67</v>
      </c>
      <c r="D10" s="76">
        <v>1000</v>
      </c>
      <c r="E10" s="76">
        <v>0</v>
      </c>
      <c r="F10" s="76">
        <v>5000</v>
      </c>
      <c r="G10" s="76">
        <v>1000.0000000000005</v>
      </c>
      <c r="H10" s="76">
        <v>1999.9999999999995</v>
      </c>
    </row>
    <row r="11" spans="1:8" ht="13" thickBot="1" x14ac:dyDescent="0.3">
      <c r="B11" s="77" t="s">
        <v>68</v>
      </c>
      <c r="C11" s="77" t="s">
        <v>83</v>
      </c>
      <c r="D11" s="77">
        <v>0</v>
      </c>
      <c r="E11" s="77">
        <v>-349.99999999999972</v>
      </c>
      <c r="F11" s="77">
        <v>2000</v>
      </c>
      <c r="G11" s="77">
        <v>349.99999999999972</v>
      </c>
      <c r="H11" s="77">
        <v>1E+30</v>
      </c>
    </row>
    <row r="13" spans="1:8" ht="13" thickBot="1" x14ac:dyDescent="0.3">
      <c r="A13" t="s">
        <v>43</v>
      </c>
    </row>
    <row r="14" spans="1:8" ht="13" x14ac:dyDescent="0.3">
      <c r="B14" s="78"/>
      <c r="C14" s="78"/>
      <c r="D14" s="78" t="s">
        <v>51</v>
      </c>
      <c r="E14" s="78" t="s">
        <v>60</v>
      </c>
      <c r="F14" s="78" t="s">
        <v>62</v>
      </c>
      <c r="G14" s="78" t="s">
        <v>57</v>
      </c>
      <c r="H14" s="78" t="s">
        <v>57</v>
      </c>
    </row>
    <row r="15" spans="1:8" ht="13.5" thickBot="1" x14ac:dyDescent="0.35">
      <c r="B15" s="79" t="s">
        <v>49</v>
      </c>
      <c r="C15" s="79" t="s">
        <v>50</v>
      </c>
      <c r="D15" s="79" t="s">
        <v>52</v>
      </c>
      <c r="E15" s="79" t="s">
        <v>61</v>
      </c>
      <c r="F15" s="79" t="s">
        <v>63</v>
      </c>
      <c r="G15" s="79" t="s">
        <v>58</v>
      </c>
      <c r="H15" s="79" t="s">
        <v>59</v>
      </c>
    </row>
    <row r="16" spans="1:8" x14ac:dyDescent="0.25">
      <c r="B16" s="76" t="s">
        <v>69</v>
      </c>
      <c r="C16" s="76" t="s">
        <v>70</v>
      </c>
      <c r="D16" s="76">
        <v>4000</v>
      </c>
      <c r="E16" s="76">
        <v>1999.9999999999995</v>
      </c>
      <c r="F16" s="76">
        <v>4000</v>
      </c>
      <c r="G16" s="76">
        <v>500</v>
      </c>
      <c r="H16" s="76">
        <v>500</v>
      </c>
    </row>
    <row r="17" spans="2:8" x14ac:dyDescent="0.25">
      <c r="B17" s="76" t="s">
        <v>71</v>
      </c>
      <c r="C17" s="76" t="s">
        <v>72</v>
      </c>
      <c r="D17" s="76">
        <v>6000</v>
      </c>
      <c r="E17" s="76">
        <v>500.00000000000023</v>
      </c>
      <c r="F17" s="76">
        <v>6000</v>
      </c>
      <c r="G17" s="76">
        <v>500</v>
      </c>
      <c r="H17" s="76">
        <v>1000</v>
      </c>
    </row>
    <row r="18" spans="2:8" x14ac:dyDescent="0.25">
      <c r="B18" s="76" t="s">
        <v>73</v>
      </c>
      <c r="C18" s="76" t="s">
        <v>74</v>
      </c>
      <c r="D18" s="76">
        <v>4000</v>
      </c>
      <c r="E18" s="76">
        <v>0</v>
      </c>
      <c r="F18" s="76">
        <v>5000</v>
      </c>
      <c r="G18" s="76">
        <v>1E+30</v>
      </c>
      <c r="H18" s="76">
        <v>1000</v>
      </c>
    </row>
    <row r="19" spans="2:8" ht="13" thickBot="1" x14ac:dyDescent="0.3">
      <c r="B19" s="77" t="s">
        <v>75</v>
      </c>
      <c r="C19" s="77" t="s">
        <v>76</v>
      </c>
      <c r="D19" s="77">
        <v>3000</v>
      </c>
      <c r="E19" s="77">
        <v>0</v>
      </c>
      <c r="F19" s="77">
        <v>4500</v>
      </c>
      <c r="G19" s="77">
        <v>1E+30</v>
      </c>
      <c r="H19" s="77">
        <v>1500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5CAC-0D5B-4386-A44A-A93216486B55}">
  <dimension ref="A1:H10"/>
  <sheetViews>
    <sheetView tabSelected="1" zoomScale="140" zoomScaleNormal="140" workbookViewId="0">
      <selection activeCell="D4" sqref="D4"/>
    </sheetView>
  </sheetViews>
  <sheetFormatPr defaultRowHeight="12.5" x14ac:dyDescent="0.25"/>
  <cols>
    <col min="1" max="1" width="18.26953125" customWidth="1"/>
    <col min="6" max="6" width="11.453125" customWidth="1"/>
  </cols>
  <sheetData>
    <row r="1" spans="1:8" x14ac:dyDescent="0.25">
      <c r="B1" s="62" t="s">
        <v>39</v>
      </c>
      <c r="C1" s="62" t="s">
        <v>40</v>
      </c>
      <c r="D1" s="62" t="s">
        <v>81</v>
      </c>
      <c r="F1" s="62" t="s">
        <v>42</v>
      </c>
    </row>
    <row r="2" spans="1:8" x14ac:dyDescent="0.25">
      <c r="A2" s="62" t="s">
        <v>6</v>
      </c>
      <c r="B2" s="63">
        <v>2000</v>
      </c>
      <c r="C2" s="63">
        <v>1000</v>
      </c>
      <c r="D2" s="63">
        <v>0</v>
      </c>
      <c r="E2" s="63"/>
    </row>
    <row r="3" spans="1:8" x14ac:dyDescent="0.25">
      <c r="A3" s="62" t="s">
        <v>41</v>
      </c>
      <c r="B3">
        <v>3000</v>
      </c>
      <c r="C3">
        <v>5000</v>
      </c>
      <c r="D3">
        <v>2350</v>
      </c>
      <c r="F3">
        <f>SUMPRODUCT(B2:D2,B3:D3)</f>
        <v>11000000</v>
      </c>
    </row>
    <row r="5" spans="1:8" x14ac:dyDescent="0.25">
      <c r="A5" s="62" t="s">
        <v>43</v>
      </c>
      <c r="F5" s="62" t="s">
        <v>44</v>
      </c>
      <c r="H5" s="62" t="s">
        <v>45</v>
      </c>
    </row>
    <row r="6" spans="1:8" x14ac:dyDescent="0.25">
      <c r="A6" s="62" t="s">
        <v>3</v>
      </c>
      <c r="B6">
        <v>1</v>
      </c>
      <c r="C6">
        <v>2</v>
      </c>
      <c r="D6">
        <v>0.8</v>
      </c>
      <c r="F6">
        <f>SUMPRODUCT(B2:D2,B6:D6)</f>
        <v>4000</v>
      </c>
      <c r="G6" s="64" t="s">
        <v>46</v>
      </c>
      <c r="H6">
        <v>4000</v>
      </c>
    </row>
    <row r="7" spans="1:8" x14ac:dyDescent="0.25">
      <c r="A7" s="62" t="s">
        <v>2</v>
      </c>
      <c r="B7">
        <v>2</v>
      </c>
      <c r="C7">
        <v>2</v>
      </c>
      <c r="D7">
        <v>1.5</v>
      </c>
      <c r="F7">
        <f>SUMPRODUCT(B2:D2,B7:D7)</f>
        <v>6000</v>
      </c>
      <c r="G7" s="64" t="s">
        <v>46</v>
      </c>
      <c r="H7">
        <v>6000</v>
      </c>
    </row>
    <row r="8" spans="1:8" x14ac:dyDescent="0.25">
      <c r="A8" s="62" t="s">
        <v>4</v>
      </c>
      <c r="B8">
        <v>2</v>
      </c>
      <c r="C8">
        <v>0</v>
      </c>
      <c r="D8">
        <v>1</v>
      </c>
      <c r="F8">
        <f>SUMPRODUCT(B2:D2,B8:D8)</f>
        <v>4000</v>
      </c>
      <c r="G8" s="64" t="s">
        <v>46</v>
      </c>
      <c r="H8">
        <v>5000</v>
      </c>
    </row>
    <row r="9" spans="1:8" x14ac:dyDescent="0.25">
      <c r="A9" s="62" t="s">
        <v>5</v>
      </c>
      <c r="B9">
        <v>0</v>
      </c>
      <c r="C9">
        <v>3</v>
      </c>
      <c r="D9">
        <v>0</v>
      </c>
      <c r="F9">
        <f>SUMPRODUCT(B2:D2,B9:D9)</f>
        <v>3000</v>
      </c>
      <c r="G9" s="64" t="s">
        <v>46</v>
      </c>
      <c r="H9">
        <v>4500</v>
      </c>
    </row>
    <row r="10" spans="1:8" x14ac:dyDescent="0.25">
      <c r="G10" s="6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0738-649F-4AEB-843E-C24F12457236}">
  <dimension ref="A1:H10"/>
  <sheetViews>
    <sheetView zoomScale="140" zoomScaleNormal="140" workbookViewId="0">
      <selection activeCell="F14" sqref="F14"/>
    </sheetView>
  </sheetViews>
  <sheetFormatPr defaultRowHeight="12.5" x14ac:dyDescent="0.25"/>
  <cols>
    <col min="1" max="1" width="18.26953125" customWidth="1"/>
    <col min="6" max="6" width="11.453125" customWidth="1"/>
  </cols>
  <sheetData>
    <row r="1" spans="1:8" x14ac:dyDescent="0.25">
      <c r="B1" s="62" t="s">
        <v>39</v>
      </c>
      <c r="C1" s="62" t="s">
        <v>40</v>
      </c>
      <c r="D1" s="62"/>
      <c r="F1" s="62" t="s">
        <v>42</v>
      </c>
    </row>
    <row r="2" spans="1:8" x14ac:dyDescent="0.25">
      <c r="A2" s="62" t="s">
        <v>6</v>
      </c>
      <c r="B2" s="63">
        <v>2000</v>
      </c>
      <c r="C2" s="63">
        <v>1000</v>
      </c>
      <c r="D2" s="63"/>
      <c r="E2" s="63"/>
    </row>
    <row r="3" spans="1:8" x14ac:dyDescent="0.25">
      <c r="A3" s="62" t="s">
        <v>41</v>
      </c>
      <c r="B3">
        <v>3000</v>
      </c>
      <c r="C3">
        <v>5000</v>
      </c>
      <c r="F3">
        <f>SUMPRODUCT(B2:C2,B3:C3)</f>
        <v>11000000</v>
      </c>
    </row>
    <row r="5" spans="1:8" x14ac:dyDescent="0.25">
      <c r="A5" s="62" t="s">
        <v>43</v>
      </c>
      <c r="F5" s="62" t="s">
        <v>44</v>
      </c>
      <c r="H5" s="62" t="s">
        <v>45</v>
      </c>
    </row>
    <row r="6" spans="1:8" x14ac:dyDescent="0.25">
      <c r="A6" s="62" t="s">
        <v>3</v>
      </c>
      <c r="B6">
        <v>1</v>
      </c>
      <c r="C6">
        <v>2</v>
      </c>
      <c r="F6">
        <f>SUMPRODUCT(B2:C2,B6:C6)</f>
        <v>4000</v>
      </c>
      <c r="G6" s="64" t="s">
        <v>46</v>
      </c>
      <c r="H6">
        <v>4000</v>
      </c>
    </row>
    <row r="7" spans="1:8" x14ac:dyDescent="0.25">
      <c r="A7" s="62" t="s">
        <v>2</v>
      </c>
      <c r="B7">
        <v>2</v>
      </c>
      <c r="C7">
        <v>2</v>
      </c>
      <c r="F7">
        <f>SUMPRODUCT(B2:C2,B7:C7)</f>
        <v>6000</v>
      </c>
      <c r="G7" s="64" t="s">
        <v>46</v>
      </c>
      <c r="H7">
        <v>6000</v>
      </c>
    </row>
    <row r="8" spans="1:8" x14ac:dyDescent="0.25">
      <c r="A8" s="62" t="s">
        <v>4</v>
      </c>
      <c r="B8">
        <v>2</v>
      </c>
      <c r="F8">
        <f>SUMPRODUCT(B2:C2,B8:C8)</f>
        <v>4000</v>
      </c>
      <c r="G8" s="64" t="s">
        <v>46</v>
      </c>
      <c r="H8">
        <v>5000</v>
      </c>
    </row>
    <row r="9" spans="1:8" x14ac:dyDescent="0.25">
      <c r="A9" s="62" t="s">
        <v>5</v>
      </c>
      <c r="C9">
        <v>3</v>
      </c>
      <c r="F9">
        <f>SUMPRODUCT(B2:C2,B9:C9)</f>
        <v>3000</v>
      </c>
      <c r="G9" s="64" t="s">
        <v>46</v>
      </c>
      <c r="H9">
        <v>4500</v>
      </c>
    </row>
    <row r="10" spans="1:8" x14ac:dyDescent="0.25">
      <c r="G10" s="6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="140" zoomScaleNormal="140" workbookViewId="0">
      <selection activeCell="B10" sqref="B10"/>
    </sheetView>
  </sheetViews>
  <sheetFormatPr defaultRowHeight="12.5" x14ac:dyDescent="0.25"/>
  <cols>
    <col min="1" max="1" width="18.26953125" customWidth="1"/>
    <col min="6" max="6" width="11.453125" customWidth="1"/>
  </cols>
  <sheetData>
    <row r="1" spans="1:8" x14ac:dyDescent="0.25">
      <c r="B1" s="62" t="s">
        <v>39</v>
      </c>
      <c r="C1" s="62" t="s">
        <v>40</v>
      </c>
      <c r="D1" s="62"/>
      <c r="F1" s="62" t="s">
        <v>42</v>
      </c>
    </row>
    <row r="2" spans="1:8" x14ac:dyDescent="0.25">
      <c r="A2" s="62" t="s">
        <v>6</v>
      </c>
      <c r="B2" s="63">
        <v>2250</v>
      </c>
      <c r="C2" s="63">
        <v>750</v>
      </c>
      <c r="D2" s="63">
        <v>0</v>
      </c>
      <c r="E2" s="63">
        <v>0</v>
      </c>
    </row>
    <row r="3" spans="1:8" x14ac:dyDescent="0.25">
      <c r="A3" s="62" t="s">
        <v>41</v>
      </c>
      <c r="B3">
        <v>3000</v>
      </c>
      <c r="C3">
        <v>5000</v>
      </c>
      <c r="F3">
        <f>SUMPRODUCT(B2:C2,B3:C3)</f>
        <v>10500000</v>
      </c>
    </row>
    <row r="5" spans="1:8" x14ac:dyDescent="0.25">
      <c r="A5" s="62" t="s">
        <v>43</v>
      </c>
      <c r="F5" s="62" t="s">
        <v>44</v>
      </c>
      <c r="H5" s="62" t="s">
        <v>45</v>
      </c>
    </row>
    <row r="6" spans="1:8" x14ac:dyDescent="0.25">
      <c r="A6" s="62" t="s">
        <v>3</v>
      </c>
      <c r="B6">
        <v>1</v>
      </c>
      <c r="C6">
        <v>2</v>
      </c>
      <c r="F6">
        <f>SUMPRODUCT(B2:C2,B6:C6)</f>
        <v>3750</v>
      </c>
      <c r="G6" s="64" t="s">
        <v>46</v>
      </c>
      <c r="H6">
        <v>4000</v>
      </c>
    </row>
    <row r="7" spans="1:8" x14ac:dyDescent="0.25">
      <c r="A7" s="62" t="s">
        <v>2</v>
      </c>
      <c r="B7">
        <v>2</v>
      </c>
      <c r="C7">
        <v>2</v>
      </c>
      <c r="F7">
        <f>SUMPRODUCT(B2:C2,B7:C7)</f>
        <v>6000</v>
      </c>
      <c r="G7" s="64" t="s">
        <v>46</v>
      </c>
      <c r="H7">
        <v>6000</v>
      </c>
    </row>
    <row r="8" spans="1:8" x14ac:dyDescent="0.25">
      <c r="A8" s="62" t="s">
        <v>4</v>
      </c>
      <c r="B8">
        <v>2</v>
      </c>
      <c r="F8">
        <f>SUMPRODUCT(B2:C2,B8:C8)</f>
        <v>4500</v>
      </c>
      <c r="G8" s="64" t="s">
        <v>46</v>
      </c>
      <c r="H8">
        <v>5000</v>
      </c>
    </row>
    <row r="9" spans="1:8" x14ac:dyDescent="0.25">
      <c r="A9" s="62" t="s">
        <v>5</v>
      </c>
      <c r="C9">
        <v>3</v>
      </c>
      <c r="F9">
        <f>SUMPRODUCT(B2:C2,B9:C9)</f>
        <v>2250</v>
      </c>
      <c r="G9" s="64" t="s">
        <v>46</v>
      </c>
      <c r="H9">
        <v>4500</v>
      </c>
    </row>
    <row r="10" spans="1:8" x14ac:dyDescent="0.25">
      <c r="B10">
        <v>1</v>
      </c>
      <c r="C10">
        <v>-3</v>
      </c>
      <c r="F10">
        <f>SUMPRODUCT(B2:C2,B10:C10)</f>
        <v>0</v>
      </c>
      <c r="G10" s="64" t="s">
        <v>46</v>
      </c>
      <c r="H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Resources</vt:lpstr>
      <vt:lpstr>ProfitVsContrib</vt:lpstr>
      <vt:lpstr>Changing Mixes</vt:lpstr>
      <vt:lpstr>3</vt:lpstr>
      <vt:lpstr>Sensitivity Report 1</vt:lpstr>
      <vt:lpstr>3a</vt:lpstr>
      <vt:lpstr>1a</vt:lpstr>
      <vt:lpstr>5</vt:lpstr>
    </vt:vector>
  </TitlesOfParts>
  <Company>IIM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Prof.Diptesh Ghosh</dc:creator>
  <cp:lastModifiedBy>naga dumpala</cp:lastModifiedBy>
  <cp:lastPrinted>2006-06-24T17:10:12Z</cp:lastPrinted>
  <dcterms:created xsi:type="dcterms:W3CDTF">2006-06-24T16:58:20Z</dcterms:created>
  <dcterms:modified xsi:type="dcterms:W3CDTF">2020-08-23T11:08:22Z</dcterms:modified>
</cp:coreProperties>
</file>