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SHISH\Desktop\IIMA Course Study\Quantitative Decision Making_Diptesh\"/>
    </mc:Choice>
  </mc:AlternateContent>
  <xr:revisionPtr revIDLastSave="0" documentId="13_ncr:1_{0E180020-F245-49BF-AC5A-D982876DCA3B}" xr6:coauthVersionLast="45" xr6:coauthVersionMax="45" xr10:uidLastSave="{00000000-0000-0000-0000-000000000000}"/>
  <bookViews>
    <workbookView xWindow="-108" yWindow="-108" windowWidth="23256" windowHeight="12576" xr2:uid="{BEEBDE02-31A9-4AB2-8AD8-5AB14FB9BA2B}"/>
  </bookViews>
  <sheets>
    <sheet name="Cargo ship " sheetId="3" r:id="rId1"/>
    <sheet name="GAMP Furniture" sheetId="4" r:id="rId2"/>
    <sheet name="Farmers" sheetId="9" r:id="rId3"/>
    <sheet name="Farm_Potato" sheetId="11" r:id="rId4"/>
    <sheet name="Widget " sheetId="13" r:id="rId5"/>
    <sheet name="Kapoor films" sheetId="18" r:id="rId6"/>
    <sheet name="Product launch" sheetId="19" r:id="rId7"/>
  </sheets>
  <definedNames>
    <definedName name="solver_adj" localSheetId="0" hidden="1">'Cargo ship '!$D$13:$K$13</definedName>
    <definedName name="solver_adj" localSheetId="3" hidden="1">Farm_Potato!$D$11:$G$11</definedName>
    <definedName name="solver_adj" localSheetId="2" hidden="1">Farmers!$D$11:$F$11</definedName>
    <definedName name="solver_adj" localSheetId="1" hidden="1">'GAMP Furniture'!$C$38:$E$38</definedName>
    <definedName name="solver_adj" localSheetId="4" hidden="1">'Widget '!$E$78:$L$78</definedName>
    <definedName name="solver_cvg" localSheetId="0" hidden="1">0.0001</definedName>
    <definedName name="solver_cvg" localSheetId="3" hidden="1">0.0001</definedName>
    <definedName name="solver_cvg" localSheetId="2" hidden="1">0.0001</definedName>
    <definedName name="solver_cvg" localSheetId="1" hidden="1">0.0001</definedName>
    <definedName name="solver_cvg" localSheetId="4" hidden="1">0.0001</definedName>
    <definedName name="solver_drv" localSheetId="0" hidden="1">1</definedName>
    <definedName name="solver_drv" localSheetId="3" hidden="1">1</definedName>
    <definedName name="solver_drv" localSheetId="2" hidden="1">1</definedName>
    <definedName name="solver_drv" localSheetId="1" hidden="1">1</definedName>
    <definedName name="solver_drv" localSheetId="4" hidden="1">1</definedName>
    <definedName name="solver_eng" localSheetId="0" hidden="1">2</definedName>
    <definedName name="solver_eng" localSheetId="3" hidden="1">2</definedName>
    <definedName name="solver_eng" localSheetId="2" hidden="1">2</definedName>
    <definedName name="solver_eng" localSheetId="1" hidden="1">2</definedName>
    <definedName name="solver_eng" localSheetId="4" hidden="1">2</definedName>
    <definedName name="solver_est" localSheetId="0" hidden="1">1</definedName>
    <definedName name="solver_est" localSheetId="3" hidden="1">1</definedName>
    <definedName name="solver_est" localSheetId="2" hidden="1">1</definedName>
    <definedName name="solver_est" localSheetId="1" hidden="1">1</definedName>
    <definedName name="solver_est" localSheetId="4" hidden="1">1</definedName>
    <definedName name="solver_itr" localSheetId="0" hidden="1">2147483647</definedName>
    <definedName name="solver_itr" localSheetId="3" hidden="1">2147483647</definedName>
    <definedName name="solver_itr" localSheetId="2" hidden="1">2147483647</definedName>
    <definedName name="solver_itr" localSheetId="1" hidden="1">2147483647</definedName>
    <definedName name="solver_itr" localSheetId="4" hidden="1">2147483647</definedName>
    <definedName name="solver_lhs1" localSheetId="0" hidden="1">'Cargo ship '!$M$21:$M$22</definedName>
    <definedName name="solver_lhs1" localSheetId="3" hidden="1">Farm_Potato!$I$17:$I$19</definedName>
    <definedName name="solver_lhs1" localSheetId="2" hidden="1">Farmers!$H$17:$H$19</definedName>
    <definedName name="solver_lhs1" localSheetId="1" hidden="1">'GAMP Furniture'!$G$45:$G$47</definedName>
    <definedName name="solver_lhs1" localSheetId="4" hidden="1">'Widget '!$M$85:$M$86</definedName>
    <definedName name="solver_lhs2" localSheetId="0" hidden="1">'Cargo ship '!$M$23:$M$26</definedName>
    <definedName name="solver_lhs2" localSheetId="4" hidden="1">'Widget '!$M$87:$M$90</definedName>
    <definedName name="solver_lhs3" localSheetId="0" hidden="1">'Cargo ship '!$M$27:$M$30</definedName>
    <definedName name="solver_mip" localSheetId="0" hidden="1">2147483647</definedName>
    <definedName name="solver_mip" localSheetId="3" hidden="1">2147483647</definedName>
    <definedName name="solver_mip" localSheetId="2" hidden="1">2147483647</definedName>
    <definedName name="solver_mip" localSheetId="1" hidden="1">2147483647</definedName>
    <definedName name="solver_mip" localSheetId="4" hidden="1">2147483647</definedName>
    <definedName name="solver_mni" localSheetId="0" hidden="1">30</definedName>
    <definedName name="solver_mni" localSheetId="3" hidden="1">30</definedName>
    <definedName name="solver_mni" localSheetId="2" hidden="1">30</definedName>
    <definedName name="solver_mni" localSheetId="1" hidden="1">30</definedName>
    <definedName name="solver_mni" localSheetId="4" hidden="1">30</definedName>
    <definedName name="solver_mrt" localSheetId="0" hidden="1">0.075</definedName>
    <definedName name="solver_mrt" localSheetId="3" hidden="1">0.075</definedName>
    <definedName name="solver_mrt" localSheetId="2" hidden="1">0.075</definedName>
    <definedName name="solver_mrt" localSheetId="1" hidden="1">0.075</definedName>
    <definedName name="solver_mrt" localSheetId="4" hidden="1">0.075</definedName>
    <definedName name="solver_msl" localSheetId="0" hidden="1">2</definedName>
    <definedName name="solver_msl" localSheetId="3" hidden="1">2</definedName>
    <definedName name="solver_msl" localSheetId="2" hidden="1">2</definedName>
    <definedName name="solver_msl" localSheetId="1" hidden="1">2</definedName>
    <definedName name="solver_msl" localSheetId="4" hidden="1">2</definedName>
    <definedName name="solver_neg" localSheetId="0" hidden="1">1</definedName>
    <definedName name="solver_neg" localSheetId="3" hidden="1">1</definedName>
    <definedName name="solver_neg" localSheetId="2" hidden="1">1</definedName>
    <definedName name="solver_neg" localSheetId="1" hidden="1">1</definedName>
    <definedName name="solver_neg" localSheetId="4" hidden="1">1</definedName>
    <definedName name="solver_nod" localSheetId="0" hidden="1">2147483647</definedName>
    <definedName name="solver_nod" localSheetId="3" hidden="1">2147483647</definedName>
    <definedName name="solver_nod" localSheetId="2" hidden="1">2147483647</definedName>
    <definedName name="solver_nod" localSheetId="1" hidden="1">2147483647</definedName>
    <definedName name="solver_nod" localSheetId="4" hidden="1">2147483647</definedName>
    <definedName name="solver_num" localSheetId="0" hidden="1">3</definedName>
    <definedName name="solver_num" localSheetId="3" hidden="1">1</definedName>
    <definedName name="solver_num" localSheetId="2" hidden="1">1</definedName>
    <definedName name="solver_num" localSheetId="1" hidden="1">1</definedName>
    <definedName name="solver_num" localSheetId="4" hidden="1">2</definedName>
    <definedName name="solver_nwt" localSheetId="0" hidden="1">1</definedName>
    <definedName name="solver_nwt" localSheetId="3" hidden="1">1</definedName>
    <definedName name="solver_nwt" localSheetId="2" hidden="1">1</definedName>
    <definedName name="solver_nwt" localSheetId="1" hidden="1">1</definedName>
    <definedName name="solver_nwt" localSheetId="4" hidden="1">1</definedName>
    <definedName name="solver_opt" localSheetId="0" hidden="1">'Cargo ship '!$H$16</definedName>
    <definedName name="solver_opt" localSheetId="3" hidden="1">Farm_Potato!$H$14</definedName>
    <definedName name="solver_opt" localSheetId="2" hidden="1">Farmers!$G$14</definedName>
    <definedName name="solver_opt" localSheetId="1" hidden="1">'GAMP Furniture'!$F$41</definedName>
    <definedName name="solver_opt" localSheetId="4" hidden="1">'Widget '!$M$80</definedName>
    <definedName name="solver_pre" localSheetId="0" hidden="1">0.000001</definedName>
    <definedName name="solver_pre" localSheetId="3" hidden="1">0.000001</definedName>
    <definedName name="solver_pre" localSheetId="2" hidden="1">0.000001</definedName>
    <definedName name="solver_pre" localSheetId="1" hidden="1">0.000001</definedName>
    <definedName name="solver_pre" localSheetId="4" hidden="1">0.000001</definedName>
    <definedName name="solver_rbv" localSheetId="0" hidden="1">1</definedName>
    <definedName name="solver_rbv" localSheetId="3" hidden="1">1</definedName>
    <definedName name="solver_rbv" localSheetId="2" hidden="1">1</definedName>
    <definedName name="solver_rbv" localSheetId="1" hidden="1">1</definedName>
    <definedName name="solver_rbv" localSheetId="4" hidden="1">1</definedName>
    <definedName name="solver_rel1" localSheetId="0" hidden="1">3</definedName>
    <definedName name="solver_rel1" localSheetId="3" hidden="1">1</definedName>
    <definedName name="solver_rel1" localSheetId="2" hidden="1">1</definedName>
    <definedName name="solver_rel1" localSheetId="1" hidden="1">1</definedName>
    <definedName name="solver_rel1" localSheetId="4" hidden="1">1</definedName>
    <definedName name="solver_rel2" localSheetId="0" hidden="1">1</definedName>
    <definedName name="solver_rel2" localSheetId="4" hidden="1">2</definedName>
    <definedName name="solver_rel3" localSheetId="0" hidden="1">2</definedName>
    <definedName name="solver_rhs1" localSheetId="0" hidden="1">'Cargo ship '!$O$21:$O$22</definedName>
    <definedName name="solver_rhs1" localSheetId="3" hidden="1">Farm_Potato!$K$17:$K$19</definedName>
    <definedName name="solver_rhs1" localSheetId="2" hidden="1">Farmers!$J$17:$J$19</definedName>
    <definedName name="solver_rhs1" localSheetId="1" hidden="1">'GAMP Furniture'!$I$45:$I$47</definedName>
    <definedName name="solver_rhs1" localSheetId="4" hidden="1">'Widget '!$O$85:$O$86</definedName>
    <definedName name="solver_rhs2" localSheetId="0" hidden="1">'Cargo ship '!$O$23:$O$26</definedName>
    <definedName name="solver_rhs2" localSheetId="4" hidden="1">'Widget '!$O$87:$O$90</definedName>
    <definedName name="solver_rhs3" localSheetId="0" hidden="1">'Cargo ship '!$O$27:$O$30</definedName>
    <definedName name="solver_rlx" localSheetId="0" hidden="1">2</definedName>
    <definedName name="solver_rlx" localSheetId="3" hidden="1">2</definedName>
    <definedName name="solver_rlx" localSheetId="2" hidden="1">2</definedName>
    <definedName name="solver_rlx" localSheetId="1" hidden="1">2</definedName>
    <definedName name="solver_rlx" localSheetId="4" hidden="1">2</definedName>
    <definedName name="solver_rsd" localSheetId="0" hidden="1">0</definedName>
    <definedName name="solver_rsd" localSheetId="3" hidden="1">0</definedName>
    <definedName name="solver_rsd" localSheetId="2" hidden="1">0</definedName>
    <definedName name="solver_rsd" localSheetId="1" hidden="1">0</definedName>
    <definedName name="solver_rsd" localSheetId="4" hidden="1">0</definedName>
    <definedName name="solver_scl" localSheetId="0" hidden="1">1</definedName>
    <definedName name="solver_scl" localSheetId="3" hidden="1">1</definedName>
    <definedName name="solver_scl" localSheetId="2" hidden="1">1</definedName>
    <definedName name="solver_scl" localSheetId="1" hidden="1">1</definedName>
    <definedName name="solver_scl" localSheetId="4" hidden="1">1</definedName>
    <definedName name="solver_sho" localSheetId="0" hidden="1">2</definedName>
    <definedName name="solver_sho" localSheetId="3" hidden="1">2</definedName>
    <definedName name="solver_sho" localSheetId="2" hidden="1">2</definedName>
    <definedName name="solver_sho" localSheetId="1" hidden="1">2</definedName>
    <definedName name="solver_sho" localSheetId="4" hidden="1">2</definedName>
    <definedName name="solver_ssz" localSheetId="0" hidden="1">100</definedName>
    <definedName name="solver_ssz" localSheetId="3" hidden="1">100</definedName>
    <definedName name="solver_ssz" localSheetId="2" hidden="1">100</definedName>
    <definedName name="solver_ssz" localSheetId="1" hidden="1">100</definedName>
    <definedName name="solver_ssz" localSheetId="4" hidden="1">100</definedName>
    <definedName name="solver_tim" localSheetId="0" hidden="1">2147483647</definedName>
    <definedName name="solver_tim" localSheetId="3" hidden="1">2147483647</definedName>
    <definedName name="solver_tim" localSheetId="2" hidden="1">2147483647</definedName>
    <definedName name="solver_tim" localSheetId="1" hidden="1">2147483647</definedName>
    <definedName name="solver_tim" localSheetId="4" hidden="1">2147483647</definedName>
    <definedName name="solver_tol" localSheetId="0" hidden="1">0.01</definedName>
    <definedName name="solver_tol" localSheetId="3" hidden="1">0.01</definedName>
    <definedName name="solver_tol" localSheetId="2" hidden="1">0.01</definedName>
    <definedName name="solver_tol" localSheetId="1" hidden="1">0.01</definedName>
    <definedName name="solver_tol" localSheetId="4" hidden="1">0.01</definedName>
    <definedName name="solver_typ" localSheetId="0" hidden="1">1</definedName>
    <definedName name="solver_typ" localSheetId="3" hidden="1">1</definedName>
    <definedName name="solver_typ" localSheetId="2" hidden="1">1</definedName>
    <definedName name="solver_typ" localSheetId="1" hidden="1">1</definedName>
    <definedName name="solver_typ" localSheetId="4" hidden="1">2</definedName>
    <definedName name="solver_val" localSheetId="0" hidden="1">0</definedName>
    <definedName name="solver_val" localSheetId="3" hidden="1">0</definedName>
    <definedName name="solver_val" localSheetId="2" hidden="1">0</definedName>
    <definedName name="solver_val" localSheetId="1" hidden="1">0</definedName>
    <definedName name="solver_val" localSheetId="4" hidden="1">0</definedName>
    <definedName name="solver_ver" localSheetId="0" hidden="1">3</definedName>
    <definedName name="solver_ver" localSheetId="3" hidden="1">3</definedName>
    <definedName name="solver_ver" localSheetId="2" hidden="1">3</definedName>
    <definedName name="solver_ver" localSheetId="1" hidden="1">3</definedName>
    <definedName name="solver_ver" localSheetId="4"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4" i="19" l="1"/>
  <c r="K23" i="19"/>
  <c r="K22" i="19"/>
  <c r="E25" i="19"/>
  <c r="D25" i="19"/>
  <c r="F14" i="19"/>
  <c r="B16" i="18"/>
  <c r="F14" i="18"/>
  <c r="F9" i="18"/>
  <c r="M86" i="13"/>
  <c r="M87" i="13"/>
  <c r="M88" i="13"/>
  <c r="M89" i="13"/>
  <c r="M90" i="13"/>
  <c r="M85" i="13"/>
  <c r="M80" i="13"/>
  <c r="M60" i="13"/>
  <c r="M59" i="13"/>
  <c r="M58" i="13"/>
  <c r="M57" i="13"/>
  <c r="M56" i="13"/>
  <c r="M55" i="13"/>
  <c r="M50" i="13"/>
  <c r="M14" i="13"/>
  <c r="M20" i="13"/>
  <c r="M21" i="13"/>
  <c r="M22" i="13"/>
  <c r="M23" i="13"/>
  <c r="M24" i="13"/>
  <c r="M19" i="13"/>
  <c r="I18" i="11"/>
  <c r="I19" i="11"/>
  <c r="I17" i="11"/>
  <c r="H14" i="11"/>
  <c r="H19" i="9"/>
  <c r="H18" i="9"/>
  <c r="H17" i="9"/>
  <c r="G14" i="9"/>
  <c r="M22" i="3"/>
  <c r="M23" i="3"/>
  <c r="M24" i="3"/>
  <c r="M25" i="3"/>
  <c r="M26" i="3"/>
  <c r="M27" i="3"/>
  <c r="M28" i="3"/>
  <c r="M29" i="3"/>
  <c r="M30" i="3"/>
  <c r="M21" i="3"/>
  <c r="K3" i="3"/>
  <c r="H16" i="3"/>
  <c r="G46" i="4"/>
  <c r="G47" i="4"/>
  <c r="G45" i="4"/>
  <c r="F41" i="4"/>
  <c r="H18" i="4"/>
  <c r="H19" i="4"/>
  <c r="H17" i="4"/>
  <c r="G13" i="4"/>
  <c r="E4" i="3"/>
  <c r="D4" i="3"/>
</calcChain>
</file>

<file path=xl/sharedStrings.xml><?xml version="1.0" encoding="utf-8"?>
<sst xmlns="http://schemas.openxmlformats.org/spreadsheetml/2006/main" count="747" uniqueCount="271">
  <si>
    <t xml:space="preserve">Oil </t>
  </si>
  <si>
    <t>Grain</t>
  </si>
  <si>
    <t>Profit</t>
  </si>
  <si>
    <t>Weight</t>
  </si>
  <si>
    <t xml:space="preserve">&gt;= </t>
  </si>
  <si>
    <t>Oil Weight</t>
  </si>
  <si>
    <t>Grain Weight</t>
  </si>
  <si>
    <t>&gt;=</t>
  </si>
  <si>
    <t>Decision variable</t>
  </si>
  <si>
    <t xml:space="preserve">Objective function </t>
  </si>
  <si>
    <t>Max</t>
  </si>
  <si>
    <t>Constraints</t>
  </si>
  <si>
    <t>LHS</t>
  </si>
  <si>
    <t>RHS</t>
  </si>
  <si>
    <t>&lt;=</t>
  </si>
  <si>
    <t>Equals</t>
  </si>
  <si>
    <t>Variable Cells</t>
  </si>
  <si>
    <t>Cell</t>
  </si>
  <si>
    <t>Name</t>
  </si>
  <si>
    <t>Final</t>
  </si>
  <si>
    <t>Value</t>
  </si>
  <si>
    <t>Reduced</t>
  </si>
  <si>
    <t>Cost</t>
  </si>
  <si>
    <t>Objective</t>
  </si>
  <si>
    <t>Coefficient</t>
  </si>
  <si>
    <t>Allowable</t>
  </si>
  <si>
    <t>Increase</t>
  </si>
  <si>
    <t>Decrease</t>
  </si>
  <si>
    <t>Shadow</t>
  </si>
  <si>
    <t>Price</t>
  </si>
  <si>
    <t>Constraint</t>
  </si>
  <si>
    <t>R.H. Side</t>
  </si>
  <si>
    <t>Volume</t>
  </si>
  <si>
    <t>Density (Volume per mass)</t>
  </si>
  <si>
    <t xml:space="preserve">Assembly </t>
  </si>
  <si>
    <t xml:space="preserve">Finishing </t>
  </si>
  <si>
    <t>Wood (kilos)</t>
  </si>
  <si>
    <t>Table</t>
  </si>
  <si>
    <t>Chair</t>
  </si>
  <si>
    <t>Bookcase</t>
  </si>
  <si>
    <t>Available</t>
  </si>
  <si>
    <t>T</t>
  </si>
  <si>
    <t>C</t>
  </si>
  <si>
    <t>B</t>
  </si>
  <si>
    <t>Profit  per unit</t>
  </si>
  <si>
    <t>Profit per unit</t>
  </si>
  <si>
    <t>$D$10</t>
  </si>
  <si>
    <t>Decision variable Table</t>
  </si>
  <si>
    <t>$E$10</t>
  </si>
  <si>
    <t>Decision variable Chair</t>
  </si>
  <si>
    <t>$F$10</t>
  </si>
  <si>
    <t>Decision variable Bookcase</t>
  </si>
  <si>
    <t>$H$17</t>
  </si>
  <si>
    <t>Assembly  LHS</t>
  </si>
  <si>
    <t>$H$18</t>
  </si>
  <si>
    <t>Finishing  LHS</t>
  </si>
  <si>
    <t>$H$19</t>
  </si>
  <si>
    <t>Wood (kilos) LHS</t>
  </si>
  <si>
    <t>a) How many of each product to  be manufactured to max profit (Table -20, Chair -0, Bookcase -130)</t>
  </si>
  <si>
    <t>$C$46</t>
  </si>
  <si>
    <t>$D$46</t>
  </si>
  <si>
    <t>$E$46</t>
  </si>
  <si>
    <t>$G$53</t>
  </si>
  <si>
    <t>$G$54</t>
  </si>
  <si>
    <t>$G$55</t>
  </si>
  <si>
    <t>c) What should be the minimal profit from tables for them to be produced in any optimal mix ? The minimum profit per table should be atleast 3000 (3600 -600 ) as highlighted in the sensitivity table</t>
  </si>
  <si>
    <t>b) Suppose the profit per table increases by 1000, what is the total profit ? Total profit is 482,000 (Pls refer to solution from row 32)</t>
  </si>
  <si>
    <t>OwFw</t>
  </si>
  <si>
    <t>GwFw</t>
  </si>
  <si>
    <t>OwAw</t>
  </si>
  <si>
    <t>GwAw</t>
  </si>
  <si>
    <t>OwFw+OwAw&gt;=30000</t>
  </si>
  <si>
    <t>GwFw +Gw Aw &gt;=30000</t>
  </si>
  <si>
    <t>Oil Weight &gt;=30000</t>
  </si>
  <si>
    <t>Grain Weight &gt;=30000</t>
  </si>
  <si>
    <t>OwFw+GwFw&lt;=40000</t>
  </si>
  <si>
    <t>OwAw+GwAw&lt;=45000</t>
  </si>
  <si>
    <t>Forego weight capacity</t>
  </si>
  <si>
    <t>Aft weight capacity</t>
  </si>
  <si>
    <t>Forego volume capacity</t>
  </si>
  <si>
    <t>Aft volume capacity</t>
  </si>
  <si>
    <t>OvFv+GvFv&lt;=30000</t>
  </si>
  <si>
    <t>OvAv+GvAv&lt;=40000</t>
  </si>
  <si>
    <t>OvFv</t>
  </si>
  <si>
    <t>OvAv</t>
  </si>
  <si>
    <t>GvFv</t>
  </si>
  <si>
    <t>GvAv</t>
  </si>
  <si>
    <t>OvFv=0.4OwFw</t>
  </si>
  <si>
    <t>Simplified</t>
  </si>
  <si>
    <t>Oil volume per mass</t>
  </si>
  <si>
    <t>Grain volume per mass</t>
  </si>
  <si>
    <t>GvFv=0.8GwFw</t>
  </si>
  <si>
    <t>OvAv=0.4OwAw</t>
  </si>
  <si>
    <t>GvAv=0.8GwAw</t>
  </si>
  <si>
    <t>Equality</t>
  </si>
  <si>
    <t>OvFv - 0.4OwFw = 0</t>
  </si>
  <si>
    <t>GvFv - 0.8GwFw = 0</t>
  </si>
  <si>
    <t>OvAv - 0.4OwAw = 0</t>
  </si>
  <si>
    <t>GvAv - 0.8GwAw = 0</t>
  </si>
  <si>
    <t>Oil wight in Forego</t>
  </si>
  <si>
    <t>Oil Weight in Aft</t>
  </si>
  <si>
    <t>Grain w in Forego</t>
  </si>
  <si>
    <t>Grain w in Aft</t>
  </si>
  <si>
    <t>Oil vol in Forego</t>
  </si>
  <si>
    <t>Oil vol in Aft</t>
  </si>
  <si>
    <t>Grain Vol in Forego</t>
  </si>
  <si>
    <t>Grain Vol in Aft</t>
  </si>
  <si>
    <t>$D$13</t>
  </si>
  <si>
    <t>Decision variable OwFw</t>
  </si>
  <si>
    <t>$E$13</t>
  </si>
  <si>
    <t>Decision variable OwAw</t>
  </si>
  <si>
    <t>$F$13</t>
  </si>
  <si>
    <t>Decision variable GwFw</t>
  </si>
  <si>
    <t>$G$13</t>
  </si>
  <si>
    <t>Decision variable GwAw</t>
  </si>
  <si>
    <t>$H$13</t>
  </si>
  <si>
    <t>Decision variable OvFv</t>
  </si>
  <si>
    <t>$I$13</t>
  </si>
  <si>
    <t>Decision variable OvAv</t>
  </si>
  <si>
    <t>$J$13</t>
  </si>
  <si>
    <t>Decision variable GvFv</t>
  </si>
  <si>
    <t>$K$13</t>
  </si>
  <si>
    <t>Decision variable GvAv</t>
  </si>
  <si>
    <t>$M$21</t>
  </si>
  <si>
    <t>OwFw+OwAw&gt;=30000 LHS</t>
  </si>
  <si>
    <t>$M$22</t>
  </si>
  <si>
    <t>GwFw +Gw Aw &gt;=30000 LHS</t>
  </si>
  <si>
    <t>$M$23</t>
  </si>
  <si>
    <t>OwFw+GwFw&lt;=40000 LHS</t>
  </si>
  <si>
    <t>$M$24</t>
  </si>
  <si>
    <t>OwAw+GwAw&lt;=45000 LHS</t>
  </si>
  <si>
    <t>$M$25</t>
  </si>
  <si>
    <t>OvFv+GvFv&lt;=30000 LHS</t>
  </si>
  <si>
    <t>$M$26</t>
  </si>
  <si>
    <t>OvAv+GvAv&lt;=40000 LHS</t>
  </si>
  <si>
    <t>$M$27</t>
  </si>
  <si>
    <t>OvFv - 0.4OwFw = 0 LHS</t>
  </si>
  <si>
    <t>$M$28</t>
  </si>
  <si>
    <t>GvFv - 0.8GwFw = 0 LHS</t>
  </si>
  <si>
    <t>$M$29</t>
  </si>
  <si>
    <t>OvAv - 0.4OwAw = 0 LHS</t>
  </si>
  <si>
    <t>$M$30</t>
  </si>
  <si>
    <t>GvAv - 0.8GwAw = 0 LHS</t>
  </si>
  <si>
    <t>Forego Capacity</t>
  </si>
  <si>
    <t>Aft Capacity</t>
  </si>
  <si>
    <t>a) Max profit can be made is 3,880,000</t>
  </si>
  <si>
    <t>c) How much weight of the oil should owner load in the Aft cargo ? 35000</t>
  </si>
  <si>
    <t>b) How much weight of the oil should owner load in the fore cargo ? 45,000</t>
  </si>
  <si>
    <t>d) How much weight of the grain should owner load in the fore cargo ? 30,000</t>
  </si>
  <si>
    <t>e) How much weight of the grain should owner load in the Aft cargo ?0</t>
  </si>
  <si>
    <t>f) If the owner is offered to take in cargo from another ship, what is the minimum rate (per
kilo) that he should charge for such cargo? He should charge min of 24 per kg as per shadow price in Aft cargo</t>
  </si>
  <si>
    <t>Crop</t>
  </si>
  <si>
    <t>Rice</t>
  </si>
  <si>
    <t>Wheat</t>
  </si>
  <si>
    <t>Barley</t>
  </si>
  <si>
    <t>Labour reqd</t>
  </si>
  <si>
    <t>Fert reqd</t>
  </si>
  <si>
    <t>Expected  profit</t>
  </si>
  <si>
    <t>Max availabitiy</t>
  </si>
  <si>
    <t>Total acres of Farm available (120 acres)</t>
  </si>
  <si>
    <t>Decision variables</t>
  </si>
  <si>
    <t xml:space="preserve">Acres in which Rice </t>
  </si>
  <si>
    <t>Acres in which wheat</t>
  </si>
  <si>
    <t>Acres in which barley</t>
  </si>
  <si>
    <t>Profit per acre</t>
  </si>
  <si>
    <t>Max profit</t>
  </si>
  <si>
    <t xml:space="preserve">Profit function </t>
  </si>
  <si>
    <t>Total land available</t>
  </si>
  <si>
    <t>$D$11</t>
  </si>
  <si>
    <t>Decision variables Rice</t>
  </si>
  <si>
    <t>$E$11</t>
  </si>
  <si>
    <t>Decision variables Wheat</t>
  </si>
  <si>
    <t>$F$11</t>
  </si>
  <si>
    <t>Decision variables Barley</t>
  </si>
  <si>
    <t>Labour reqd LHS</t>
  </si>
  <si>
    <t>Fert reqd LHS</t>
  </si>
  <si>
    <t>Total land available LHS</t>
  </si>
  <si>
    <t>Part 3: If they were to buy additional amounts of fertilizer, then they would buy it at a maximum</t>
  </si>
  <si>
    <t>Part 1: In order to maximize expected profits the farmers should plant 13.33_ acres of rice,</t>
  </si>
  <si>
    <t>__0__ acres of wheat, and ____0__ acres of barley.</t>
  </si>
  <si>
    <t>Part 2: Their expected profit would be Rs.___66667____</t>
  </si>
  <si>
    <t>price of Rs. __3333.33___ per ton</t>
  </si>
  <si>
    <t>Potato</t>
  </si>
  <si>
    <t>$G$11</t>
  </si>
  <si>
    <t>Decision variables Potato</t>
  </si>
  <si>
    <t>$I$17</t>
  </si>
  <si>
    <t>$I$18</t>
  </si>
  <si>
    <t>$I$19</t>
  </si>
  <si>
    <t>Ans : No we will not put Potato as a crop</t>
  </si>
  <si>
    <t>P1</t>
  </si>
  <si>
    <t>P2</t>
  </si>
  <si>
    <t>Ports/Location</t>
  </si>
  <si>
    <t>L1</t>
  </si>
  <si>
    <t>L2</t>
  </si>
  <si>
    <t>L3</t>
  </si>
  <si>
    <t>L4</t>
  </si>
  <si>
    <t>Max supply of widgets from each port</t>
  </si>
  <si>
    <t xml:space="preserve">Cost of supply of widge from each port to each location </t>
  </si>
  <si>
    <t>Demand at each loctn</t>
  </si>
  <si>
    <t xml:space="preserve">Min cost of satisfying demand at each location </t>
  </si>
  <si>
    <t>L1P1+L2P1+L3P1+L4P1 &lt;=5000</t>
  </si>
  <si>
    <t>L1P2+L2P2+L3P2+L4P4&lt;=3500</t>
  </si>
  <si>
    <t>Demand at L1</t>
  </si>
  <si>
    <t>Demand at L2</t>
  </si>
  <si>
    <t>Demand at L3</t>
  </si>
  <si>
    <t>Demand at L4</t>
  </si>
  <si>
    <t>Widget supplied from P1</t>
  </si>
  <si>
    <t>Widget supplied from P2</t>
  </si>
  <si>
    <t>Min</t>
  </si>
  <si>
    <t>Equal sign</t>
  </si>
  <si>
    <t>LE</t>
  </si>
  <si>
    <t>$E$12</t>
  </si>
  <si>
    <t>$F$12</t>
  </si>
  <si>
    <t>$G$12</t>
  </si>
  <si>
    <t>$H$12</t>
  </si>
  <si>
    <t>$I$12</t>
  </si>
  <si>
    <t>$J$12</t>
  </si>
  <si>
    <t>$K$12</t>
  </si>
  <si>
    <t>$L$12</t>
  </si>
  <si>
    <t>$M$19</t>
  </si>
  <si>
    <t>L1P1+L2P1+L3P1+L4P1 &lt;=5000 LHS</t>
  </si>
  <si>
    <t>$M$20</t>
  </si>
  <si>
    <t>L1P2+L2P2+L3P2+L4P4&lt;=3500 LHS</t>
  </si>
  <si>
    <t>(d) If the monthly demand of widgets at L1 increase by 100 units and the monthly demand for</t>
  </si>
  <si>
    <t>widgets at L3 reduce by 200 units, what will be the change in the total cost of supplying all</t>
  </si>
  <si>
    <t>L1P1+L1P2=1400</t>
  </si>
  <si>
    <t>L2P1+L2P2=3200</t>
  </si>
  <si>
    <t>L3P1+L3P2=2000</t>
  </si>
  <si>
    <t>L4P1+L4P2=1500</t>
  </si>
  <si>
    <t>L1P1+L1P2=1400 LHS</t>
  </si>
  <si>
    <t>L2P1+L2P2=3200 LHS</t>
  </si>
  <si>
    <t>L3P1+L3P2=2000 LHS</t>
  </si>
  <si>
    <t>L4P1+L4P2=1500 LHS</t>
  </si>
  <si>
    <t>(a) What is the minimum cost of satisfying the demands of the four locations? (23,900)</t>
  </si>
  <si>
    <t>(b) How many widgets will be supplied to location L3 from port P1? 1700</t>
  </si>
  <si>
    <t xml:space="preserve">(c) Which location(s) receive widgets from both ports in a minimum cost supply schedule? L3 </t>
  </si>
  <si>
    <t>Part d solution</t>
  </si>
  <si>
    <t>locations with their demands (change is 1000 rs i.e. 23900-22900)</t>
  </si>
  <si>
    <t>Part e solution</t>
  </si>
  <si>
    <t>( e ) If P1 could supply 200 more widgets per month and P2 could supply 200 less widgets per
month, what will be the change in the total cost of supplying all locations with their
demands? (Total change in cost is 24100-23900)</t>
  </si>
  <si>
    <t>Success of new director</t>
  </si>
  <si>
    <t>Flop of new director</t>
  </si>
  <si>
    <t>Hit film</t>
  </si>
  <si>
    <t>250 crores</t>
  </si>
  <si>
    <t>Big Hit film</t>
  </si>
  <si>
    <t>150 crores</t>
  </si>
  <si>
    <t>80 crores loss</t>
  </si>
  <si>
    <t>Probb</t>
  </si>
  <si>
    <t>Flop film</t>
  </si>
  <si>
    <t>Producer</t>
  </si>
  <si>
    <t>0.7*250+0.3*150</t>
  </si>
  <si>
    <t>0.9*80</t>
  </si>
  <si>
    <t>Loss of 72 crores</t>
  </si>
  <si>
    <t>Profit of 220 crores</t>
  </si>
  <si>
    <t>Loss of 50 crores is expected value of producing a movie with a new director</t>
  </si>
  <si>
    <t>0.1*220-0.9*80</t>
  </si>
  <si>
    <t>Part a</t>
  </si>
  <si>
    <t>Part b</t>
  </si>
  <si>
    <t>Part b and Part c not worked out</t>
  </si>
  <si>
    <t>Pass</t>
  </si>
  <si>
    <t>Fail</t>
  </si>
  <si>
    <t>Market is Optimistic</t>
  </si>
  <si>
    <t>Market is pessimistic</t>
  </si>
  <si>
    <t>Expected value</t>
  </si>
  <si>
    <t>Part 1 : Market is optimistic and the expected value is positive 9 laksh and the product should be launched</t>
  </si>
  <si>
    <t>Product launch</t>
  </si>
  <si>
    <t>Product not launched</t>
  </si>
  <si>
    <t>Minimax regret</t>
  </si>
  <si>
    <t>Using Minimax regret tool</t>
  </si>
  <si>
    <t>Regret table</t>
  </si>
  <si>
    <t>Without knowing if the market is optimistic or pessimistic (Better not to launch the product as per minimax regret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</si>
</sst>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71" formatCode="_ * #,##0_ ;_ * \-#,##0_ ;_ * &quot;-&quot;??_ ;_ @_ "/>
    <numFmt numFmtId="172" formatCode="0.0"/>
  </numFmts>
  <fonts count="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indexed="1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92D050"/>
        <bgColor indexed="6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9">
    <xf numFmtId="0" fontId="0" fillId="0" borderId="0" xfId="0"/>
    <xf numFmtId="0" fontId="0" fillId="2" borderId="0" xfId="0" applyFill="1"/>
    <xf numFmtId="0" fontId="0" fillId="0" borderId="1" xfId="0" applyBorder="1"/>
    <xf numFmtId="0" fontId="0" fillId="0" borderId="5" xfId="0" applyFill="1" applyBorder="1" applyAlignment="1"/>
    <xf numFmtId="0" fontId="0" fillId="0" borderId="6" xfId="0" applyFill="1" applyBorder="1" applyAlignment="1"/>
    <xf numFmtId="0" fontId="4" fillId="0" borderId="3" xfId="0" applyFont="1" applyFill="1" applyBorder="1" applyAlignment="1">
      <alignment horizontal="center"/>
    </xf>
    <xf numFmtId="0" fontId="4" fillId="0" borderId="4" xfId="0" applyFont="1" applyFill="1" applyBorder="1" applyAlignment="1">
      <alignment horizontal="center"/>
    </xf>
    <xf numFmtId="0" fontId="0" fillId="0" borderId="0" xfId="0" applyAlignment="1">
      <alignment horizontal="left" vertical="top"/>
    </xf>
    <xf numFmtId="171" fontId="0" fillId="0" borderId="0" xfId="1" applyNumberFormat="1" applyFont="1" applyAlignment="1">
      <alignment horizontal="left" vertical="top"/>
    </xf>
    <xf numFmtId="171" fontId="0" fillId="0" borderId="1" xfId="1" applyNumberFormat="1" applyFont="1" applyBorder="1" applyAlignment="1">
      <alignment horizontal="left" vertical="top"/>
    </xf>
    <xf numFmtId="171" fontId="0" fillId="0" borderId="0" xfId="1" applyNumberFormat="1" applyFont="1" applyFill="1" applyBorder="1" applyAlignment="1">
      <alignment horizontal="left" vertical="top"/>
    </xf>
    <xf numFmtId="0" fontId="0" fillId="2" borderId="5" xfId="0" applyFill="1" applyBorder="1" applyAlignment="1"/>
    <xf numFmtId="0" fontId="2" fillId="3" borderId="0" xfId="0" applyFont="1" applyFill="1"/>
    <xf numFmtId="0" fontId="0" fillId="0" borderId="1" xfId="0" applyBorder="1" applyAlignment="1">
      <alignment horizontal="left" vertical="top"/>
    </xf>
    <xf numFmtId="3" fontId="0" fillId="0" borderId="1" xfId="0" applyNumberFormat="1" applyBorder="1" applyAlignment="1">
      <alignment horizontal="left" vertical="top"/>
    </xf>
    <xf numFmtId="3" fontId="0" fillId="0" borderId="0" xfId="0" applyNumberFormat="1" applyAlignment="1">
      <alignment horizontal="left" vertical="top"/>
    </xf>
    <xf numFmtId="0" fontId="0" fillId="0" borderId="0" xfId="0" applyAlignment="1">
      <alignment horizontal="left" vertical="top" wrapText="1"/>
    </xf>
    <xf numFmtId="0" fontId="0" fillId="0" borderId="7" xfId="0" applyBorder="1" applyAlignment="1">
      <alignment horizontal="left" vertical="top"/>
    </xf>
    <xf numFmtId="0" fontId="0" fillId="0" borderId="2" xfId="0" applyBorder="1" applyAlignment="1">
      <alignment horizontal="left" vertical="top"/>
    </xf>
    <xf numFmtId="0" fontId="0" fillId="0" borderId="0" xfId="0" applyBorder="1" applyAlignment="1">
      <alignment horizontal="left" vertical="top"/>
    </xf>
    <xf numFmtId="0" fontId="0" fillId="2" borderId="0" xfId="0" applyFill="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2" borderId="1" xfId="0" applyFill="1" applyBorder="1" applyAlignment="1">
      <alignment horizontal="left" vertical="top"/>
    </xf>
    <xf numFmtId="0" fontId="0" fillId="0" borderId="1" xfId="0" applyFill="1" applyBorder="1" applyAlignment="1">
      <alignment horizontal="left" vertical="top"/>
    </xf>
    <xf numFmtId="0" fontId="4" fillId="2" borderId="3" xfId="0" applyFont="1" applyFill="1" applyBorder="1" applyAlignment="1">
      <alignment horizontal="center"/>
    </xf>
    <xf numFmtId="0" fontId="4" fillId="2" borderId="4" xfId="0" applyFont="1" applyFill="1" applyBorder="1" applyAlignment="1">
      <alignment horizontal="center"/>
    </xf>
    <xf numFmtId="172" fontId="0" fillId="0" borderId="1" xfId="0" applyNumberFormat="1" applyBorder="1" applyAlignment="1">
      <alignment horizontal="left" vertical="top"/>
    </xf>
    <xf numFmtId="171" fontId="0" fillId="2" borderId="0" xfId="1" applyNumberFormat="1" applyFont="1" applyFill="1" applyAlignment="1">
      <alignment horizontal="left" vertical="top"/>
    </xf>
    <xf numFmtId="0" fontId="2" fillId="0" borderId="0" xfId="0" applyFont="1" applyAlignment="1">
      <alignment horizontal="left" vertical="top"/>
    </xf>
    <xf numFmtId="0" fontId="0" fillId="3" borderId="1" xfId="0" applyFill="1" applyBorder="1" applyAlignment="1">
      <alignment horizontal="left" vertical="top"/>
    </xf>
    <xf numFmtId="0" fontId="0" fillId="4" borderId="1" xfId="0" applyFill="1" applyBorder="1" applyAlignment="1">
      <alignment horizontal="left" vertical="top"/>
    </xf>
    <xf numFmtId="0" fontId="2" fillId="4" borderId="1" xfId="0" applyFont="1" applyFill="1" applyBorder="1" applyAlignment="1">
      <alignment horizontal="left" vertical="top"/>
    </xf>
    <xf numFmtId="0" fontId="2" fillId="2" borderId="0" xfId="0" applyFont="1" applyFill="1" applyAlignment="1">
      <alignment horizontal="left" vertical="top"/>
    </xf>
    <xf numFmtId="0" fontId="2" fillId="2" borderId="1" xfId="0" applyFont="1" applyFill="1" applyBorder="1" applyAlignment="1">
      <alignment horizontal="left" vertical="top"/>
    </xf>
    <xf numFmtId="0" fontId="0" fillId="5" borderId="0" xfId="0" applyFill="1" applyAlignment="1">
      <alignment horizontal="left" vertical="top"/>
    </xf>
    <xf numFmtId="9" fontId="0" fillId="0" borderId="1" xfId="0" applyNumberFormat="1" applyBorder="1" applyAlignment="1">
      <alignment horizontal="left" vertical="top"/>
    </xf>
    <xf numFmtId="0" fontId="0" fillId="3" borderId="0" xfId="0" applyFill="1" applyAlignment="1">
      <alignment horizontal="left" vertical="top"/>
    </xf>
    <xf numFmtId="0" fontId="0" fillId="6" borderId="0" xfId="0" applyFill="1" applyAlignment="1">
      <alignment horizontal="left" vertical="top"/>
    </xf>
    <xf numFmtId="0" fontId="3" fillId="0" borderId="0" xfId="0" applyFont="1" applyAlignment="1">
      <alignment horizontal="left" vertical="top"/>
    </xf>
    <xf numFmtId="0" fontId="0" fillId="7" borderId="8" xfId="0" applyFill="1" applyBorder="1" applyAlignment="1">
      <alignment horizontal="left" vertical="top"/>
    </xf>
    <xf numFmtId="0" fontId="0" fillId="7" borderId="9" xfId="0" applyFill="1"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3" borderId="8" xfId="0" applyFill="1" applyBorder="1" applyAlignment="1">
      <alignment horizontal="left" vertical="top"/>
    </xf>
    <xf numFmtId="0" fontId="0" fillId="3" borderId="9" xfId="0" applyFill="1" applyBorder="1" applyAlignment="1">
      <alignment horizontal="left" vertical="top"/>
    </xf>
    <xf numFmtId="0" fontId="0" fillId="6" borderId="1" xfId="0" applyFill="1" applyBorder="1" applyAlignment="1">
      <alignment horizontal="left" vertical="top"/>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5671-11D1-4F69-B1D4-75347350F456}">
  <dimension ref="A2:X39"/>
  <sheetViews>
    <sheetView tabSelected="1" zoomScale="70" zoomScaleNormal="70" workbookViewId="0">
      <selection activeCell="F30" sqref="F30"/>
    </sheetView>
  </sheetViews>
  <sheetFormatPr defaultRowHeight="14.4" x14ac:dyDescent="0.3"/>
  <cols>
    <col min="1" max="1" width="20" style="7" bestFit="1" customWidth="1"/>
    <col min="2" max="2" width="19.6640625" style="7" customWidth="1"/>
    <col min="3" max="3" width="25" style="7" bestFit="1" customWidth="1"/>
    <col min="4" max="4" width="10.109375" style="7" bestFit="1" customWidth="1"/>
    <col min="5" max="5" width="14.5546875" style="7" bestFit="1" customWidth="1"/>
    <col min="6" max="6" width="14.6640625" style="7" bestFit="1" customWidth="1"/>
    <col min="7" max="7" width="14.77734375" style="7" bestFit="1" customWidth="1"/>
    <col min="8" max="12" width="8.88671875" style="7"/>
    <col min="13" max="13" width="8.109375" style="7" bestFit="1" customWidth="1"/>
    <col min="14" max="18" width="8.88671875" style="7"/>
    <col min="19" max="19" width="25.33203125" style="7" bestFit="1" customWidth="1"/>
    <col min="20" max="20" width="8.44140625" style="7" customWidth="1"/>
    <col min="21" max="16384" width="8.88671875" style="7"/>
  </cols>
  <sheetData>
    <row r="2" spans="2:24" x14ac:dyDescent="0.3">
      <c r="C2" s="13"/>
      <c r="D2" s="13" t="s">
        <v>0</v>
      </c>
      <c r="E2" s="13" t="s">
        <v>1</v>
      </c>
      <c r="F2" s="13" t="s">
        <v>143</v>
      </c>
      <c r="G2" s="13" t="s">
        <v>144</v>
      </c>
    </row>
    <row r="3" spans="2:24" x14ac:dyDescent="0.3">
      <c r="C3" s="13" t="s">
        <v>3</v>
      </c>
      <c r="D3" s="14">
        <v>60000</v>
      </c>
      <c r="E3" s="14">
        <v>60000</v>
      </c>
      <c r="F3" s="13">
        <v>40000</v>
      </c>
      <c r="G3" s="13">
        <v>45000</v>
      </c>
      <c r="K3" s="7">
        <f>28/55</f>
        <v>0.50909090909090904</v>
      </c>
    </row>
    <row r="4" spans="2:24" x14ac:dyDescent="0.3">
      <c r="C4" s="13" t="s">
        <v>32</v>
      </c>
      <c r="D4" s="14">
        <f>D5*D3</f>
        <v>24000</v>
      </c>
      <c r="E4" s="14">
        <f>E5*E3</f>
        <v>48000</v>
      </c>
      <c r="F4" s="13">
        <v>30000</v>
      </c>
      <c r="G4" s="13">
        <v>40000</v>
      </c>
    </row>
    <row r="5" spans="2:24" x14ac:dyDescent="0.3">
      <c r="C5" s="13" t="s">
        <v>33</v>
      </c>
      <c r="D5" s="13">
        <v>0.4</v>
      </c>
      <c r="E5" s="13">
        <v>0.8</v>
      </c>
      <c r="F5" s="13"/>
      <c r="G5" s="13"/>
    </row>
    <row r="6" spans="2:24" x14ac:dyDescent="0.3">
      <c r="C6" s="13" t="s">
        <v>2</v>
      </c>
      <c r="D6" s="13">
        <v>70</v>
      </c>
      <c r="E6" s="13">
        <v>24</v>
      </c>
      <c r="F6" s="13"/>
      <c r="G6" s="13"/>
    </row>
    <row r="7" spans="2:24" ht="15" thickBot="1" x14ac:dyDescent="0.35">
      <c r="C7" s="13" t="s">
        <v>5</v>
      </c>
      <c r="D7" s="13" t="s">
        <v>4</v>
      </c>
      <c r="E7" s="14">
        <v>30000</v>
      </c>
      <c r="F7" s="13"/>
      <c r="G7" s="13"/>
    </row>
    <row r="8" spans="2:24" x14ac:dyDescent="0.3">
      <c r="C8" s="13" t="s">
        <v>6</v>
      </c>
      <c r="D8" s="13" t="s">
        <v>7</v>
      </c>
      <c r="E8" s="14">
        <v>30000</v>
      </c>
      <c r="F8" s="13"/>
      <c r="G8" s="13"/>
      <c r="R8" s="5"/>
      <c r="S8" s="5"/>
      <c r="T8" s="5" t="s">
        <v>19</v>
      </c>
      <c r="U8" s="5" t="s">
        <v>21</v>
      </c>
      <c r="V8" s="5" t="s">
        <v>23</v>
      </c>
      <c r="W8" s="5" t="s">
        <v>25</v>
      </c>
      <c r="X8" s="5" t="s">
        <v>25</v>
      </c>
    </row>
    <row r="9" spans="2:24" ht="15" thickBot="1" x14ac:dyDescent="0.35">
      <c r="R9" s="6" t="s">
        <v>17</v>
      </c>
      <c r="S9" s="6" t="s">
        <v>18</v>
      </c>
      <c r="T9" s="6" t="s">
        <v>20</v>
      </c>
      <c r="U9" s="6" t="s">
        <v>22</v>
      </c>
      <c r="V9" s="6" t="s">
        <v>24</v>
      </c>
      <c r="W9" s="6" t="s">
        <v>26</v>
      </c>
      <c r="X9" s="6" t="s">
        <v>27</v>
      </c>
    </row>
    <row r="10" spans="2:24" x14ac:dyDescent="0.3">
      <c r="E10" s="15"/>
      <c r="R10" s="3" t="s">
        <v>107</v>
      </c>
      <c r="S10" s="3" t="s">
        <v>108</v>
      </c>
      <c r="T10" s="3">
        <v>10000</v>
      </c>
      <c r="U10" s="3">
        <v>0</v>
      </c>
      <c r="V10" s="3">
        <v>70</v>
      </c>
      <c r="W10" s="3">
        <v>0</v>
      </c>
      <c r="X10" s="3">
        <v>0</v>
      </c>
    </row>
    <row r="11" spans="2:24" s="16" customFormat="1" ht="28.8" x14ac:dyDescent="0.3">
      <c r="B11" s="21"/>
      <c r="C11" s="21"/>
      <c r="D11" s="22" t="s">
        <v>99</v>
      </c>
      <c r="E11" s="21" t="s">
        <v>100</v>
      </c>
      <c r="F11" s="21" t="s">
        <v>101</v>
      </c>
      <c r="G11" s="22" t="s">
        <v>102</v>
      </c>
      <c r="H11" s="22" t="s">
        <v>103</v>
      </c>
      <c r="I11" s="22" t="s">
        <v>104</v>
      </c>
      <c r="J11" s="22" t="s">
        <v>105</v>
      </c>
      <c r="K11" s="22" t="s">
        <v>106</v>
      </c>
      <c r="Q11"/>
      <c r="R11" s="3" t="s">
        <v>109</v>
      </c>
      <c r="S11" s="3" t="s">
        <v>110</v>
      </c>
      <c r="T11" s="3">
        <v>45000</v>
      </c>
      <c r="U11" s="3">
        <v>0</v>
      </c>
      <c r="V11" s="3">
        <v>24</v>
      </c>
      <c r="W11" s="3">
        <v>1E+30</v>
      </c>
      <c r="X11" s="3">
        <v>0</v>
      </c>
    </row>
    <row r="12" spans="2:24" x14ac:dyDescent="0.3">
      <c r="B12" s="13"/>
      <c r="C12" s="13"/>
      <c r="D12" s="13" t="s">
        <v>67</v>
      </c>
      <c r="E12" s="13" t="s">
        <v>69</v>
      </c>
      <c r="F12" s="13" t="s">
        <v>68</v>
      </c>
      <c r="G12" s="13" t="s">
        <v>70</v>
      </c>
      <c r="H12" s="13" t="s">
        <v>83</v>
      </c>
      <c r="I12" s="13" t="s">
        <v>84</v>
      </c>
      <c r="J12" s="13" t="s">
        <v>85</v>
      </c>
      <c r="K12" s="13" t="s">
        <v>86</v>
      </c>
      <c r="Q12"/>
      <c r="R12" s="3" t="s">
        <v>111</v>
      </c>
      <c r="S12" s="3" t="s">
        <v>112</v>
      </c>
      <c r="T12" s="3">
        <v>30000</v>
      </c>
      <c r="U12" s="3">
        <v>0</v>
      </c>
      <c r="V12" s="3">
        <v>70</v>
      </c>
      <c r="W12" s="3">
        <v>0</v>
      </c>
      <c r="X12" s="3">
        <v>0</v>
      </c>
    </row>
    <row r="13" spans="2:24" x14ac:dyDescent="0.3">
      <c r="B13" s="13"/>
      <c r="C13" s="13" t="s">
        <v>8</v>
      </c>
      <c r="D13" s="23">
        <v>10000</v>
      </c>
      <c r="E13" s="23">
        <v>45000</v>
      </c>
      <c r="F13" s="23">
        <v>30000</v>
      </c>
      <c r="G13" s="23">
        <v>0</v>
      </c>
      <c r="H13" s="23">
        <v>4000</v>
      </c>
      <c r="I13" s="23">
        <v>18000</v>
      </c>
      <c r="J13" s="23">
        <v>24000</v>
      </c>
      <c r="K13" s="23">
        <v>0</v>
      </c>
      <c r="Q13"/>
      <c r="R13" s="3" t="s">
        <v>113</v>
      </c>
      <c r="S13" s="3" t="s">
        <v>114</v>
      </c>
      <c r="T13" s="3">
        <v>0</v>
      </c>
      <c r="U13" s="3">
        <v>0</v>
      </c>
      <c r="V13" s="3">
        <v>24</v>
      </c>
      <c r="W13" s="3">
        <v>0</v>
      </c>
      <c r="X13" s="3">
        <v>1E+30</v>
      </c>
    </row>
    <row r="14" spans="2:24" x14ac:dyDescent="0.3">
      <c r="B14" s="13"/>
      <c r="C14" s="13" t="s">
        <v>2</v>
      </c>
      <c r="D14" s="13">
        <v>70</v>
      </c>
      <c r="E14" s="13">
        <v>24</v>
      </c>
      <c r="F14" s="13">
        <v>70</v>
      </c>
      <c r="G14" s="24">
        <v>24</v>
      </c>
      <c r="H14" s="13"/>
      <c r="I14" s="13"/>
      <c r="J14" s="13"/>
      <c r="K14" s="13"/>
      <c r="Q14"/>
      <c r="R14" s="3" t="s">
        <v>115</v>
      </c>
      <c r="S14" s="3" t="s">
        <v>116</v>
      </c>
      <c r="T14" s="3">
        <v>4000</v>
      </c>
      <c r="U14" s="3">
        <v>0</v>
      </c>
      <c r="V14" s="3">
        <v>0</v>
      </c>
      <c r="W14" s="3">
        <v>0</v>
      </c>
      <c r="X14" s="3">
        <v>0</v>
      </c>
    </row>
    <row r="15" spans="2:24" x14ac:dyDescent="0.3">
      <c r="B15" s="13"/>
      <c r="C15" s="13"/>
      <c r="D15" s="13"/>
      <c r="E15" s="13"/>
      <c r="F15" s="13"/>
      <c r="G15" s="13"/>
      <c r="H15" s="13"/>
      <c r="I15" s="13"/>
      <c r="J15" s="13"/>
      <c r="K15" s="13"/>
      <c r="Q15"/>
      <c r="R15" s="3" t="s">
        <v>117</v>
      </c>
      <c r="S15" s="3" t="s">
        <v>118</v>
      </c>
      <c r="T15" s="3">
        <v>18000</v>
      </c>
      <c r="U15" s="3">
        <v>0</v>
      </c>
      <c r="V15" s="3">
        <v>0</v>
      </c>
      <c r="W15" s="3">
        <v>1E+30</v>
      </c>
      <c r="X15" s="3">
        <v>0</v>
      </c>
    </row>
    <row r="16" spans="2:24" x14ac:dyDescent="0.3">
      <c r="B16" s="13"/>
      <c r="C16" s="13" t="s">
        <v>9</v>
      </c>
      <c r="D16" s="13"/>
      <c r="E16" s="13"/>
      <c r="F16" s="13"/>
      <c r="G16" s="13"/>
      <c r="H16" s="23">
        <f>SUMPRODUCT(D13:K13,D14:K14)</f>
        <v>3880000</v>
      </c>
      <c r="I16" s="13" t="s">
        <v>10</v>
      </c>
      <c r="J16" s="13"/>
      <c r="K16" s="13"/>
      <c r="Q16"/>
      <c r="R16" s="3" t="s">
        <v>119</v>
      </c>
      <c r="S16" s="3" t="s">
        <v>120</v>
      </c>
      <c r="T16" s="3">
        <v>24000</v>
      </c>
      <c r="U16" s="3">
        <v>0</v>
      </c>
      <c r="V16" s="3">
        <v>0</v>
      </c>
      <c r="W16" s="3">
        <v>0</v>
      </c>
      <c r="X16" s="3">
        <v>0</v>
      </c>
    </row>
    <row r="17" spans="1:24" ht="15" thickBot="1" x14ac:dyDescent="0.35">
      <c r="B17" s="18"/>
      <c r="C17" s="19"/>
      <c r="D17" s="19"/>
      <c r="E17" s="19"/>
      <c r="F17" s="19"/>
      <c r="G17" s="19"/>
      <c r="H17" s="19"/>
      <c r="I17" s="19"/>
      <c r="J17" s="19"/>
      <c r="Q17"/>
      <c r="R17" s="4" t="s">
        <v>121</v>
      </c>
      <c r="S17" s="4" t="s">
        <v>122</v>
      </c>
      <c r="T17" s="4">
        <v>0</v>
      </c>
      <c r="U17" s="4">
        <v>0</v>
      </c>
      <c r="V17" s="4">
        <v>0</v>
      </c>
      <c r="W17" s="4">
        <v>0</v>
      </c>
      <c r="X17" s="4">
        <v>1E+30</v>
      </c>
    </row>
    <row r="18" spans="1:24" ht="15" thickBot="1" x14ac:dyDescent="0.35">
      <c r="B18" s="18"/>
      <c r="C18" s="19"/>
      <c r="D18" s="19"/>
      <c r="E18" s="19"/>
      <c r="F18" s="19"/>
      <c r="G18" s="19"/>
      <c r="H18" s="19"/>
      <c r="I18" s="19"/>
      <c r="J18" s="19"/>
      <c r="Q18"/>
    </row>
    <row r="19" spans="1:24" x14ac:dyDescent="0.3">
      <c r="B19" s="18"/>
      <c r="C19" s="19"/>
      <c r="D19" s="17" t="s">
        <v>67</v>
      </c>
      <c r="E19" s="17" t="s">
        <v>69</v>
      </c>
      <c r="F19" s="17" t="s">
        <v>68</v>
      </c>
      <c r="G19" s="17" t="s">
        <v>70</v>
      </c>
      <c r="H19" s="17" t="s">
        <v>83</v>
      </c>
      <c r="I19" s="17" t="s">
        <v>84</v>
      </c>
      <c r="J19" s="17" t="s">
        <v>85</v>
      </c>
      <c r="K19" s="17" t="s">
        <v>86</v>
      </c>
      <c r="M19" s="13" t="s">
        <v>12</v>
      </c>
      <c r="N19" s="13" t="s">
        <v>94</v>
      </c>
      <c r="O19" s="13" t="s">
        <v>13</v>
      </c>
      <c r="Q19"/>
      <c r="R19" s="5"/>
      <c r="S19" s="5"/>
      <c r="T19" s="5" t="s">
        <v>19</v>
      </c>
      <c r="U19" s="25" t="s">
        <v>28</v>
      </c>
      <c r="V19" s="5" t="s">
        <v>30</v>
      </c>
      <c r="W19" s="5" t="s">
        <v>25</v>
      </c>
      <c r="X19" s="5" t="s">
        <v>25</v>
      </c>
    </row>
    <row r="20" spans="1:24" ht="15" thickBot="1" x14ac:dyDescent="0.35">
      <c r="B20" s="13" t="s">
        <v>11</v>
      </c>
      <c r="C20" s="13" t="s">
        <v>88</v>
      </c>
      <c r="D20" s="13"/>
      <c r="E20" s="13"/>
      <c r="F20" s="13"/>
      <c r="G20" s="13"/>
      <c r="H20" s="13"/>
      <c r="I20" s="13"/>
      <c r="J20" s="13"/>
      <c r="K20" s="13"/>
      <c r="M20" s="13"/>
      <c r="N20" s="13"/>
      <c r="O20" s="13"/>
      <c r="Q20"/>
      <c r="R20" s="6" t="s">
        <v>17</v>
      </c>
      <c r="S20" s="6" t="s">
        <v>18</v>
      </c>
      <c r="T20" s="6" t="s">
        <v>20</v>
      </c>
      <c r="U20" s="26" t="s">
        <v>29</v>
      </c>
      <c r="V20" s="6" t="s">
        <v>31</v>
      </c>
      <c r="W20" s="6" t="s">
        <v>26</v>
      </c>
      <c r="X20" s="6" t="s">
        <v>27</v>
      </c>
    </row>
    <row r="21" spans="1:24" x14ac:dyDescent="0.3">
      <c r="B21" s="13" t="s">
        <v>73</v>
      </c>
      <c r="C21" s="13" t="s">
        <v>71</v>
      </c>
      <c r="D21" s="13">
        <v>1</v>
      </c>
      <c r="E21" s="13">
        <v>1</v>
      </c>
      <c r="F21" s="13"/>
      <c r="G21" s="13"/>
      <c r="H21" s="13"/>
      <c r="I21" s="13"/>
      <c r="J21" s="13"/>
      <c r="K21" s="13"/>
      <c r="M21" s="13">
        <f>SUMPRODUCT($D$13:$K$13,D21:K21)</f>
        <v>55000</v>
      </c>
      <c r="N21" s="13" t="s">
        <v>7</v>
      </c>
      <c r="O21" s="13">
        <v>30000</v>
      </c>
      <c r="Q21"/>
      <c r="R21" s="3" t="s">
        <v>123</v>
      </c>
      <c r="S21" s="3" t="s">
        <v>124</v>
      </c>
      <c r="T21" s="3">
        <v>55000</v>
      </c>
      <c r="U21" s="3">
        <v>0</v>
      </c>
      <c r="V21" s="3">
        <v>30000</v>
      </c>
      <c r="W21" s="3">
        <v>25000</v>
      </c>
      <c r="X21" s="3">
        <v>1E+30</v>
      </c>
    </row>
    <row r="22" spans="1:24" x14ac:dyDescent="0.3">
      <c r="B22" s="13" t="s">
        <v>74</v>
      </c>
      <c r="C22" s="13" t="s">
        <v>72</v>
      </c>
      <c r="D22" s="13"/>
      <c r="E22" s="13"/>
      <c r="F22" s="13">
        <v>1</v>
      </c>
      <c r="G22" s="13">
        <v>1</v>
      </c>
      <c r="H22" s="13"/>
      <c r="I22" s="13"/>
      <c r="J22" s="13"/>
      <c r="K22" s="13"/>
      <c r="M22" s="13">
        <f t="shared" ref="M22:M30" si="0">SUMPRODUCT($D$13:$K$13,D22:K22)</f>
        <v>30000</v>
      </c>
      <c r="N22" s="13" t="s">
        <v>7</v>
      </c>
      <c r="O22" s="13">
        <v>30000</v>
      </c>
      <c r="Q22"/>
      <c r="R22" s="3" t="s">
        <v>125</v>
      </c>
      <c r="S22" s="3" t="s">
        <v>126</v>
      </c>
      <c r="T22" s="3">
        <v>30000</v>
      </c>
      <c r="U22" s="3">
        <v>0</v>
      </c>
      <c r="V22" s="3">
        <v>30000</v>
      </c>
      <c r="W22" s="3">
        <v>5000</v>
      </c>
      <c r="X22" s="3">
        <v>30000</v>
      </c>
    </row>
    <row r="23" spans="1:24" x14ac:dyDescent="0.3">
      <c r="A23" s="7" t="s">
        <v>77</v>
      </c>
      <c r="B23" s="13" t="s">
        <v>75</v>
      </c>
      <c r="C23" s="13" t="s">
        <v>75</v>
      </c>
      <c r="D23" s="13">
        <v>1</v>
      </c>
      <c r="E23" s="13"/>
      <c r="F23" s="13">
        <v>1</v>
      </c>
      <c r="G23" s="13"/>
      <c r="H23" s="13"/>
      <c r="I23" s="13"/>
      <c r="J23" s="13"/>
      <c r="K23" s="13"/>
      <c r="M23" s="13">
        <f t="shared" si="0"/>
        <v>40000</v>
      </c>
      <c r="N23" s="13" t="s">
        <v>14</v>
      </c>
      <c r="O23" s="13">
        <v>40000</v>
      </c>
      <c r="R23" s="3" t="s">
        <v>127</v>
      </c>
      <c r="S23" s="3" t="s">
        <v>128</v>
      </c>
      <c r="T23" s="3">
        <v>40000</v>
      </c>
      <c r="U23" s="3">
        <v>70</v>
      </c>
      <c r="V23" s="3">
        <v>40000</v>
      </c>
      <c r="W23" s="3">
        <v>5000</v>
      </c>
      <c r="X23" s="3">
        <v>10000</v>
      </c>
    </row>
    <row r="24" spans="1:24" x14ac:dyDescent="0.3">
      <c r="A24" s="7" t="s">
        <v>78</v>
      </c>
      <c r="B24" s="13" t="s">
        <v>76</v>
      </c>
      <c r="C24" s="13" t="s">
        <v>76</v>
      </c>
      <c r="D24" s="13"/>
      <c r="E24" s="13">
        <v>1</v>
      </c>
      <c r="F24" s="13"/>
      <c r="G24" s="13">
        <v>1</v>
      </c>
      <c r="H24" s="13"/>
      <c r="I24" s="13"/>
      <c r="J24" s="13"/>
      <c r="K24" s="13"/>
      <c r="M24" s="13">
        <f t="shared" si="0"/>
        <v>45000</v>
      </c>
      <c r="N24" s="13" t="s">
        <v>14</v>
      </c>
      <c r="O24" s="13">
        <v>45000</v>
      </c>
      <c r="Q24"/>
      <c r="R24" s="3" t="s">
        <v>129</v>
      </c>
      <c r="S24" s="3" t="s">
        <v>130</v>
      </c>
      <c r="T24" s="3">
        <v>45000</v>
      </c>
      <c r="U24" s="11">
        <v>24</v>
      </c>
      <c r="V24" s="3">
        <v>45000</v>
      </c>
      <c r="W24" s="3">
        <v>55000</v>
      </c>
      <c r="X24" s="3">
        <v>25000</v>
      </c>
    </row>
    <row r="25" spans="1:24" x14ac:dyDescent="0.3">
      <c r="A25" s="7" t="s">
        <v>79</v>
      </c>
      <c r="B25" s="13" t="s">
        <v>81</v>
      </c>
      <c r="C25" s="13" t="s">
        <v>81</v>
      </c>
      <c r="D25" s="13"/>
      <c r="E25" s="13"/>
      <c r="F25" s="13"/>
      <c r="G25" s="13"/>
      <c r="H25" s="13">
        <v>1</v>
      </c>
      <c r="I25" s="13"/>
      <c r="J25" s="13">
        <v>1</v>
      </c>
      <c r="K25" s="13"/>
      <c r="M25" s="13">
        <f t="shared" si="0"/>
        <v>28000</v>
      </c>
      <c r="N25" s="13" t="s">
        <v>14</v>
      </c>
      <c r="O25" s="13">
        <v>30000</v>
      </c>
      <c r="Q25"/>
      <c r="R25" s="3" t="s">
        <v>131</v>
      </c>
      <c r="S25" s="3" t="s">
        <v>132</v>
      </c>
      <c r="T25" s="3">
        <v>28000</v>
      </c>
      <c r="U25" s="3">
        <v>0</v>
      </c>
      <c r="V25" s="3">
        <v>30000</v>
      </c>
      <c r="W25" s="3">
        <v>1E+30</v>
      </c>
      <c r="X25" s="3">
        <v>2000</v>
      </c>
    </row>
    <row r="26" spans="1:24" x14ac:dyDescent="0.3">
      <c r="A26" s="7" t="s">
        <v>80</v>
      </c>
      <c r="B26" s="13" t="s">
        <v>82</v>
      </c>
      <c r="C26" s="13" t="s">
        <v>82</v>
      </c>
      <c r="D26" s="13"/>
      <c r="E26" s="13"/>
      <c r="F26" s="13"/>
      <c r="G26" s="13"/>
      <c r="H26" s="13"/>
      <c r="I26" s="13">
        <v>1</v>
      </c>
      <c r="J26" s="13"/>
      <c r="K26" s="13">
        <v>1</v>
      </c>
      <c r="M26" s="13">
        <f t="shared" si="0"/>
        <v>18000</v>
      </c>
      <c r="N26" s="13" t="s">
        <v>14</v>
      </c>
      <c r="O26" s="13">
        <v>40000</v>
      </c>
      <c r="Q26"/>
      <c r="R26" s="3" t="s">
        <v>133</v>
      </c>
      <c r="S26" s="3" t="s">
        <v>134</v>
      </c>
      <c r="T26" s="3">
        <v>18000</v>
      </c>
      <c r="U26" s="3">
        <v>0</v>
      </c>
      <c r="V26" s="3">
        <v>40000</v>
      </c>
      <c r="W26" s="3">
        <v>1E+30</v>
      </c>
      <c r="X26" s="3">
        <v>22000</v>
      </c>
    </row>
    <row r="27" spans="1:24" x14ac:dyDescent="0.3">
      <c r="A27" s="7" t="s">
        <v>89</v>
      </c>
      <c r="B27" s="13" t="s">
        <v>87</v>
      </c>
      <c r="C27" s="13" t="s">
        <v>95</v>
      </c>
      <c r="D27" s="13">
        <v>-0.4</v>
      </c>
      <c r="F27" s="13"/>
      <c r="G27" s="13"/>
      <c r="H27" s="13">
        <v>1</v>
      </c>
      <c r="I27" s="13"/>
      <c r="J27" s="13"/>
      <c r="K27" s="13"/>
      <c r="M27" s="13">
        <f t="shared" si="0"/>
        <v>0</v>
      </c>
      <c r="N27" s="13" t="s">
        <v>15</v>
      </c>
      <c r="O27" s="13">
        <v>0</v>
      </c>
      <c r="Q27"/>
      <c r="R27" s="3" t="s">
        <v>135</v>
      </c>
      <c r="S27" s="3" t="s">
        <v>136</v>
      </c>
      <c r="T27" s="3">
        <v>0</v>
      </c>
      <c r="U27" s="3">
        <v>0</v>
      </c>
      <c r="V27" s="3">
        <v>0</v>
      </c>
      <c r="W27" s="3">
        <v>2000</v>
      </c>
      <c r="X27" s="3">
        <v>4000</v>
      </c>
    </row>
    <row r="28" spans="1:24" x14ac:dyDescent="0.3">
      <c r="A28" s="7" t="s">
        <v>90</v>
      </c>
      <c r="B28" s="13" t="s">
        <v>92</v>
      </c>
      <c r="C28" s="13" t="s">
        <v>97</v>
      </c>
      <c r="D28" s="13"/>
      <c r="E28" s="13">
        <v>-0.4</v>
      </c>
      <c r="F28" s="13"/>
      <c r="G28" s="13"/>
      <c r="H28" s="13"/>
      <c r="I28" s="13">
        <v>1</v>
      </c>
      <c r="J28" s="13"/>
      <c r="K28" s="13"/>
      <c r="M28" s="13">
        <f t="shared" si="0"/>
        <v>0</v>
      </c>
      <c r="N28" s="13" t="s">
        <v>15</v>
      </c>
      <c r="O28" s="13">
        <v>0</v>
      </c>
      <c r="Q28"/>
      <c r="R28" s="3" t="s">
        <v>137</v>
      </c>
      <c r="S28" s="3" t="s">
        <v>140</v>
      </c>
      <c r="T28" s="3">
        <v>0</v>
      </c>
      <c r="U28" s="3">
        <v>0</v>
      </c>
      <c r="V28" s="3">
        <v>0</v>
      </c>
      <c r="W28" s="3">
        <v>22000</v>
      </c>
      <c r="X28" s="3">
        <v>18000</v>
      </c>
    </row>
    <row r="29" spans="1:24" x14ac:dyDescent="0.3">
      <c r="A29" s="7" t="s">
        <v>89</v>
      </c>
      <c r="B29" s="13" t="s">
        <v>93</v>
      </c>
      <c r="C29" s="13" t="s">
        <v>98</v>
      </c>
      <c r="D29" s="13"/>
      <c r="E29" s="13"/>
      <c r="F29" s="13"/>
      <c r="G29" s="13">
        <v>-0.8</v>
      </c>
      <c r="H29" s="13"/>
      <c r="I29" s="13"/>
      <c r="J29" s="13"/>
      <c r="K29" s="13">
        <v>1</v>
      </c>
      <c r="M29" s="13">
        <f t="shared" si="0"/>
        <v>0</v>
      </c>
      <c r="N29" s="13" t="s">
        <v>15</v>
      </c>
      <c r="O29" s="13">
        <v>0</v>
      </c>
      <c r="Q29"/>
      <c r="R29" s="3" t="s">
        <v>139</v>
      </c>
      <c r="S29" s="3" t="s">
        <v>142</v>
      </c>
      <c r="T29" s="3">
        <v>0</v>
      </c>
      <c r="U29" s="3">
        <v>0</v>
      </c>
      <c r="V29" s="3">
        <v>0</v>
      </c>
      <c r="W29" s="3">
        <v>22000</v>
      </c>
      <c r="X29" s="3">
        <v>0</v>
      </c>
    </row>
    <row r="30" spans="1:24" ht="15" thickBot="1" x14ac:dyDescent="0.35">
      <c r="A30" s="7" t="s">
        <v>90</v>
      </c>
      <c r="B30" s="13" t="s">
        <v>91</v>
      </c>
      <c r="C30" s="13" t="s">
        <v>96</v>
      </c>
      <c r="D30" s="13"/>
      <c r="E30" s="13"/>
      <c r="F30" s="13">
        <v>-0.8</v>
      </c>
      <c r="G30" s="13"/>
      <c r="H30" s="13"/>
      <c r="I30" s="13"/>
      <c r="J30" s="13">
        <v>1</v>
      </c>
      <c r="K30" s="13"/>
      <c r="M30" s="13">
        <f t="shared" si="0"/>
        <v>0</v>
      </c>
      <c r="N30" s="13" t="s">
        <v>15</v>
      </c>
      <c r="O30" s="13">
        <v>0</v>
      </c>
      <c r="Q30"/>
      <c r="R30" s="4" t="s">
        <v>141</v>
      </c>
      <c r="S30" s="4" t="s">
        <v>138</v>
      </c>
      <c r="T30" s="4">
        <v>0</v>
      </c>
      <c r="U30" s="4">
        <v>0</v>
      </c>
      <c r="V30" s="4">
        <v>0</v>
      </c>
      <c r="W30" s="4">
        <v>2000</v>
      </c>
      <c r="X30" s="4">
        <v>24000</v>
      </c>
    </row>
    <row r="31" spans="1:24" x14ac:dyDescent="0.3">
      <c r="Q31"/>
    </row>
    <row r="32" spans="1:24" x14ac:dyDescent="0.3">
      <c r="Q32"/>
    </row>
    <row r="33" spans="2:17" x14ac:dyDescent="0.3">
      <c r="Q33"/>
    </row>
    <row r="34" spans="2:17" x14ac:dyDescent="0.3">
      <c r="B34" s="12" t="s">
        <v>145</v>
      </c>
      <c r="Q34"/>
    </row>
    <row r="35" spans="2:17" x14ac:dyDescent="0.3">
      <c r="B35" s="12" t="s">
        <v>147</v>
      </c>
      <c r="Q35"/>
    </row>
    <row r="36" spans="2:17" x14ac:dyDescent="0.3">
      <c r="B36" s="12" t="s">
        <v>146</v>
      </c>
    </row>
    <row r="37" spans="2:17" x14ac:dyDescent="0.3">
      <c r="B37" s="12" t="s">
        <v>148</v>
      </c>
    </row>
    <row r="38" spans="2:17" x14ac:dyDescent="0.3">
      <c r="B38" s="12" t="s">
        <v>149</v>
      </c>
    </row>
    <row r="39" spans="2:17" x14ac:dyDescent="0.3">
      <c r="B39" s="12"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63D1-1143-4518-8013-695D362A0183}">
  <dimension ref="B2:R47"/>
  <sheetViews>
    <sheetView zoomScale="85" zoomScaleNormal="85" workbookViewId="0">
      <selection activeCell="B24" sqref="B24:B26"/>
    </sheetView>
  </sheetViews>
  <sheetFormatPr defaultRowHeight="14.4" x14ac:dyDescent="0.3"/>
  <cols>
    <col min="3" max="3" width="15.88671875" bestFit="1" customWidth="1"/>
    <col min="11" max="11" width="6.21875" bestFit="1" customWidth="1"/>
    <col min="12" max="13" width="23.44140625" bestFit="1" customWidth="1"/>
  </cols>
  <sheetData>
    <row r="2" spans="3:18" x14ac:dyDescent="0.3">
      <c r="C2" s="8"/>
      <c r="D2" s="8" t="s">
        <v>37</v>
      </c>
      <c r="E2" s="8" t="s">
        <v>38</v>
      </c>
      <c r="F2" s="8" t="s">
        <v>39</v>
      </c>
      <c r="G2" s="8" t="s">
        <v>40</v>
      </c>
    </row>
    <row r="3" spans="3:18" x14ac:dyDescent="0.3">
      <c r="C3" s="9"/>
      <c r="D3" s="9" t="s">
        <v>41</v>
      </c>
      <c r="E3" s="9" t="s">
        <v>42</v>
      </c>
      <c r="F3" s="9" t="s">
        <v>43</v>
      </c>
      <c r="G3" s="9"/>
    </row>
    <row r="4" spans="3:18" x14ac:dyDescent="0.3">
      <c r="C4" s="9" t="s">
        <v>34</v>
      </c>
      <c r="D4" s="9">
        <v>80</v>
      </c>
      <c r="E4" s="9">
        <v>40</v>
      </c>
      <c r="F4" s="9">
        <v>50</v>
      </c>
      <c r="G4" s="9">
        <v>8100</v>
      </c>
    </row>
    <row r="5" spans="3:18" x14ac:dyDescent="0.3">
      <c r="C5" s="9" t="s">
        <v>35</v>
      </c>
      <c r="D5" s="9">
        <v>30</v>
      </c>
      <c r="E5" s="9">
        <v>20</v>
      </c>
      <c r="F5" s="9">
        <v>30</v>
      </c>
      <c r="G5" s="9">
        <v>4500</v>
      </c>
    </row>
    <row r="6" spans="3:18" x14ac:dyDescent="0.3">
      <c r="C6" s="9" t="s">
        <v>36</v>
      </c>
      <c r="D6" s="9">
        <v>80</v>
      </c>
      <c r="E6" s="9">
        <v>10</v>
      </c>
      <c r="F6" s="9">
        <v>50</v>
      </c>
      <c r="G6" s="9">
        <v>9000</v>
      </c>
    </row>
    <row r="7" spans="3:18" x14ac:dyDescent="0.3">
      <c r="C7" s="9" t="s">
        <v>44</v>
      </c>
      <c r="D7" s="9">
        <v>3600</v>
      </c>
      <c r="E7" s="9">
        <v>1250</v>
      </c>
      <c r="F7" s="9">
        <v>3000</v>
      </c>
      <c r="G7" s="9"/>
    </row>
    <row r="9" spans="3:18" x14ac:dyDescent="0.3">
      <c r="D9" s="8" t="s">
        <v>37</v>
      </c>
      <c r="E9" s="8" t="s">
        <v>38</v>
      </c>
      <c r="F9" s="8" t="s">
        <v>39</v>
      </c>
      <c r="G9" s="8"/>
    </row>
    <row r="10" spans="3:18" ht="15" thickBot="1" x14ac:dyDescent="0.35">
      <c r="C10" s="10" t="s">
        <v>8</v>
      </c>
      <c r="D10" s="1">
        <v>20</v>
      </c>
      <c r="E10" s="1">
        <v>0</v>
      </c>
      <c r="F10" s="1">
        <v>130</v>
      </c>
    </row>
    <row r="11" spans="3:18" x14ac:dyDescent="0.3">
      <c r="C11" s="10" t="s">
        <v>45</v>
      </c>
      <c r="D11" s="9">
        <v>3600</v>
      </c>
      <c r="E11" s="9">
        <v>1250</v>
      </c>
      <c r="F11" s="9">
        <v>3000</v>
      </c>
      <c r="L11" s="5"/>
      <c r="M11" s="5"/>
      <c r="N11" s="5" t="s">
        <v>19</v>
      </c>
      <c r="O11" s="5" t="s">
        <v>21</v>
      </c>
      <c r="P11" s="5" t="s">
        <v>23</v>
      </c>
      <c r="Q11" s="5" t="s">
        <v>25</v>
      </c>
      <c r="R11" s="5" t="s">
        <v>25</v>
      </c>
    </row>
    <row r="12" spans="3:18" ht="15" thickBot="1" x14ac:dyDescent="0.35">
      <c r="L12" s="6" t="s">
        <v>17</v>
      </c>
      <c r="M12" s="6" t="s">
        <v>18</v>
      </c>
      <c r="N12" s="6" t="s">
        <v>20</v>
      </c>
      <c r="O12" s="6" t="s">
        <v>22</v>
      </c>
      <c r="P12" s="6" t="s">
        <v>24</v>
      </c>
      <c r="Q12" s="6" t="s">
        <v>26</v>
      </c>
      <c r="R12" s="6" t="s">
        <v>27</v>
      </c>
    </row>
    <row r="13" spans="3:18" x14ac:dyDescent="0.3">
      <c r="C13" t="s">
        <v>9</v>
      </c>
      <c r="G13" s="1">
        <f>SUMPRODUCT(D10:F10,D11:F11)</f>
        <v>462000</v>
      </c>
      <c r="H13" t="s">
        <v>10</v>
      </c>
      <c r="L13" s="3" t="s">
        <v>46</v>
      </c>
      <c r="M13" s="3" t="s">
        <v>47</v>
      </c>
      <c r="N13" s="3">
        <v>20</v>
      </c>
      <c r="O13" s="3">
        <v>0</v>
      </c>
      <c r="P13" s="11">
        <v>3600</v>
      </c>
      <c r="Q13" s="3">
        <v>1199.9999999999998</v>
      </c>
      <c r="R13" s="11">
        <v>600</v>
      </c>
    </row>
    <row r="14" spans="3:18" x14ac:dyDescent="0.3">
      <c r="L14" s="3" t="s">
        <v>48</v>
      </c>
      <c r="M14" s="3" t="s">
        <v>49</v>
      </c>
      <c r="N14" s="3">
        <v>0</v>
      </c>
      <c r="O14" s="3">
        <v>-883.33333333333348</v>
      </c>
      <c r="P14" s="3">
        <v>1250</v>
      </c>
      <c r="Q14" s="3">
        <v>883.33333333333348</v>
      </c>
      <c r="R14" s="3">
        <v>1E+30</v>
      </c>
    </row>
    <row r="15" spans="3:18" ht="15" thickBot="1" x14ac:dyDescent="0.35">
      <c r="L15" s="4" t="s">
        <v>50</v>
      </c>
      <c r="M15" s="4" t="s">
        <v>51</v>
      </c>
      <c r="N15" s="4">
        <v>130</v>
      </c>
      <c r="O15" s="4">
        <v>0</v>
      </c>
      <c r="P15" s="4">
        <v>3000</v>
      </c>
      <c r="Q15" s="4">
        <v>600</v>
      </c>
      <c r="R15" s="4">
        <v>749.99999999999989</v>
      </c>
    </row>
    <row r="16" spans="3:18" x14ac:dyDescent="0.3">
      <c r="C16" s="2" t="s">
        <v>11</v>
      </c>
      <c r="D16" s="9" t="s">
        <v>37</v>
      </c>
      <c r="E16" s="9" t="s">
        <v>38</v>
      </c>
      <c r="F16" s="9" t="s">
        <v>39</v>
      </c>
      <c r="H16" s="9" t="s">
        <v>12</v>
      </c>
      <c r="I16" s="2"/>
      <c r="J16" s="9" t="s">
        <v>13</v>
      </c>
    </row>
    <row r="17" spans="2:18" ht="15" thickBot="1" x14ac:dyDescent="0.35">
      <c r="C17" s="9" t="s">
        <v>34</v>
      </c>
      <c r="D17" s="2">
        <v>80</v>
      </c>
      <c r="E17" s="2">
        <v>40</v>
      </c>
      <c r="F17" s="2">
        <v>50</v>
      </c>
      <c r="H17" s="2">
        <f>SUMPRODUCT($D$10:$F$10,D17:F17)</f>
        <v>8100</v>
      </c>
      <c r="I17" s="2" t="s">
        <v>14</v>
      </c>
      <c r="J17" s="9">
        <v>8100</v>
      </c>
    </row>
    <row r="18" spans="2:18" x14ac:dyDescent="0.3">
      <c r="C18" s="9" t="s">
        <v>35</v>
      </c>
      <c r="D18" s="9">
        <v>30</v>
      </c>
      <c r="E18" s="9">
        <v>20</v>
      </c>
      <c r="F18" s="9">
        <v>30</v>
      </c>
      <c r="H18" s="2">
        <f t="shared" ref="H18:H19" si="0">SUMPRODUCT($D$10:$F$10,D18:F18)</f>
        <v>4500</v>
      </c>
      <c r="I18" s="2" t="s">
        <v>14</v>
      </c>
      <c r="J18" s="9">
        <v>4500</v>
      </c>
      <c r="L18" s="5"/>
      <c r="M18" s="5"/>
      <c r="N18" s="5" t="s">
        <v>19</v>
      </c>
      <c r="O18" s="5" t="s">
        <v>28</v>
      </c>
      <c r="P18" s="5" t="s">
        <v>30</v>
      </c>
      <c r="Q18" s="5" t="s">
        <v>25</v>
      </c>
      <c r="R18" s="5" t="s">
        <v>25</v>
      </c>
    </row>
    <row r="19" spans="2:18" ht="15" thickBot="1" x14ac:dyDescent="0.35">
      <c r="C19" s="9" t="s">
        <v>36</v>
      </c>
      <c r="D19" s="9">
        <v>80</v>
      </c>
      <c r="E19" s="9">
        <v>10</v>
      </c>
      <c r="F19" s="9">
        <v>50</v>
      </c>
      <c r="H19" s="2">
        <f t="shared" si="0"/>
        <v>8100</v>
      </c>
      <c r="I19" s="2" t="s">
        <v>14</v>
      </c>
      <c r="J19" s="9">
        <v>9000</v>
      </c>
      <c r="L19" s="6" t="s">
        <v>17</v>
      </c>
      <c r="M19" s="6" t="s">
        <v>18</v>
      </c>
      <c r="N19" s="6" t="s">
        <v>20</v>
      </c>
      <c r="O19" s="6" t="s">
        <v>29</v>
      </c>
      <c r="P19" s="6" t="s">
        <v>31</v>
      </c>
      <c r="Q19" s="6" t="s">
        <v>26</v>
      </c>
      <c r="R19" s="6" t="s">
        <v>27</v>
      </c>
    </row>
    <row r="20" spans="2:18" x14ac:dyDescent="0.3">
      <c r="C20" s="2"/>
      <c r="D20" s="2"/>
      <c r="E20" s="2"/>
      <c r="F20" s="2"/>
      <c r="H20" s="2"/>
      <c r="I20" s="2"/>
      <c r="J20" s="2"/>
      <c r="L20" s="3" t="s">
        <v>52</v>
      </c>
      <c r="M20" s="3" t="s">
        <v>53</v>
      </c>
      <c r="N20" s="3">
        <v>8100</v>
      </c>
      <c r="O20" s="3">
        <v>20</v>
      </c>
      <c r="P20" s="3">
        <v>8100</v>
      </c>
      <c r="Q20" s="3">
        <v>900</v>
      </c>
      <c r="R20" s="3">
        <v>600</v>
      </c>
    </row>
    <row r="21" spans="2:18" x14ac:dyDescent="0.3">
      <c r="L21" s="3" t="s">
        <v>54</v>
      </c>
      <c r="M21" s="3" t="s">
        <v>55</v>
      </c>
      <c r="N21" s="3">
        <v>4500</v>
      </c>
      <c r="O21" s="3">
        <v>66.666666666666657</v>
      </c>
      <c r="P21" s="3">
        <v>4500</v>
      </c>
      <c r="Q21" s="3">
        <v>360</v>
      </c>
      <c r="R21" s="3">
        <v>1462.5</v>
      </c>
    </row>
    <row r="22" spans="2:18" ht="15" thickBot="1" x14ac:dyDescent="0.35">
      <c r="L22" s="4" t="s">
        <v>56</v>
      </c>
      <c r="M22" s="4" t="s">
        <v>57</v>
      </c>
      <c r="N22" s="4">
        <v>8100</v>
      </c>
      <c r="O22" s="4">
        <v>0</v>
      </c>
      <c r="P22" s="4">
        <v>9000</v>
      </c>
      <c r="Q22" s="4">
        <v>1E+30</v>
      </c>
      <c r="R22" s="4">
        <v>900</v>
      </c>
    </row>
    <row r="24" spans="2:18" x14ac:dyDescent="0.3">
      <c r="B24" s="12" t="s">
        <v>58</v>
      </c>
    </row>
    <row r="25" spans="2:18" x14ac:dyDescent="0.3">
      <c r="B25" s="12" t="s">
        <v>66</v>
      </c>
    </row>
    <row r="26" spans="2:18" x14ac:dyDescent="0.3">
      <c r="B26" s="12" t="s">
        <v>65</v>
      </c>
    </row>
    <row r="30" spans="2:18" x14ac:dyDescent="0.3">
      <c r="B30" s="8"/>
      <c r="C30" s="8" t="s">
        <v>37</v>
      </c>
      <c r="D30" s="8" t="s">
        <v>38</v>
      </c>
      <c r="E30" s="8" t="s">
        <v>39</v>
      </c>
      <c r="F30" s="8" t="s">
        <v>40</v>
      </c>
    </row>
    <row r="31" spans="2:18" x14ac:dyDescent="0.3">
      <c r="B31" s="9"/>
      <c r="C31" s="9" t="s">
        <v>41</v>
      </c>
      <c r="D31" s="9" t="s">
        <v>42</v>
      </c>
      <c r="E31" s="9" t="s">
        <v>43</v>
      </c>
      <c r="F31" s="9"/>
    </row>
    <row r="32" spans="2:18" x14ac:dyDescent="0.3">
      <c r="B32" s="9" t="s">
        <v>34</v>
      </c>
      <c r="C32" s="9">
        <v>80</v>
      </c>
      <c r="D32" s="9">
        <v>40</v>
      </c>
      <c r="E32" s="9">
        <v>50</v>
      </c>
      <c r="F32" s="9">
        <v>8100</v>
      </c>
    </row>
    <row r="33" spans="2:17" x14ac:dyDescent="0.3">
      <c r="B33" s="9" t="s">
        <v>35</v>
      </c>
      <c r="C33" s="9">
        <v>30</v>
      </c>
      <c r="D33" s="9">
        <v>20</v>
      </c>
      <c r="E33" s="9">
        <v>30</v>
      </c>
      <c r="F33" s="9">
        <v>4500</v>
      </c>
    </row>
    <row r="34" spans="2:17" x14ac:dyDescent="0.3">
      <c r="B34" s="9" t="s">
        <v>36</v>
      </c>
      <c r="C34" s="9">
        <v>80</v>
      </c>
      <c r="D34" s="9">
        <v>10</v>
      </c>
      <c r="E34" s="9">
        <v>50</v>
      </c>
      <c r="F34" s="9">
        <v>9000</v>
      </c>
    </row>
    <row r="35" spans="2:17" ht="15" thickBot="1" x14ac:dyDescent="0.35">
      <c r="B35" s="9" t="s">
        <v>44</v>
      </c>
      <c r="C35" s="9">
        <v>4600</v>
      </c>
      <c r="D35" s="9">
        <v>1250</v>
      </c>
      <c r="E35" s="9">
        <v>3000</v>
      </c>
      <c r="F35" s="9"/>
    </row>
    <row r="36" spans="2:17" x14ac:dyDescent="0.3">
      <c r="K36" s="5"/>
      <c r="L36" s="5"/>
      <c r="M36" s="5" t="s">
        <v>19</v>
      </c>
      <c r="N36" s="5" t="s">
        <v>21</v>
      </c>
      <c r="O36" s="5" t="s">
        <v>23</v>
      </c>
      <c r="P36" s="5" t="s">
        <v>25</v>
      </c>
      <c r="Q36" s="5" t="s">
        <v>25</v>
      </c>
    </row>
    <row r="37" spans="2:17" ht="15" thickBot="1" x14ac:dyDescent="0.35">
      <c r="C37" s="8" t="s">
        <v>37</v>
      </c>
      <c r="D37" s="8" t="s">
        <v>38</v>
      </c>
      <c r="E37" s="8" t="s">
        <v>39</v>
      </c>
      <c r="F37" s="8"/>
      <c r="K37" s="6" t="s">
        <v>17</v>
      </c>
      <c r="L37" s="6" t="s">
        <v>18</v>
      </c>
      <c r="M37" s="6" t="s">
        <v>20</v>
      </c>
      <c r="N37" s="6" t="s">
        <v>22</v>
      </c>
      <c r="O37" s="6" t="s">
        <v>24</v>
      </c>
      <c r="P37" s="6" t="s">
        <v>26</v>
      </c>
      <c r="Q37" s="6" t="s">
        <v>27</v>
      </c>
    </row>
    <row r="38" spans="2:17" x14ac:dyDescent="0.3">
      <c r="B38" s="10" t="s">
        <v>8</v>
      </c>
      <c r="C38" s="1">
        <v>20</v>
      </c>
      <c r="D38" s="1">
        <v>0</v>
      </c>
      <c r="E38" s="1">
        <v>130</v>
      </c>
      <c r="K38" s="3" t="s">
        <v>59</v>
      </c>
      <c r="L38" s="3" t="s">
        <v>47</v>
      </c>
      <c r="M38" s="3">
        <v>20</v>
      </c>
      <c r="N38" s="3">
        <v>0</v>
      </c>
      <c r="O38" s="3">
        <v>4600</v>
      </c>
      <c r="P38" s="3">
        <v>199.9999999999998</v>
      </c>
      <c r="Q38" s="11">
        <v>1600</v>
      </c>
    </row>
    <row r="39" spans="2:17" x14ac:dyDescent="0.3">
      <c r="B39" s="10" t="s">
        <v>45</v>
      </c>
      <c r="C39" s="9">
        <v>4600</v>
      </c>
      <c r="D39" s="9">
        <v>1250</v>
      </c>
      <c r="E39" s="9">
        <v>3000</v>
      </c>
      <c r="K39" s="3" t="s">
        <v>60</v>
      </c>
      <c r="L39" s="3" t="s">
        <v>49</v>
      </c>
      <c r="M39" s="3">
        <v>0</v>
      </c>
      <c r="N39" s="3">
        <v>-1105.5555555555559</v>
      </c>
      <c r="O39" s="3">
        <v>1250</v>
      </c>
      <c r="P39" s="3">
        <v>1105.5555555555559</v>
      </c>
      <c r="Q39" s="3">
        <v>1E+30</v>
      </c>
    </row>
    <row r="40" spans="2:17" ht="15" thickBot="1" x14ac:dyDescent="0.35">
      <c r="K40" s="4" t="s">
        <v>61</v>
      </c>
      <c r="L40" s="4" t="s">
        <v>51</v>
      </c>
      <c r="M40" s="4">
        <v>130</v>
      </c>
      <c r="N40" s="4">
        <v>0</v>
      </c>
      <c r="O40" s="4">
        <v>3000</v>
      </c>
      <c r="P40" s="4">
        <v>1600</v>
      </c>
      <c r="Q40" s="4">
        <v>124.99999999999987</v>
      </c>
    </row>
    <row r="41" spans="2:17" x14ac:dyDescent="0.3">
      <c r="B41" t="s">
        <v>9</v>
      </c>
      <c r="F41" s="1">
        <f>SUMPRODUCT(C38:E38,C39:E39)</f>
        <v>482000</v>
      </c>
      <c r="G41" t="s">
        <v>10</v>
      </c>
    </row>
    <row r="42" spans="2:17" ht="15" thickBot="1" x14ac:dyDescent="0.35"/>
    <row r="43" spans="2:17" x14ac:dyDescent="0.3">
      <c r="K43" s="5"/>
      <c r="L43" s="5"/>
      <c r="M43" s="5" t="s">
        <v>19</v>
      </c>
      <c r="N43" s="5" t="s">
        <v>28</v>
      </c>
      <c r="O43" s="5" t="s">
        <v>30</v>
      </c>
      <c r="P43" s="5" t="s">
        <v>25</v>
      </c>
      <c r="Q43" s="5" t="s">
        <v>25</v>
      </c>
    </row>
    <row r="44" spans="2:17" ht="15" thickBot="1" x14ac:dyDescent="0.35">
      <c r="B44" s="2" t="s">
        <v>11</v>
      </c>
      <c r="C44" s="9" t="s">
        <v>37</v>
      </c>
      <c r="D44" s="9" t="s">
        <v>38</v>
      </c>
      <c r="E44" s="9" t="s">
        <v>39</v>
      </c>
      <c r="G44" s="9" t="s">
        <v>12</v>
      </c>
      <c r="H44" s="2"/>
      <c r="I44" s="9" t="s">
        <v>13</v>
      </c>
      <c r="K44" s="6" t="s">
        <v>17</v>
      </c>
      <c r="L44" s="6" t="s">
        <v>18</v>
      </c>
      <c r="M44" s="6" t="s">
        <v>20</v>
      </c>
      <c r="N44" s="6" t="s">
        <v>29</v>
      </c>
      <c r="O44" s="6" t="s">
        <v>31</v>
      </c>
      <c r="P44" s="6" t="s">
        <v>26</v>
      </c>
      <c r="Q44" s="6" t="s">
        <v>27</v>
      </c>
    </row>
    <row r="45" spans="2:17" x14ac:dyDescent="0.3">
      <c r="B45" s="9" t="s">
        <v>34</v>
      </c>
      <c r="C45" s="2">
        <v>80</v>
      </c>
      <c r="D45" s="2">
        <v>40</v>
      </c>
      <c r="E45" s="2">
        <v>50</v>
      </c>
      <c r="G45" s="2">
        <f>SUMPRODUCT($C$38:$E$38,C45:E45)</f>
        <v>8100</v>
      </c>
      <c r="H45" s="2" t="s">
        <v>14</v>
      </c>
      <c r="I45" s="9">
        <v>8100</v>
      </c>
      <c r="K45" s="3" t="s">
        <v>62</v>
      </c>
      <c r="L45" s="3" t="s">
        <v>53</v>
      </c>
      <c r="M45" s="3">
        <v>8100</v>
      </c>
      <c r="N45" s="3">
        <v>53.333333333333336</v>
      </c>
      <c r="O45" s="3">
        <v>8100</v>
      </c>
      <c r="P45" s="3">
        <v>900</v>
      </c>
      <c r="Q45" s="3">
        <v>600</v>
      </c>
    </row>
    <row r="46" spans="2:17" x14ac:dyDescent="0.3">
      <c r="B46" s="9" t="s">
        <v>35</v>
      </c>
      <c r="C46" s="9">
        <v>30</v>
      </c>
      <c r="D46" s="9">
        <v>20</v>
      </c>
      <c r="E46" s="9">
        <v>30</v>
      </c>
      <c r="G46" s="2">
        <f t="shared" ref="G46:G47" si="1">SUMPRODUCT($C$38:$E$38,C46:E46)</f>
        <v>4500</v>
      </c>
      <c r="H46" s="2" t="s">
        <v>14</v>
      </c>
      <c r="I46" s="9">
        <v>4500</v>
      </c>
      <c r="K46" s="3" t="s">
        <v>63</v>
      </c>
      <c r="L46" s="3" t="s">
        <v>55</v>
      </c>
      <c r="M46" s="3">
        <v>4500</v>
      </c>
      <c r="N46" s="3">
        <v>11.1111111111111</v>
      </c>
      <c r="O46" s="3">
        <v>4500</v>
      </c>
      <c r="P46" s="3">
        <v>360</v>
      </c>
      <c r="Q46" s="3">
        <v>1462.5</v>
      </c>
    </row>
    <row r="47" spans="2:17" ht="15" thickBot="1" x14ac:dyDescent="0.35">
      <c r="B47" s="9" t="s">
        <v>36</v>
      </c>
      <c r="C47" s="9">
        <v>80</v>
      </c>
      <c r="D47" s="9">
        <v>10</v>
      </c>
      <c r="E47" s="9">
        <v>50</v>
      </c>
      <c r="G47" s="2">
        <f t="shared" si="1"/>
        <v>8100</v>
      </c>
      <c r="H47" s="2" t="s">
        <v>14</v>
      </c>
      <c r="I47" s="9">
        <v>9000</v>
      </c>
      <c r="K47" s="4" t="s">
        <v>64</v>
      </c>
      <c r="L47" s="4" t="s">
        <v>57</v>
      </c>
      <c r="M47" s="4">
        <v>8100</v>
      </c>
      <c r="N47" s="4">
        <v>0</v>
      </c>
      <c r="O47" s="4">
        <v>9000</v>
      </c>
      <c r="P47" s="4">
        <v>1E+30</v>
      </c>
      <c r="Q47" s="4">
        <v>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C99DE-8D86-4CC4-9ED0-DFC4A7533E12}">
  <dimension ref="B2:R26"/>
  <sheetViews>
    <sheetView zoomScale="85" zoomScaleNormal="85" workbookViewId="0">
      <selection activeCell="J28" sqref="J28"/>
    </sheetView>
  </sheetViews>
  <sheetFormatPr defaultRowHeight="14.4" x14ac:dyDescent="0.3"/>
  <cols>
    <col min="1" max="1" width="8.88671875" style="7"/>
    <col min="2" max="2" width="14.21875" style="7" customWidth="1"/>
    <col min="3" max="3" width="8.88671875" style="7"/>
    <col min="4" max="4" width="10.88671875" style="7" customWidth="1"/>
    <col min="5" max="5" width="13.44140625" style="7" customWidth="1"/>
    <col min="6" max="6" width="15.44140625" style="7" customWidth="1"/>
    <col min="7" max="7" width="9.88671875" style="7" bestFit="1" customWidth="1"/>
    <col min="8" max="12" width="8.88671875" style="7"/>
    <col min="13" max="13" width="21.77734375" style="7" bestFit="1" customWidth="1"/>
    <col min="14" max="16384" width="8.88671875" style="7"/>
  </cols>
  <sheetData>
    <row r="2" spans="2:18" s="16" customFormat="1" x14ac:dyDescent="0.3">
      <c r="B2" s="21" t="s">
        <v>151</v>
      </c>
      <c r="C2" s="21" t="s">
        <v>152</v>
      </c>
      <c r="D2" s="21" t="s">
        <v>153</v>
      </c>
      <c r="E2" s="21" t="s">
        <v>154</v>
      </c>
      <c r="F2" s="21" t="s">
        <v>158</v>
      </c>
    </row>
    <row r="3" spans="2:18" x14ac:dyDescent="0.3">
      <c r="B3" s="21" t="s">
        <v>155</v>
      </c>
      <c r="C3" s="13">
        <v>50</v>
      </c>
      <c r="D3" s="13">
        <v>60</v>
      </c>
      <c r="E3" s="13">
        <v>105</v>
      </c>
      <c r="F3" s="13">
        <v>6500</v>
      </c>
    </row>
    <row r="4" spans="2:18" x14ac:dyDescent="0.3">
      <c r="B4" s="21" t="s">
        <v>156</v>
      </c>
      <c r="C4" s="13">
        <v>1.5</v>
      </c>
      <c r="D4" s="13">
        <v>2</v>
      </c>
      <c r="E4" s="13">
        <v>4</v>
      </c>
      <c r="F4" s="13">
        <v>20</v>
      </c>
    </row>
    <row r="5" spans="2:18" x14ac:dyDescent="0.3">
      <c r="B5" s="21" t="s">
        <v>157</v>
      </c>
      <c r="C5" s="13">
        <v>5000</v>
      </c>
      <c r="D5" s="13">
        <v>6000</v>
      </c>
      <c r="E5" s="13">
        <v>8500</v>
      </c>
      <c r="F5" s="13"/>
    </row>
    <row r="7" spans="2:18" ht="15" thickBot="1" x14ac:dyDescent="0.35">
      <c r="B7" s="7" t="s">
        <v>159</v>
      </c>
      <c r="L7"/>
      <c r="M7"/>
      <c r="N7"/>
      <c r="O7"/>
      <c r="P7"/>
      <c r="Q7"/>
      <c r="R7"/>
    </row>
    <row r="8" spans="2:18" x14ac:dyDescent="0.3">
      <c r="L8" s="5"/>
      <c r="M8" s="5"/>
      <c r="N8" s="5" t="s">
        <v>19</v>
      </c>
      <c r="O8" s="5" t="s">
        <v>21</v>
      </c>
      <c r="P8" s="5" t="s">
        <v>23</v>
      </c>
      <c r="Q8" s="5" t="s">
        <v>25</v>
      </c>
      <c r="R8" s="5" t="s">
        <v>25</v>
      </c>
    </row>
    <row r="9" spans="2:18" s="16" customFormat="1" ht="29.4" thickBot="1" x14ac:dyDescent="0.35">
      <c r="D9" s="21" t="s">
        <v>161</v>
      </c>
      <c r="E9" s="21" t="s">
        <v>162</v>
      </c>
      <c r="F9" s="21" t="s">
        <v>163</v>
      </c>
      <c r="L9" s="6" t="s">
        <v>17</v>
      </c>
      <c r="M9" s="6" t="s">
        <v>18</v>
      </c>
      <c r="N9" s="6" t="s">
        <v>20</v>
      </c>
      <c r="O9" s="6" t="s">
        <v>22</v>
      </c>
      <c r="P9" s="6" t="s">
        <v>24</v>
      </c>
      <c r="Q9" s="6" t="s">
        <v>26</v>
      </c>
      <c r="R9" s="6" t="s">
        <v>27</v>
      </c>
    </row>
    <row r="10" spans="2:18" x14ac:dyDescent="0.3">
      <c r="D10" s="21" t="s">
        <v>152</v>
      </c>
      <c r="E10" s="21" t="s">
        <v>153</v>
      </c>
      <c r="F10" s="21" t="s">
        <v>154</v>
      </c>
      <c r="L10" s="3" t="s">
        <v>168</v>
      </c>
      <c r="M10" s="3" t="s">
        <v>169</v>
      </c>
      <c r="N10" s="3">
        <v>13.333333333333332</v>
      </c>
      <c r="O10" s="3">
        <v>0</v>
      </c>
      <c r="P10" s="3">
        <v>5000</v>
      </c>
      <c r="Q10" s="3">
        <v>1E+30</v>
      </c>
      <c r="R10" s="3">
        <v>499.99999999999989</v>
      </c>
    </row>
    <row r="11" spans="2:18" x14ac:dyDescent="0.3">
      <c r="B11" s="7" t="s">
        <v>160</v>
      </c>
      <c r="D11" s="20">
        <v>13.333333333333332</v>
      </c>
      <c r="E11" s="20">
        <v>0</v>
      </c>
      <c r="F11" s="20">
        <v>0</v>
      </c>
      <c r="L11" s="3" t="s">
        <v>170</v>
      </c>
      <c r="M11" s="3" t="s">
        <v>171</v>
      </c>
      <c r="N11" s="3">
        <v>0</v>
      </c>
      <c r="O11" s="3">
        <v>-666.66666666666652</v>
      </c>
      <c r="P11" s="3">
        <v>6000</v>
      </c>
      <c r="Q11" s="3">
        <v>666.66666666666652</v>
      </c>
      <c r="R11" s="3">
        <v>1E+30</v>
      </c>
    </row>
    <row r="12" spans="2:18" ht="15" thickBot="1" x14ac:dyDescent="0.35">
      <c r="B12" s="7" t="s">
        <v>164</v>
      </c>
      <c r="D12" s="13">
        <v>5000</v>
      </c>
      <c r="E12" s="13">
        <v>6000</v>
      </c>
      <c r="F12" s="13">
        <v>8500</v>
      </c>
      <c r="L12" s="4" t="s">
        <v>172</v>
      </c>
      <c r="M12" s="4" t="s">
        <v>173</v>
      </c>
      <c r="N12" s="4">
        <v>0</v>
      </c>
      <c r="O12" s="4">
        <v>-4833.333333333333</v>
      </c>
      <c r="P12" s="4">
        <v>8500</v>
      </c>
      <c r="Q12" s="4">
        <v>4833.333333333333</v>
      </c>
      <c r="R12" s="4">
        <v>1E+30</v>
      </c>
    </row>
    <row r="13" spans="2:18" x14ac:dyDescent="0.3">
      <c r="L13"/>
      <c r="M13"/>
      <c r="N13"/>
      <c r="O13"/>
      <c r="P13"/>
      <c r="Q13"/>
      <c r="R13"/>
    </row>
    <row r="14" spans="2:18" ht="15" thickBot="1" x14ac:dyDescent="0.35">
      <c r="B14" s="7" t="s">
        <v>9</v>
      </c>
      <c r="D14" s="7" t="s">
        <v>166</v>
      </c>
      <c r="G14" s="28">
        <f>SUMPRODUCT(D11:F11,D12:F12)</f>
        <v>66666.666666666657</v>
      </c>
      <c r="H14" s="7" t="s">
        <v>165</v>
      </c>
      <c r="L14"/>
      <c r="M14"/>
      <c r="N14"/>
      <c r="O14"/>
      <c r="P14"/>
      <c r="Q14"/>
      <c r="R14"/>
    </row>
    <row r="15" spans="2:18" x14ac:dyDescent="0.3">
      <c r="L15" s="5"/>
      <c r="M15" s="5"/>
      <c r="N15" s="5" t="s">
        <v>19</v>
      </c>
      <c r="O15" s="5" t="s">
        <v>28</v>
      </c>
      <c r="P15" s="5" t="s">
        <v>30</v>
      </c>
      <c r="Q15" s="5" t="s">
        <v>25</v>
      </c>
      <c r="R15" s="5" t="s">
        <v>25</v>
      </c>
    </row>
    <row r="16" spans="2:18" ht="15" thickBot="1" x14ac:dyDescent="0.35">
      <c r="B16" s="13" t="s">
        <v>11</v>
      </c>
      <c r="C16" s="13"/>
      <c r="D16" s="21" t="s">
        <v>152</v>
      </c>
      <c r="E16" s="21" t="s">
        <v>153</v>
      </c>
      <c r="F16" s="21" t="s">
        <v>154</v>
      </c>
      <c r="G16" s="13"/>
      <c r="H16" s="13" t="s">
        <v>12</v>
      </c>
      <c r="I16" s="13" t="s">
        <v>94</v>
      </c>
      <c r="J16" s="13" t="s">
        <v>13</v>
      </c>
      <c r="L16" s="6" t="s">
        <v>17</v>
      </c>
      <c r="M16" s="6" t="s">
        <v>18</v>
      </c>
      <c r="N16" s="6" t="s">
        <v>20</v>
      </c>
      <c r="O16" s="6" t="s">
        <v>29</v>
      </c>
      <c r="P16" s="6" t="s">
        <v>31</v>
      </c>
      <c r="Q16" s="6" t="s">
        <v>26</v>
      </c>
      <c r="R16" s="6" t="s">
        <v>27</v>
      </c>
    </row>
    <row r="17" spans="2:18" x14ac:dyDescent="0.3">
      <c r="B17" s="13" t="s">
        <v>155</v>
      </c>
      <c r="C17" s="13"/>
      <c r="D17" s="13">
        <v>50</v>
      </c>
      <c r="E17" s="13">
        <v>60</v>
      </c>
      <c r="F17" s="13">
        <v>105</v>
      </c>
      <c r="G17" s="13"/>
      <c r="H17" s="27">
        <f>SUMPRODUCT($D$11:$F$11,D17:F17)</f>
        <v>666.66666666666663</v>
      </c>
      <c r="I17" s="13" t="s">
        <v>14</v>
      </c>
      <c r="J17" s="13">
        <v>6500</v>
      </c>
      <c r="L17" s="3" t="s">
        <v>52</v>
      </c>
      <c r="M17" s="3" t="s">
        <v>174</v>
      </c>
      <c r="N17" s="3">
        <v>666.66666666666663</v>
      </c>
      <c r="O17" s="3">
        <v>0</v>
      </c>
      <c r="P17" s="3">
        <v>6500</v>
      </c>
      <c r="Q17" s="3">
        <v>1E+30</v>
      </c>
      <c r="R17" s="3">
        <v>5833.333333333333</v>
      </c>
    </row>
    <row r="18" spans="2:18" x14ac:dyDescent="0.3">
      <c r="B18" s="13" t="s">
        <v>156</v>
      </c>
      <c r="C18" s="13"/>
      <c r="D18" s="13">
        <v>1.5</v>
      </c>
      <c r="E18" s="13">
        <v>2</v>
      </c>
      <c r="F18" s="13">
        <v>4</v>
      </c>
      <c r="G18" s="13"/>
      <c r="H18" s="27">
        <f>SUMPRODUCT($D$11:$F$11,D18:F18)</f>
        <v>20</v>
      </c>
      <c r="I18" s="13" t="s">
        <v>14</v>
      </c>
      <c r="J18" s="13">
        <v>20</v>
      </c>
      <c r="L18" s="3" t="s">
        <v>54</v>
      </c>
      <c r="M18" s="3" t="s">
        <v>175</v>
      </c>
      <c r="N18" s="3">
        <v>20</v>
      </c>
      <c r="O18" s="11">
        <v>3333.333333333333</v>
      </c>
      <c r="P18" s="3">
        <v>20</v>
      </c>
      <c r="Q18" s="3">
        <v>160.00000000000003</v>
      </c>
      <c r="R18" s="3">
        <v>20</v>
      </c>
    </row>
    <row r="19" spans="2:18" ht="15" thickBot="1" x14ac:dyDescent="0.35">
      <c r="B19" s="13" t="s">
        <v>167</v>
      </c>
      <c r="C19" s="13"/>
      <c r="D19" s="13">
        <v>1</v>
      </c>
      <c r="E19" s="13">
        <v>1</v>
      </c>
      <c r="F19" s="13">
        <v>1</v>
      </c>
      <c r="G19" s="13"/>
      <c r="H19" s="27">
        <f>SUMPRODUCT($D$11:$F$11,D19:F19)</f>
        <v>13.333333333333332</v>
      </c>
      <c r="I19" s="13" t="s">
        <v>14</v>
      </c>
      <c r="J19" s="13">
        <v>120</v>
      </c>
      <c r="L19" s="4" t="s">
        <v>56</v>
      </c>
      <c r="M19" s="4" t="s">
        <v>176</v>
      </c>
      <c r="N19" s="4">
        <v>13.333333333333332</v>
      </c>
      <c r="O19" s="4">
        <v>0</v>
      </c>
      <c r="P19" s="4">
        <v>120</v>
      </c>
      <c r="Q19" s="4">
        <v>1E+30</v>
      </c>
      <c r="R19" s="4">
        <v>106.66666666666667</v>
      </c>
    </row>
    <row r="22" spans="2:18" x14ac:dyDescent="0.3">
      <c r="B22" s="29" t="s">
        <v>178</v>
      </c>
    </row>
    <row r="23" spans="2:18" x14ac:dyDescent="0.3">
      <c r="B23" s="29" t="s">
        <v>179</v>
      </c>
    </row>
    <row r="24" spans="2:18" x14ac:dyDescent="0.3">
      <c r="B24" s="29" t="s">
        <v>180</v>
      </c>
    </row>
    <row r="25" spans="2:18" x14ac:dyDescent="0.3">
      <c r="B25" s="29" t="s">
        <v>177</v>
      </c>
    </row>
    <row r="26" spans="2:18" x14ac:dyDescent="0.3">
      <c r="B26" s="29"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B6E9D-53A8-4C1E-8805-099C1BBEC0C3}">
  <dimension ref="B2:S24"/>
  <sheetViews>
    <sheetView zoomScale="85" zoomScaleNormal="85" workbookViewId="0">
      <selection activeCell="H23" sqref="H23"/>
    </sheetView>
  </sheetViews>
  <sheetFormatPr defaultRowHeight="14.4" x14ac:dyDescent="0.3"/>
  <cols>
    <col min="1" max="1" width="8.88671875" style="7"/>
    <col min="2" max="2" width="14.21875" style="7" customWidth="1"/>
    <col min="3" max="3" width="8.88671875" style="7"/>
    <col min="4" max="4" width="10.88671875" style="7" customWidth="1"/>
    <col min="5" max="5" width="13.44140625" style="7" customWidth="1"/>
    <col min="6" max="6" width="15.44140625" style="7" customWidth="1"/>
    <col min="7" max="7" width="9.88671875" style="7" bestFit="1" customWidth="1"/>
    <col min="8" max="12" width="8.88671875" style="7"/>
    <col min="13" max="13" width="21.77734375" style="7" bestFit="1" customWidth="1"/>
    <col min="14" max="16384" width="8.88671875" style="7"/>
  </cols>
  <sheetData>
    <row r="2" spans="2:19" s="16" customFormat="1" ht="28.8" x14ac:dyDescent="0.3">
      <c r="B2" s="21" t="s">
        <v>151</v>
      </c>
      <c r="C2" s="21" t="s">
        <v>152</v>
      </c>
      <c r="D2" s="21" t="s">
        <v>153</v>
      </c>
      <c r="E2" s="21" t="s">
        <v>154</v>
      </c>
      <c r="F2" s="21" t="s">
        <v>182</v>
      </c>
      <c r="G2" s="21" t="s">
        <v>158</v>
      </c>
    </row>
    <row r="3" spans="2:19" x14ac:dyDescent="0.3">
      <c r="B3" s="21" t="s">
        <v>155</v>
      </c>
      <c r="C3" s="13">
        <v>50</v>
      </c>
      <c r="D3" s="13">
        <v>60</v>
      </c>
      <c r="E3" s="13">
        <v>105</v>
      </c>
      <c r="F3" s="13">
        <v>25</v>
      </c>
      <c r="G3" s="13">
        <v>6500</v>
      </c>
    </row>
    <row r="4" spans="2:19" x14ac:dyDescent="0.3">
      <c r="B4" s="21" t="s">
        <v>156</v>
      </c>
      <c r="C4" s="13">
        <v>1.5</v>
      </c>
      <c r="D4" s="13">
        <v>2</v>
      </c>
      <c r="E4" s="13">
        <v>4</v>
      </c>
      <c r="F4" s="13">
        <v>4.5</v>
      </c>
      <c r="G4" s="13">
        <v>20</v>
      </c>
    </row>
    <row r="5" spans="2:19" x14ac:dyDescent="0.3">
      <c r="B5" s="21" t="s">
        <v>157</v>
      </c>
      <c r="C5" s="13">
        <v>5000</v>
      </c>
      <c r="D5" s="13">
        <v>6000</v>
      </c>
      <c r="E5" s="13">
        <v>8500</v>
      </c>
      <c r="F5" s="13">
        <v>7000</v>
      </c>
      <c r="G5" s="13"/>
    </row>
    <row r="7" spans="2:19" ht="15" thickBot="1" x14ac:dyDescent="0.35">
      <c r="B7" s="7" t="s">
        <v>159</v>
      </c>
      <c r="M7"/>
      <c r="N7"/>
      <c r="O7"/>
      <c r="P7"/>
      <c r="Q7"/>
      <c r="R7"/>
      <c r="S7"/>
    </row>
    <row r="8" spans="2:19" x14ac:dyDescent="0.3">
      <c r="M8" s="5"/>
      <c r="N8" s="5"/>
      <c r="O8" s="5" t="s">
        <v>19</v>
      </c>
      <c r="P8" s="5" t="s">
        <v>21</v>
      </c>
      <c r="Q8" s="5" t="s">
        <v>23</v>
      </c>
      <c r="R8" s="5" t="s">
        <v>25</v>
      </c>
      <c r="S8" s="5" t="s">
        <v>25</v>
      </c>
    </row>
    <row r="9" spans="2:19" s="16" customFormat="1" ht="43.8" thickBot="1" x14ac:dyDescent="0.35">
      <c r="D9" s="21" t="s">
        <v>161</v>
      </c>
      <c r="E9" s="21" t="s">
        <v>162</v>
      </c>
      <c r="F9" s="21" t="s">
        <v>163</v>
      </c>
      <c r="G9" s="21" t="s">
        <v>163</v>
      </c>
      <c r="L9" s="7"/>
      <c r="M9" s="6" t="s">
        <v>17</v>
      </c>
      <c r="N9" s="6" t="s">
        <v>18</v>
      </c>
      <c r="O9" s="6" t="s">
        <v>20</v>
      </c>
      <c r="P9" s="6" t="s">
        <v>22</v>
      </c>
      <c r="Q9" s="6" t="s">
        <v>24</v>
      </c>
      <c r="R9" s="6" t="s">
        <v>26</v>
      </c>
      <c r="S9" s="6" t="s">
        <v>27</v>
      </c>
    </row>
    <row r="10" spans="2:19" x14ac:dyDescent="0.3">
      <c r="D10" s="21" t="s">
        <v>152</v>
      </c>
      <c r="E10" s="21" t="s">
        <v>153</v>
      </c>
      <c r="F10" s="21" t="s">
        <v>154</v>
      </c>
      <c r="G10" s="21" t="s">
        <v>182</v>
      </c>
      <c r="M10" s="3" t="s">
        <v>168</v>
      </c>
      <c r="N10" s="3" t="s">
        <v>169</v>
      </c>
      <c r="O10" s="3">
        <v>13.333333333333332</v>
      </c>
      <c r="P10" s="3">
        <v>0</v>
      </c>
      <c r="Q10" s="3">
        <v>5000</v>
      </c>
      <c r="R10" s="3">
        <v>1E+30</v>
      </c>
      <c r="S10" s="3">
        <v>499.99999999999989</v>
      </c>
    </row>
    <row r="11" spans="2:19" x14ac:dyDescent="0.3">
      <c r="B11" s="7" t="s">
        <v>160</v>
      </c>
      <c r="D11" s="20">
        <v>13.333333333333332</v>
      </c>
      <c r="E11" s="20">
        <v>0</v>
      </c>
      <c r="F11" s="20">
        <v>0</v>
      </c>
      <c r="G11" s="20">
        <v>0</v>
      </c>
      <c r="M11" s="3" t="s">
        <v>170</v>
      </c>
      <c r="N11" s="3" t="s">
        <v>171</v>
      </c>
      <c r="O11" s="3">
        <v>0</v>
      </c>
      <c r="P11" s="3">
        <v>-666.66666666666652</v>
      </c>
      <c r="Q11" s="3">
        <v>6000</v>
      </c>
      <c r="R11" s="3">
        <v>666.66666666666652</v>
      </c>
      <c r="S11" s="3">
        <v>1E+30</v>
      </c>
    </row>
    <row r="12" spans="2:19" x14ac:dyDescent="0.3">
      <c r="B12" s="7" t="s">
        <v>164</v>
      </c>
      <c r="D12" s="13">
        <v>5000</v>
      </c>
      <c r="E12" s="13">
        <v>6000</v>
      </c>
      <c r="F12" s="13">
        <v>8500</v>
      </c>
      <c r="G12" s="13">
        <v>7000</v>
      </c>
      <c r="M12" s="3" t="s">
        <v>172</v>
      </c>
      <c r="N12" s="3" t="s">
        <v>173</v>
      </c>
      <c r="O12" s="3">
        <v>0</v>
      </c>
      <c r="P12" s="3">
        <v>-4833.333333333333</v>
      </c>
      <c r="Q12" s="3">
        <v>8500</v>
      </c>
      <c r="R12" s="3">
        <v>4833.333333333333</v>
      </c>
      <c r="S12" s="3">
        <v>1E+30</v>
      </c>
    </row>
    <row r="13" spans="2:19" ht="15" thickBot="1" x14ac:dyDescent="0.35">
      <c r="M13" s="4" t="s">
        <v>183</v>
      </c>
      <c r="N13" s="4" t="s">
        <v>184</v>
      </c>
      <c r="O13" s="4">
        <v>0</v>
      </c>
      <c r="P13" s="4">
        <v>-8000</v>
      </c>
      <c r="Q13" s="4">
        <v>7000</v>
      </c>
      <c r="R13" s="4">
        <v>8000</v>
      </c>
      <c r="S13" s="4">
        <v>1E+30</v>
      </c>
    </row>
    <row r="14" spans="2:19" ht="15" thickBot="1" x14ac:dyDescent="0.35">
      <c r="B14" s="7" t="s">
        <v>9</v>
      </c>
      <c r="D14" s="7" t="s">
        <v>166</v>
      </c>
      <c r="H14" s="28">
        <f>SUMPRODUCT(D11:G11,D12:G12)</f>
        <v>66666.666666666657</v>
      </c>
      <c r="I14" s="7" t="s">
        <v>165</v>
      </c>
      <c r="M14"/>
      <c r="N14"/>
      <c r="O14"/>
      <c r="P14"/>
      <c r="Q14"/>
      <c r="R14"/>
      <c r="S14"/>
    </row>
    <row r="15" spans="2:19" x14ac:dyDescent="0.3">
      <c r="M15" s="5"/>
      <c r="N15" s="5"/>
      <c r="O15" s="5" t="s">
        <v>19</v>
      </c>
      <c r="P15" s="5" t="s">
        <v>28</v>
      </c>
      <c r="Q15" s="5" t="s">
        <v>30</v>
      </c>
      <c r="R15" s="5" t="s">
        <v>25</v>
      </c>
      <c r="S15" s="5" t="s">
        <v>25</v>
      </c>
    </row>
    <row r="16" spans="2:19" ht="15" thickBot="1" x14ac:dyDescent="0.35">
      <c r="B16" s="13" t="s">
        <v>11</v>
      </c>
      <c r="C16" s="13"/>
      <c r="D16" s="21" t="s">
        <v>152</v>
      </c>
      <c r="E16" s="21" t="s">
        <v>153</v>
      </c>
      <c r="F16" s="21" t="s">
        <v>154</v>
      </c>
      <c r="G16" s="13" t="s">
        <v>182</v>
      </c>
      <c r="I16" s="13" t="s">
        <v>12</v>
      </c>
      <c r="J16" s="13" t="s">
        <v>94</v>
      </c>
      <c r="K16" s="13" t="s">
        <v>13</v>
      </c>
      <c r="M16" s="6" t="s">
        <v>17</v>
      </c>
      <c r="N16" s="6" t="s">
        <v>18</v>
      </c>
      <c r="O16" s="6" t="s">
        <v>20</v>
      </c>
      <c r="P16" s="6" t="s">
        <v>29</v>
      </c>
      <c r="Q16" s="6" t="s">
        <v>31</v>
      </c>
      <c r="R16" s="6" t="s">
        <v>26</v>
      </c>
      <c r="S16" s="6" t="s">
        <v>27</v>
      </c>
    </row>
    <row r="17" spans="2:19" x14ac:dyDescent="0.3">
      <c r="B17" s="13" t="s">
        <v>155</v>
      </c>
      <c r="C17" s="13"/>
      <c r="D17" s="13">
        <v>50</v>
      </c>
      <c r="E17" s="13">
        <v>60</v>
      </c>
      <c r="F17" s="13">
        <v>105</v>
      </c>
      <c r="G17" s="13">
        <v>25</v>
      </c>
      <c r="I17" s="27">
        <f>SUMPRODUCT($D$11:$G$11,D17:G17)</f>
        <v>666.66666666666663</v>
      </c>
      <c r="J17" s="13" t="s">
        <v>14</v>
      </c>
      <c r="K17" s="13">
        <v>6500</v>
      </c>
      <c r="M17" s="3" t="s">
        <v>185</v>
      </c>
      <c r="N17" s="3" t="s">
        <v>174</v>
      </c>
      <c r="O17" s="3">
        <v>666.66666666666663</v>
      </c>
      <c r="P17" s="3">
        <v>0</v>
      </c>
      <c r="Q17" s="3">
        <v>6500</v>
      </c>
      <c r="R17" s="3">
        <v>1E+30</v>
      </c>
      <c r="S17" s="3">
        <v>5833.333333333333</v>
      </c>
    </row>
    <row r="18" spans="2:19" x14ac:dyDescent="0.3">
      <c r="B18" s="13" t="s">
        <v>156</v>
      </c>
      <c r="C18" s="13"/>
      <c r="D18" s="13">
        <v>1.5</v>
      </c>
      <c r="E18" s="13">
        <v>2</v>
      </c>
      <c r="F18" s="13">
        <v>4</v>
      </c>
      <c r="G18" s="13">
        <v>4.5</v>
      </c>
      <c r="I18" s="27">
        <f t="shared" ref="I18:I19" si="0">SUMPRODUCT($D$11:$G$11,D18:G18)</f>
        <v>20</v>
      </c>
      <c r="J18" s="13" t="s">
        <v>14</v>
      </c>
      <c r="K18" s="13">
        <v>20</v>
      </c>
      <c r="M18" s="3" t="s">
        <v>186</v>
      </c>
      <c r="N18" s="3" t="s">
        <v>175</v>
      </c>
      <c r="O18" s="3">
        <v>20</v>
      </c>
      <c r="P18" s="3">
        <v>3333.333333333333</v>
      </c>
      <c r="Q18" s="3">
        <v>20</v>
      </c>
      <c r="R18" s="3">
        <v>160.00000000000003</v>
      </c>
      <c r="S18" s="3">
        <v>20</v>
      </c>
    </row>
    <row r="19" spans="2:19" ht="15" thickBot="1" x14ac:dyDescent="0.35">
      <c r="B19" s="13" t="s">
        <v>167</v>
      </c>
      <c r="C19" s="13"/>
      <c r="D19" s="13">
        <v>1</v>
      </c>
      <c r="E19" s="13">
        <v>1</v>
      </c>
      <c r="F19" s="13">
        <v>1</v>
      </c>
      <c r="G19" s="13">
        <v>1</v>
      </c>
      <c r="I19" s="27">
        <f t="shared" si="0"/>
        <v>13.333333333333332</v>
      </c>
      <c r="J19" s="13" t="s">
        <v>14</v>
      </c>
      <c r="K19" s="13">
        <v>120</v>
      </c>
      <c r="M19" s="4" t="s">
        <v>187</v>
      </c>
      <c r="N19" s="4" t="s">
        <v>176</v>
      </c>
      <c r="O19" s="4">
        <v>13.333333333333332</v>
      </c>
      <c r="P19" s="4">
        <v>0</v>
      </c>
      <c r="Q19" s="4">
        <v>120</v>
      </c>
      <c r="R19" s="4">
        <v>1E+30</v>
      </c>
      <c r="S19" s="4">
        <v>106.66666666666667</v>
      </c>
    </row>
    <row r="24" spans="2:19" x14ac:dyDescent="0.3">
      <c r="B24" s="29"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CF41B-2AB3-4DA0-829E-B10344712391}">
  <dimension ref="A1:X90"/>
  <sheetViews>
    <sheetView zoomScale="85" zoomScaleNormal="85" workbookViewId="0">
      <selection activeCell="J31" sqref="J31"/>
    </sheetView>
  </sheetViews>
  <sheetFormatPr defaultRowHeight="14.4" x14ac:dyDescent="0.3"/>
  <cols>
    <col min="1" max="1" width="21" style="7" bestFit="1" customWidth="1"/>
    <col min="2" max="2" width="8.88671875" style="7"/>
    <col min="3" max="3" width="20.21875" style="7" customWidth="1"/>
    <col min="4" max="6" width="8.88671875" style="7"/>
    <col min="7" max="7" width="5" style="7" bestFit="1" customWidth="1"/>
    <col min="8" max="8" width="8.109375" style="7" customWidth="1"/>
    <col min="9" max="17" width="8.88671875" style="7"/>
    <col min="18" max="18" width="31.33203125" style="7" bestFit="1" customWidth="1"/>
    <col min="19" max="16384" width="8.88671875" style="7"/>
  </cols>
  <sheetData>
    <row r="1" spans="3:24" x14ac:dyDescent="0.3">
      <c r="C1" s="7" t="s">
        <v>197</v>
      </c>
    </row>
    <row r="3" spans="3:24" ht="15" thickBot="1" x14ac:dyDescent="0.35">
      <c r="C3" s="13" t="s">
        <v>191</v>
      </c>
      <c r="D3" s="13" t="s">
        <v>192</v>
      </c>
      <c r="E3" s="13" t="s">
        <v>193</v>
      </c>
      <c r="F3" s="13" t="s">
        <v>194</v>
      </c>
      <c r="G3" s="13" t="s">
        <v>195</v>
      </c>
      <c r="H3" s="30" t="s">
        <v>196</v>
      </c>
      <c r="Q3" t="s">
        <v>16</v>
      </c>
      <c r="R3"/>
      <c r="S3"/>
      <c r="T3"/>
      <c r="U3"/>
      <c r="V3"/>
      <c r="W3"/>
      <c r="X3"/>
    </row>
    <row r="4" spans="3:24" x14ac:dyDescent="0.3">
      <c r="C4" s="13" t="s">
        <v>189</v>
      </c>
      <c r="D4" s="13">
        <v>2</v>
      </c>
      <c r="E4" s="13">
        <v>6</v>
      </c>
      <c r="F4" s="13">
        <v>6</v>
      </c>
      <c r="G4" s="13">
        <v>2</v>
      </c>
      <c r="H4" s="30">
        <v>5000</v>
      </c>
      <c r="Q4"/>
      <c r="R4" s="5"/>
      <c r="S4" s="5"/>
      <c r="T4" s="5" t="s">
        <v>19</v>
      </c>
      <c r="U4" s="5" t="s">
        <v>21</v>
      </c>
      <c r="V4" s="5" t="s">
        <v>23</v>
      </c>
      <c r="W4" s="5" t="s">
        <v>25</v>
      </c>
      <c r="X4" s="5" t="s">
        <v>25</v>
      </c>
    </row>
    <row r="5" spans="3:24" ht="15" thickBot="1" x14ac:dyDescent="0.35">
      <c r="C5" s="13" t="s">
        <v>190</v>
      </c>
      <c r="D5" s="13">
        <v>1</v>
      </c>
      <c r="E5" s="13">
        <v>2</v>
      </c>
      <c r="F5" s="13">
        <v>5</v>
      </c>
      <c r="G5" s="13">
        <v>7</v>
      </c>
      <c r="H5" s="30">
        <v>3500</v>
      </c>
      <c r="Q5"/>
      <c r="R5" s="6" t="s">
        <v>17</v>
      </c>
      <c r="S5" s="6" t="s">
        <v>18</v>
      </c>
      <c r="T5" s="6" t="s">
        <v>20</v>
      </c>
      <c r="U5" s="6" t="s">
        <v>22</v>
      </c>
      <c r="V5" s="6" t="s">
        <v>24</v>
      </c>
      <c r="W5" s="6" t="s">
        <v>26</v>
      </c>
      <c r="X5" s="6" t="s">
        <v>27</v>
      </c>
    </row>
    <row r="6" spans="3:24" x14ac:dyDescent="0.3">
      <c r="C6" s="31" t="s">
        <v>198</v>
      </c>
      <c r="D6" s="31">
        <v>1400</v>
      </c>
      <c r="E6" s="31">
        <v>3200</v>
      </c>
      <c r="F6" s="31">
        <v>2000</v>
      </c>
      <c r="G6" s="31">
        <v>1500</v>
      </c>
      <c r="H6" s="30"/>
      <c r="Q6"/>
      <c r="R6" s="3" t="s">
        <v>211</v>
      </c>
      <c r="S6" s="3" t="s">
        <v>192</v>
      </c>
      <c r="T6" s="3">
        <v>1400</v>
      </c>
      <c r="U6" s="3">
        <v>0</v>
      </c>
      <c r="V6" s="3">
        <v>2</v>
      </c>
      <c r="W6" s="3">
        <v>0</v>
      </c>
      <c r="X6" s="3">
        <v>1E+30</v>
      </c>
    </row>
    <row r="7" spans="3:24" x14ac:dyDescent="0.3">
      <c r="Q7"/>
      <c r="R7" s="3" t="s">
        <v>212</v>
      </c>
      <c r="S7" s="3" t="s">
        <v>193</v>
      </c>
      <c r="T7" s="3">
        <v>0</v>
      </c>
      <c r="U7" s="3">
        <v>3</v>
      </c>
      <c r="V7" s="3">
        <v>6</v>
      </c>
      <c r="W7" s="3">
        <v>1E+30</v>
      </c>
      <c r="X7" s="3">
        <v>3</v>
      </c>
    </row>
    <row r="8" spans="3:24" x14ac:dyDescent="0.3">
      <c r="Q8"/>
      <c r="R8" s="3" t="s">
        <v>213</v>
      </c>
      <c r="S8" s="3" t="s">
        <v>194</v>
      </c>
      <c r="T8" s="3">
        <v>1700</v>
      </c>
      <c r="U8" s="3">
        <v>0</v>
      </c>
      <c r="V8" s="3">
        <v>6</v>
      </c>
      <c r="W8" s="3">
        <v>3</v>
      </c>
      <c r="X8" s="3">
        <v>0</v>
      </c>
    </row>
    <row r="9" spans="3:24" x14ac:dyDescent="0.3">
      <c r="C9" s="7" t="s">
        <v>199</v>
      </c>
      <c r="Q9"/>
      <c r="R9" s="3" t="s">
        <v>214</v>
      </c>
      <c r="S9" s="3" t="s">
        <v>195</v>
      </c>
      <c r="T9" s="3">
        <v>1500</v>
      </c>
      <c r="U9" s="3">
        <v>0</v>
      </c>
      <c r="V9" s="3">
        <v>2</v>
      </c>
      <c r="W9" s="3">
        <v>6</v>
      </c>
      <c r="X9" s="3">
        <v>1E+30</v>
      </c>
    </row>
    <row r="10" spans="3:24" x14ac:dyDescent="0.3">
      <c r="C10" s="7" t="s">
        <v>160</v>
      </c>
      <c r="E10" s="13" t="s">
        <v>189</v>
      </c>
      <c r="F10" s="13" t="s">
        <v>189</v>
      </c>
      <c r="G10" s="13" t="s">
        <v>189</v>
      </c>
      <c r="H10" s="13" t="s">
        <v>189</v>
      </c>
      <c r="I10" s="13" t="s">
        <v>190</v>
      </c>
      <c r="J10" s="13" t="s">
        <v>190</v>
      </c>
      <c r="K10" s="13" t="s">
        <v>190</v>
      </c>
      <c r="L10" s="13" t="s">
        <v>190</v>
      </c>
      <c r="Q10"/>
      <c r="R10" s="3" t="s">
        <v>215</v>
      </c>
      <c r="S10" s="3" t="s">
        <v>192</v>
      </c>
      <c r="T10" s="3">
        <v>0</v>
      </c>
      <c r="U10" s="3">
        <v>0</v>
      </c>
      <c r="V10" s="3">
        <v>1</v>
      </c>
      <c r="W10" s="3">
        <v>1E+30</v>
      </c>
      <c r="X10" s="3">
        <v>0</v>
      </c>
    </row>
    <row r="11" spans="3:24" x14ac:dyDescent="0.3">
      <c r="E11" s="13" t="s">
        <v>192</v>
      </c>
      <c r="F11" s="13" t="s">
        <v>193</v>
      </c>
      <c r="G11" s="13" t="s">
        <v>194</v>
      </c>
      <c r="H11" s="13" t="s">
        <v>195</v>
      </c>
      <c r="I11" s="13" t="s">
        <v>192</v>
      </c>
      <c r="J11" s="13" t="s">
        <v>193</v>
      </c>
      <c r="K11" s="13" t="s">
        <v>194</v>
      </c>
      <c r="L11" s="13" t="s">
        <v>195</v>
      </c>
      <c r="Q11"/>
      <c r="R11" s="3" t="s">
        <v>216</v>
      </c>
      <c r="S11" s="3" t="s">
        <v>193</v>
      </c>
      <c r="T11" s="3">
        <v>3200</v>
      </c>
      <c r="U11" s="3">
        <v>0</v>
      </c>
      <c r="V11" s="3">
        <v>2</v>
      </c>
      <c r="W11" s="3">
        <v>3</v>
      </c>
      <c r="X11" s="3">
        <v>1E+30</v>
      </c>
    </row>
    <row r="12" spans="3:24" x14ac:dyDescent="0.3">
      <c r="E12" s="20">
        <v>1400</v>
      </c>
      <c r="F12" s="20">
        <v>0</v>
      </c>
      <c r="G12" s="20">
        <v>1700</v>
      </c>
      <c r="H12" s="20">
        <v>1500</v>
      </c>
      <c r="I12" s="20">
        <v>0</v>
      </c>
      <c r="J12" s="20">
        <v>3200</v>
      </c>
      <c r="K12" s="20">
        <v>300</v>
      </c>
      <c r="L12" s="20">
        <v>0</v>
      </c>
      <c r="Q12"/>
      <c r="R12" s="3" t="s">
        <v>217</v>
      </c>
      <c r="S12" s="3" t="s">
        <v>194</v>
      </c>
      <c r="T12" s="3">
        <v>300</v>
      </c>
      <c r="U12" s="3">
        <v>0</v>
      </c>
      <c r="V12" s="3">
        <v>5</v>
      </c>
      <c r="W12" s="3">
        <v>0</v>
      </c>
      <c r="X12" s="3">
        <v>3</v>
      </c>
    </row>
    <row r="13" spans="3:24" ht="15" thickBot="1" x14ac:dyDescent="0.35">
      <c r="E13" s="7">
        <v>2</v>
      </c>
      <c r="F13" s="7">
        <v>6</v>
      </c>
      <c r="G13" s="7">
        <v>6</v>
      </c>
      <c r="H13" s="7">
        <v>2</v>
      </c>
      <c r="I13" s="7">
        <v>1</v>
      </c>
      <c r="J13" s="7">
        <v>2</v>
      </c>
      <c r="K13" s="7">
        <v>5</v>
      </c>
      <c r="L13" s="7">
        <v>7</v>
      </c>
      <c r="Q13"/>
      <c r="R13" s="4" t="s">
        <v>218</v>
      </c>
      <c r="S13" s="4" t="s">
        <v>195</v>
      </c>
      <c r="T13" s="4">
        <v>0</v>
      </c>
      <c r="U13" s="4">
        <v>6</v>
      </c>
      <c r="V13" s="4">
        <v>7</v>
      </c>
      <c r="W13" s="4">
        <v>1E+30</v>
      </c>
      <c r="X13" s="4">
        <v>6</v>
      </c>
    </row>
    <row r="14" spans="3:24" x14ac:dyDescent="0.3">
      <c r="C14" s="7" t="s">
        <v>9</v>
      </c>
      <c r="D14" s="7" t="s">
        <v>22</v>
      </c>
      <c r="M14" s="20">
        <f>SUMPRODUCT(E12:L12,E13:L13)</f>
        <v>23900</v>
      </c>
      <c r="N14" s="7" t="s">
        <v>208</v>
      </c>
      <c r="Q14"/>
      <c r="R14"/>
      <c r="S14"/>
      <c r="T14"/>
      <c r="U14"/>
      <c r="V14"/>
      <c r="W14"/>
      <c r="X14"/>
    </row>
    <row r="15" spans="3:24" ht="15" thickBot="1" x14ac:dyDescent="0.35">
      <c r="Q15" t="s">
        <v>11</v>
      </c>
      <c r="R15"/>
      <c r="S15"/>
      <c r="T15"/>
      <c r="U15"/>
      <c r="V15"/>
      <c r="W15"/>
      <c r="X15"/>
    </row>
    <row r="16" spans="3:24" x14ac:dyDescent="0.3">
      <c r="Q16"/>
      <c r="R16" s="5"/>
      <c r="S16" s="5"/>
      <c r="T16" s="5" t="s">
        <v>19</v>
      </c>
      <c r="U16" s="5" t="s">
        <v>28</v>
      </c>
      <c r="V16" s="5" t="s">
        <v>30</v>
      </c>
      <c r="W16" s="5" t="s">
        <v>25</v>
      </c>
      <c r="X16" s="5" t="s">
        <v>25</v>
      </c>
    </row>
    <row r="17" spans="1:24" ht="15" thickBot="1" x14ac:dyDescent="0.35">
      <c r="E17" s="13" t="s">
        <v>189</v>
      </c>
      <c r="F17" s="13" t="s">
        <v>189</v>
      </c>
      <c r="G17" s="13" t="s">
        <v>189</v>
      </c>
      <c r="H17" s="13" t="s">
        <v>189</v>
      </c>
      <c r="I17" s="13" t="s">
        <v>190</v>
      </c>
      <c r="J17" s="13" t="s">
        <v>190</v>
      </c>
      <c r="K17" s="13" t="s">
        <v>190</v>
      </c>
      <c r="L17" s="13" t="s">
        <v>190</v>
      </c>
      <c r="M17" s="7" t="s">
        <v>12</v>
      </c>
      <c r="N17" s="7" t="s">
        <v>209</v>
      </c>
      <c r="O17" s="7" t="s">
        <v>13</v>
      </c>
      <c r="Q17"/>
      <c r="R17" s="6" t="s">
        <v>17</v>
      </c>
      <c r="S17" s="6" t="s">
        <v>18</v>
      </c>
      <c r="T17" s="6" t="s">
        <v>20</v>
      </c>
      <c r="U17" s="6" t="s">
        <v>29</v>
      </c>
      <c r="V17" s="6" t="s">
        <v>31</v>
      </c>
      <c r="W17" s="6" t="s">
        <v>26</v>
      </c>
      <c r="X17" s="6" t="s">
        <v>27</v>
      </c>
    </row>
    <row r="18" spans="1:24" x14ac:dyDescent="0.3">
      <c r="B18" s="7" t="s">
        <v>11</v>
      </c>
      <c r="E18" s="13" t="s">
        <v>192</v>
      </c>
      <c r="F18" s="13" t="s">
        <v>193</v>
      </c>
      <c r="G18" s="13" t="s">
        <v>194</v>
      </c>
      <c r="H18" s="13" t="s">
        <v>195</v>
      </c>
      <c r="I18" s="13" t="s">
        <v>192</v>
      </c>
      <c r="J18" s="13" t="s">
        <v>193</v>
      </c>
      <c r="K18" s="13" t="s">
        <v>194</v>
      </c>
      <c r="L18" s="13" t="s">
        <v>195</v>
      </c>
      <c r="Q18"/>
      <c r="R18" s="3" t="s">
        <v>219</v>
      </c>
      <c r="S18" s="3" t="s">
        <v>220</v>
      </c>
      <c r="T18" s="3">
        <v>4600</v>
      </c>
      <c r="U18" s="3">
        <v>0</v>
      </c>
      <c r="V18" s="3">
        <v>5000</v>
      </c>
      <c r="W18" s="3">
        <v>1E+30</v>
      </c>
      <c r="X18" s="3">
        <v>400</v>
      </c>
    </row>
    <row r="19" spans="1:24" x14ac:dyDescent="0.3">
      <c r="A19" s="7" t="s">
        <v>206</v>
      </c>
      <c r="C19" s="13" t="s">
        <v>200</v>
      </c>
      <c r="D19" s="13"/>
      <c r="E19" s="13">
        <v>1</v>
      </c>
      <c r="F19" s="13">
        <v>1</v>
      </c>
      <c r="G19" s="13">
        <v>1</v>
      </c>
      <c r="H19" s="13">
        <v>1</v>
      </c>
      <c r="I19" s="13"/>
      <c r="J19" s="13"/>
      <c r="K19" s="13"/>
      <c r="L19" s="13"/>
      <c r="M19" s="7">
        <f>SUMPRODUCT($E$12:$L$12,E19:L19)</f>
        <v>4600</v>
      </c>
      <c r="N19" s="7" t="s">
        <v>210</v>
      </c>
      <c r="O19" s="7">
        <v>5000</v>
      </c>
      <c r="Q19"/>
      <c r="R19" s="3" t="s">
        <v>221</v>
      </c>
      <c r="S19" s="3" t="s">
        <v>222</v>
      </c>
      <c r="T19" s="3">
        <v>3500</v>
      </c>
      <c r="U19" s="3">
        <v>-1</v>
      </c>
      <c r="V19" s="3">
        <v>3500</v>
      </c>
      <c r="W19" s="3">
        <v>1700</v>
      </c>
      <c r="X19" s="3">
        <v>300</v>
      </c>
    </row>
    <row r="20" spans="1:24" x14ac:dyDescent="0.3">
      <c r="A20" s="7" t="s">
        <v>207</v>
      </c>
      <c r="C20" s="13" t="s">
        <v>201</v>
      </c>
      <c r="D20" s="13"/>
      <c r="E20" s="13"/>
      <c r="F20" s="13"/>
      <c r="G20" s="13"/>
      <c r="H20" s="13"/>
      <c r="I20" s="13">
        <v>1</v>
      </c>
      <c r="J20" s="13">
        <v>1</v>
      </c>
      <c r="K20" s="13">
        <v>1</v>
      </c>
      <c r="L20" s="13">
        <v>1</v>
      </c>
      <c r="M20" s="7">
        <f t="shared" ref="M20:M24" si="0">SUMPRODUCT($E$12:$L$12,E20:L20)</f>
        <v>3500</v>
      </c>
      <c r="N20" s="7" t="s">
        <v>210</v>
      </c>
      <c r="O20" s="7">
        <v>3500</v>
      </c>
      <c r="Q20"/>
      <c r="R20" s="3" t="s">
        <v>123</v>
      </c>
      <c r="S20" s="3" t="s">
        <v>229</v>
      </c>
      <c r="T20" s="3">
        <v>1400</v>
      </c>
      <c r="U20" s="3">
        <v>2</v>
      </c>
      <c r="V20" s="3">
        <v>1400</v>
      </c>
      <c r="W20" s="3">
        <v>400</v>
      </c>
      <c r="X20" s="3">
        <v>1400</v>
      </c>
    </row>
    <row r="21" spans="1:24" x14ac:dyDescent="0.3">
      <c r="A21" s="7" t="s">
        <v>202</v>
      </c>
      <c r="C21" s="13" t="s">
        <v>225</v>
      </c>
      <c r="D21" s="13"/>
      <c r="E21" s="13">
        <v>1</v>
      </c>
      <c r="F21" s="13"/>
      <c r="G21" s="13"/>
      <c r="H21" s="13"/>
      <c r="I21" s="13">
        <v>1</v>
      </c>
      <c r="J21" s="13"/>
      <c r="K21" s="13"/>
      <c r="L21" s="13"/>
      <c r="M21" s="7">
        <f t="shared" si="0"/>
        <v>1400</v>
      </c>
      <c r="N21" s="7" t="s">
        <v>15</v>
      </c>
      <c r="O21" s="7">
        <v>1400</v>
      </c>
      <c r="Q21"/>
      <c r="R21" s="3" t="s">
        <v>125</v>
      </c>
      <c r="S21" s="3" t="s">
        <v>230</v>
      </c>
      <c r="T21" s="3">
        <v>3200</v>
      </c>
      <c r="U21" s="3">
        <v>3</v>
      </c>
      <c r="V21" s="3">
        <v>3200</v>
      </c>
      <c r="W21" s="3">
        <v>300</v>
      </c>
      <c r="X21" s="3">
        <v>1700</v>
      </c>
    </row>
    <row r="22" spans="1:24" x14ac:dyDescent="0.3">
      <c r="A22" s="7" t="s">
        <v>203</v>
      </c>
      <c r="C22" s="13" t="s">
        <v>226</v>
      </c>
      <c r="D22" s="13"/>
      <c r="E22" s="13"/>
      <c r="F22" s="13">
        <v>1</v>
      </c>
      <c r="G22" s="13"/>
      <c r="H22" s="13"/>
      <c r="I22" s="13"/>
      <c r="J22" s="13">
        <v>1</v>
      </c>
      <c r="K22" s="13"/>
      <c r="L22" s="13"/>
      <c r="M22" s="7">
        <f t="shared" si="0"/>
        <v>3200</v>
      </c>
      <c r="N22" s="7" t="s">
        <v>15</v>
      </c>
      <c r="O22" s="7">
        <v>3200</v>
      </c>
      <c r="Q22"/>
      <c r="R22" s="3" t="s">
        <v>127</v>
      </c>
      <c r="S22" s="3" t="s">
        <v>231</v>
      </c>
      <c r="T22" s="3">
        <v>2000</v>
      </c>
      <c r="U22" s="3">
        <v>6</v>
      </c>
      <c r="V22" s="3">
        <v>2000</v>
      </c>
      <c r="W22" s="3">
        <v>400</v>
      </c>
      <c r="X22" s="3">
        <v>1700</v>
      </c>
    </row>
    <row r="23" spans="1:24" ht="15" thickBot="1" x14ac:dyDescent="0.35">
      <c r="A23" s="7" t="s">
        <v>204</v>
      </c>
      <c r="C23" s="13" t="s">
        <v>227</v>
      </c>
      <c r="D23" s="13"/>
      <c r="E23" s="13"/>
      <c r="F23" s="13"/>
      <c r="G23" s="13">
        <v>1</v>
      </c>
      <c r="H23" s="13"/>
      <c r="I23" s="13"/>
      <c r="J23" s="13"/>
      <c r="K23" s="13">
        <v>1</v>
      </c>
      <c r="L23" s="13"/>
      <c r="M23" s="7">
        <f t="shared" si="0"/>
        <v>2000</v>
      </c>
      <c r="N23" s="7" t="s">
        <v>15</v>
      </c>
      <c r="O23" s="7">
        <v>2000</v>
      </c>
      <c r="Q23"/>
      <c r="R23" s="4" t="s">
        <v>129</v>
      </c>
      <c r="S23" s="4" t="s">
        <v>232</v>
      </c>
      <c r="T23" s="4">
        <v>1500</v>
      </c>
      <c r="U23" s="4">
        <v>2</v>
      </c>
      <c r="V23" s="4">
        <v>1500</v>
      </c>
      <c r="W23" s="4">
        <v>400</v>
      </c>
      <c r="X23" s="4">
        <v>1500</v>
      </c>
    </row>
    <row r="24" spans="1:24" x14ac:dyDescent="0.3">
      <c r="A24" s="7" t="s">
        <v>205</v>
      </c>
      <c r="C24" s="13" t="s">
        <v>228</v>
      </c>
      <c r="D24" s="13"/>
      <c r="E24" s="13"/>
      <c r="F24" s="13"/>
      <c r="G24" s="13"/>
      <c r="H24" s="13">
        <v>1</v>
      </c>
      <c r="I24" s="13"/>
      <c r="J24" s="13"/>
      <c r="K24" s="13"/>
      <c r="L24" s="13">
        <v>1</v>
      </c>
      <c r="M24" s="7">
        <f t="shared" si="0"/>
        <v>1500</v>
      </c>
      <c r="N24" s="7" t="s">
        <v>15</v>
      </c>
      <c r="O24" s="7">
        <v>1500</v>
      </c>
    </row>
    <row r="27" spans="1:24" x14ac:dyDescent="0.3">
      <c r="A27" s="7" t="s">
        <v>233</v>
      </c>
    </row>
    <row r="28" spans="1:24" x14ac:dyDescent="0.3">
      <c r="A28" s="7" t="s">
        <v>234</v>
      </c>
    </row>
    <row r="29" spans="1:24" x14ac:dyDescent="0.3">
      <c r="A29" s="7" t="s">
        <v>235</v>
      </c>
    </row>
    <row r="30" spans="1:24" x14ac:dyDescent="0.3">
      <c r="A30" s="7" t="s">
        <v>223</v>
      </c>
    </row>
    <row r="31" spans="1:24" x14ac:dyDescent="0.3">
      <c r="A31" s="7" t="s">
        <v>224</v>
      </c>
    </row>
    <row r="32" spans="1:24" x14ac:dyDescent="0.3">
      <c r="A32" s="7" t="s">
        <v>237</v>
      </c>
    </row>
    <row r="33" spans="1:17" ht="158.4" x14ac:dyDescent="0.3">
      <c r="A33" s="16" t="s">
        <v>239</v>
      </c>
    </row>
    <row r="36" spans="1:17" x14ac:dyDescent="0.3">
      <c r="A36" s="35"/>
      <c r="B36" s="35"/>
      <c r="C36" s="35"/>
      <c r="D36" s="35"/>
      <c r="E36" s="35"/>
      <c r="F36" s="35"/>
      <c r="G36" s="35"/>
      <c r="H36" s="35"/>
      <c r="I36" s="35"/>
      <c r="J36" s="35"/>
      <c r="K36" s="35"/>
      <c r="L36" s="35"/>
      <c r="M36" s="35"/>
      <c r="N36" s="35"/>
      <c r="O36" s="35"/>
      <c r="P36" s="35"/>
      <c r="Q36" s="35"/>
    </row>
    <row r="37" spans="1:17" x14ac:dyDescent="0.3">
      <c r="A37" s="7" t="s">
        <v>236</v>
      </c>
      <c r="C37" s="7" t="s">
        <v>197</v>
      </c>
    </row>
    <row r="39" spans="1:17" x14ac:dyDescent="0.3">
      <c r="C39" s="13" t="s">
        <v>191</v>
      </c>
      <c r="D39" s="13" t="s">
        <v>192</v>
      </c>
      <c r="E39" s="13" t="s">
        <v>193</v>
      </c>
      <c r="F39" s="13" t="s">
        <v>194</v>
      </c>
      <c r="G39" s="13" t="s">
        <v>195</v>
      </c>
      <c r="H39" s="30" t="s">
        <v>196</v>
      </c>
    </row>
    <row r="40" spans="1:17" x14ac:dyDescent="0.3">
      <c r="C40" s="13" t="s">
        <v>189</v>
      </c>
      <c r="D40" s="13">
        <v>2</v>
      </c>
      <c r="E40" s="13">
        <v>6</v>
      </c>
      <c r="F40" s="13">
        <v>6</v>
      </c>
      <c r="G40" s="13">
        <v>2</v>
      </c>
      <c r="H40" s="30">
        <v>5000</v>
      </c>
    </row>
    <row r="41" spans="1:17" x14ac:dyDescent="0.3">
      <c r="C41" s="13" t="s">
        <v>190</v>
      </c>
      <c r="D41" s="13">
        <v>1</v>
      </c>
      <c r="E41" s="13">
        <v>2</v>
      </c>
      <c r="F41" s="13">
        <v>5</v>
      </c>
      <c r="G41" s="13">
        <v>7</v>
      </c>
      <c r="H41" s="30">
        <v>3500</v>
      </c>
    </row>
    <row r="42" spans="1:17" x14ac:dyDescent="0.3">
      <c r="C42" s="31" t="s">
        <v>198</v>
      </c>
      <c r="D42" s="32">
        <v>1500</v>
      </c>
      <c r="E42" s="31">
        <v>3200</v>
      </c>
      <c r="F42" s="32">
        <v>1800</v>
      </c>
      <c r="G42" s="31">
        <v>1500</v>
      </c>
      <c r="H42" s="30"/>
    </row>
    <row r="45" spans="1:17" x14ac:dyDescent="0.3">
      <c r="C45" s="7" t="s">
        <v>199</v>
      </c>
    </row>
    <row r="46" spans="1:17" x14ac:dyDescent="0.3">
      <c r="C46" s="7" t="s">
        <v>160</v>
      </c>
      <c r="E46" s="13" t="s">
        <v>189</v>
      </c>
      <c r="F46" s="13" t="s">
        <v>189</v>
      </c>
      <c r="G46" s="13" t="s">
        <v>189</v>
      </c>
      <c r="H46" s="13" t="s">
        <v>189</v>
      </c>
      <c r="I46" s="13" t="s">
        <v>190</v>
      </c>
      <c r="J46" s="13" t="s">
        <v>190</v>
      </c>
      <c r="K46" s="13" t="s">
        <v>190</v>
      </c>
      <c r="L46" s="13" t="s">
        <v>190</v>
      </c>
    </row>
    <row r="47" spans="1:17" x14ac:dyDescent="0.3">
      <c r="E47" s="13" t="s">
        <v>192</v>
      </c>
      <c r="F47" s="13" t="s">
        <v>193</v>
      </c>
      <c r="G47" s="13" t="s">
        <v>194</v>
      </c>
      <c r="H47" s="13" t="s">
        <v>195</v>
      </c>
      <c r="I47" s="13" t="s">
        <v>192</v>
      </c>
      <c r="J47" s="13" t="s">
        <v>193</v>
      </c>
      <c r="K47" s="13" t="s">
        <v>194</v>
      </c>
      <c r="L47" s="13" t="s">
        <v>195</v>
      </c>
    </row>
    <row r="48" spans="1:17" x14ac:dyDescent="0.3">
      <c r="E48" s="20">
        <v>1500</v>
      </c>
      <c r="F48" s="20">
        <v>0</v>
      </c>
      <c r="G48" s="20">
        <v>1500</v>
      </c>
      <c r="H48" s="20">
        <v>1500</v>
      </c>
      <c r="I48" s="20">
        <v>0</v>
      </c>
      <c r="J48" s="20">
        <v>3200</v>
      </c>
      <c r="K48" s="20">
        <v>300</v>
      </c>
      <c r="L48" s="20">
        <v>0</v>
      </c>
    </row>
    <row r="49" spans="1:15" x14ac:dyDescent="0.3">
      <c r="E49" s="7">
        <v>2</v>
      </c>
      <c r="F49" s="7">
        <v>6</v>
      </c>
      <c r="G49" s="7">
        <v>6</v>
      </c>
      <c r="H49" s="7">
        <v>2</v>
      </c>
      <c r="I49" s="7">
        <v>1</v>
      </c>
      <c r="J49" s="7">
        <v>2</v>
      </c>
      <c r="K49" s="7">
        <v>5</v>
      </c>
      <c r="L49" s="7">
        <v>7</v>
      </c>
    </row>
    <row r="50" spans="1:15" x14ac:dyDescent="0.3">
      <c r="C50" s="7" t="s">
        <v>9</v>
      </c>
      <c r="D50" s="7" t="s">
        <v>22</v>
      </c>
      <c r="M50" s="20">
        <f>SUMPRODUCT(E48:L48,E49:L49)</f>
        <v>22900</v>
      </c>
      <c r="N50" s="7" t="s">
        <v>208</v>
      </c>
    </row>
    <row r="53" spans="1:15" x14ac:dyDescent="0.3">
      <c r="E53" s="13" t="s">
        <v>189</v>
      </c>
      <c r="F53" s="13" t="s">
        <v>189</v>
      </c>
      <c r="G53" s="13" t="s">
        <v>189</v>
      </c>
      <c r="H53" s="13" t="s">
        <v>189</v>
      </c>
      <c r="I53" s="13" t="s">
        <v>190</v>
      </c>
      <c r="J53" s="13" t="s">
        <v>190</v>
      </c>
      <c r="K53" s="13" t="s">
        <v>190</v>
      </c>
      <c r="L53" s="13" t="s">
        <v>190</v>
      </c>
      <c r="M53" s="7" t="s">
        <v>12</v>
      </c>
      <c r="N53" s="7" t="s">
        <v>209</v>
      </c>
      <c r="O53" s="7" t="s">
        <v>13</v>
      </c>
    </row>
    <row r="54" spans="1:15" x14ac:dyDescent="0.3">
      <c r="B54" s="7" t="s">
        <v>11</v>
      </c>
      <c r="E54" s="13" t="s">
        <v>192</v>
      </c>
      <c r="F54" s="13" t="s">
        <v>193</v>
      </c>
      <c r="G54" s="13" t="s">
        <v>194</v>
      </c>
      <c r="H54" s="13" t="s">
        <v>195</v>
      </c>
      <c r="I54" s="13" t="s">
        <v>192</v>
      </c>
      <c r="J54" s="13" t="s">
        <v>193</v>
      </c>
      <c r="K54" s="13" t="s">
        <v>194</v>
      </c>
      <c r="L54" s="13" t="s">
        <v>195</v>
      </c>
    </row>
    <row r="55" spans="1:15" x14ac:dyDescent="0.3">
      <c r="A55" s="7" t="s">
        <v>206</v>
      </c>
      <c r="C55" s="13" t="s">
        <v>200</v>
      </c>
      <c r="D55" s="13"/>
      <c r="E55" s="13">
        <v>1</v>
      </c>
      <c r="F55" s="13">
        <v>1</v>
      </c>
      <c r="G55" s="13">
        <v>1</v>
      </c>
      <c r="H55" s="13">
        <v>1</v>
      </c>
      <c r="I55" s="13"/>
      <c r="J55" s="13"/>
      <c r="K55" s="13"/>
      <c r="L55" s="13"/>
      <c r="M55" s="7">
        <f>SUMPRODUCT($E$78:$L$78,E55:L55)</f>
        <v>4800</v>
      </c>
      <c r="N55" s="7" t="s">
        <v>210</v>
      </c>
      <c r="O55" s="7">
        <v>5000</v>
      </c>
    </row>
    <row r="56" spans="1:15" x14ac:dyDescent="0.3">
      <c r="A56" s="7" t="s">
        <v>207</v>
      </c>
      <c r="C56" s="13" t="s">
        <v>201</v>
      </c>
      <c r="D56" s="13"/>
      <c r="E56" s="13"/>
      <c r="F56" s="13"/>
      <c r="G56" s="13"/>
      <c r="H56" s="13"/>
      <c r="I56" s="13">
        <v>1</v>
      </c>
      <c r="J56" s="13">
        <v>1</v>
      </c>
      <c r="K56" s="13">
        <v>1</v>
      </c>
      <c r="L56" s="13">
        <v>1</v>
      </c>
      <c r="M56" s="7">
        <f>SUMPRODUCT($E$78:$L$78,E56:L56)</f>
        <v>3300</v>
      </c>
      <c r="N56" s="7" t="s">
        <v>210</v>
      </c>
      <c r="O56" s="7">
        <v>3500</v>
      </c>
    </row>
    <row r="57" spans="1:15" x14ac:dyDescent="0.3">
      <c r="A57" s="7" t="s">
        <v>202</v>
      </c>
      <c r="C57" s="13" t="s">
        <v>225</v>
      </c>
      <c r="D57" s="13"/>
      <c r="E57" s="13">
        <v>1</v>
      </c>
      <c r="F57" s="13"/>
      <c r="G57" s="13"/>
      <c r="H57" s="13"/>
      <c r="I57" s="13">
        <v>1</v>
      </c>
      <c r="J57" s="13"/>
      <c r="K57" s="13"/>
      <c r="L57" s="13"/>
      <c r="M57" s="7">
        <f>SUMPRODUCT($E$78:$L$78,E57:L57)</f>
        <v>1400</v>
      </c>
      <c r="N57" s="7" t="s">
        <v>15</v>
      </c>
      <c r="O57" s="33">
        <v>1500</v>
      </c>
    </row>
    <row r="58" spans="1:15" x14ac:dyDescent="0.3">
      <c r="A58" s="7" t="s">
        <v>203</v>
      </c>
      <c r="C58" s="13" t="s">
        <v>226</v>
      </c>
      <c r="D58" s="13"/>
      <c r="E58" s="13"/>
      <c r="F58" s="13">
        <v>1</v>
      </c>
      <c r="G58" s="13"/>
      <c r="H58" s="13"/>
      <c r="I58" s="13"/>
      <c r="J58" s="13">
        <v>1</v>
      </c>
      <c r="K58" s="13"/>
      <c r="L58" s="13"/>
      <c r="M58" s="7">
        <f>SUMPRODUCT($E$78:$L$78,E58:L58)</f>
        <v>3200</v>
      </c>
      <c r="N58" s="7" t="s">
        <v>15</v>
      </c>
      <c r="O58" s="7">
        <v>3200</v>
      </c>
    </row>
    <row r="59" spans="1:15" x14ac:dyDescent="0.3">
      <c r="A59" s="7" t="s">
        <v>204</v>
      </c>
      <c r="C59" s="13" t="s">
        <v>227</v>
      </c>
      <c r="D59" s="13"/>
      <c r="E59" s="13"/>
      <c r="F59" s="13"/>
      <c r="G59" s="13">
        <v>1</v>
      </c>
      <c r="H59" s="13"/>
      <c r="I59" s="13"/>
      <c r="J59" s="13"/>
      <c r="K59" s="13">
        <v>1</v>
      </c>
      <c r="L59" s="13"/>
      <c r="M59" s="7">
        <f>SUMPRODUCT($E$78:$L$78,E59:L59)</f>
        <v>2000</v>
      </c>
      <c r="N59" s="7" t="s">
        <v>15</v>
      </c>
      <c r="O59" s="33">
        <v>1800</v>
      </c>
    </row>
    <row r="60" spans="1:15" x14ac:dyDescent="0.3">
      <c r="A60" s="7" t="s">
        <v>205</v>
      </c>
      <c r="C60" s="13" t="s">
        <v>228</v>
      </c>
      <c r="D60" s="13"/>
      <c r="E60" s="13"/>
      <c r="F60" s="13"/>
      <c r="G60" s="13"/>
      <c r="H60" s="13">
        <v>1</v>
      </c>
      <c r="I60" s="13"/>
      <c r="J60" s="13"/>
      <c r="K60" s="13"/>
      <c r="L60" s="13">
        <v>1</v>
      </c>
      <c r="M60" s="7">
        <f>SUMPRODUCT($E$78:$L$78,E60:L60)</f>
        <v>1500</v>
      </c>
      <c r="N60" s="7" t="s">
        <v>15</v>
      </c>
      <c r="O60" s="7">
        <v>1500</v>
      </c>
    </row>
    <row r="65" spans="1:15" x14ac:dyDescent="0.3">
      <c r="A65" s="35"/>
      <c r="B65" s="35"/>
      <c r="C65" s="35"/>
      <c r="D65" s="35"/>
      <c r="E65" s="35"/>
      <c r="F65" s="35"/>
      <c r="G65" s="35"/>
      <c r="H65" s="35"/>
      <c r="I65" s="35"/>
      <c r="J65" s="35"/>
      <c r="K65" s="35"/>
      <c r="L65" s="35"/>
      <c r="M65" s="35"/>
      <c r="N65" s="35"/>
      <c r="O65" s="35"/>
    </row>
    <row r="67" spans="1:15" x14ac:dyDescent="0.3">
      <c r="A67" s="7" t="s">
        <v>238</v>
      </c>
      <c r="C67" s="7" t="s">
        <v>197</v>
      </c>
    </row>
    <row r="69" spans="1:15" x14ac:dyDescent="0.3">
      <c r="C69" s="13" t="s">
        <v>191</v>
      </c>
      <c r="D69" s="13" t="s">
        <v>192</v>
      </c>
      <c r="E69" s="13" t="s">
        <v>193</v>
      </c>
      <c r="F69" s="13" t="s">
        <v>194</v>
      </c>
      <c r="G69" s="13" t="s">
        <v>195</v>
      </c>
      <c r="H69" s="30" t="s">
        <v>196</v>
      </c>
    </row>
    <row r="70" spans="1:15" x14ac:dyDescent="0.3">
      <c r="C70" s="13" t="s">
        <v>189</v>
      </c>
      <c r="D70" s="13">
        <v>2</v>
      </c>
      <c r="E70" s="13">
        <v>6</v>
      </c>
      <c r="F70" s="13">
        <v>6</v>
      </c>
      <c r="G70" s="13">
        <v>2</v>
      </c>
      <c r="H70" s="34">
        <v>5200</v>
      </c>
    </row>
    <row r="71" spans="1:15" x14ac:dyDescent="0.3">
      <c r="C71" s="13" t="s">
        <v>190</v>
      </c>
      <c r="D71" s="13">
        <v>1</v>
      </c>
      <c r="E71" s="13">
        <v>2</v>
      </c>
      <c r="F71" s="13">
        <v>5</v>
      </c>
      <c r="G71" s="13">
        <v>7</v>
      </c>
      <c r="H71" s="34">
        <v>3300</v>
      </c>
    </row>
    <row r="72" spans="1:15" x14ac:dyDescent="0.3">
      <c r="C72" s="31" t="s">
        <v>198</v>
      </c>
      <c r="D72" s="31">
        <v>1400</v>
      </c>
      <c r="E72" s="31">
        <v>3200</v>
      </c>
      <c r="F72" s="31">
        <v>2000</v>
      </c>
      <c r="G72" s="31">
        <v>1500</v>
      </c>
      <c r="H72" s="30"/>
    </row>
    <row r="75" spans="1:15" x14ac:dyDescent="0.3">
      <c r="C75" s="7" t="s">
        <v>199</v>
      </c>
    </row>
    <row r="76" spans="1:15" x14ac:dyDescent="0.3">
      <c r="C76" s="7" t="s">
        <v>160</v>
      </c>
      <c r="E76" s="13" t="s">
        <v>189</v>
      </c>
      <c r="F76" s="13" t="s">
        <v>189</v>
      </c>
      <c r="G76" s="13" t="s">
        <v>189</v>
      </c>
      <c r="H76" s="13" t="s">
        <v>189</v>
      </c>
      <c r="I76" s="13" t="s">
        <v>190</v>
      </c>
      <c r="J76" s="13" t="s">
        <v>190</v>
      </c>
      <c r="K76" s="13" t="s">
        <v>190</v>
      </c>
      <c r="L76" s="13" t="s">
        <v>190</v>
      </c>
    </row>
    <row r="77" spans="1:15" x14ac:dyDescent="0.3">
      <c r="E77" s="13" t="s">
        <v>192</v>
      </c>
      <c r="F77" s="13" t="s">
        <v>193</v>
      </c>
      <c r="G77" s="13" t="s">
        <v>194</v>
      </c>
      <c r="H77" s="13" t="s">
        <v>195</v>
      </c>
      <c r="I77" s="13" t="s">
        <v>192</v>
      </c>
      <c r="J77" s="13" t="s">
        <v>193</v>
      </c>
      <c r="K77" s="13" t="s">
        <v>194</v>
      </c>
      <c r="L77" s="13" t="s">
        <v>195</v>
      </c>
    </row>
    <row r="78" spans="1:15" x14ac:dyDescent="0.3">
      <c r="E78" s="20">
        <v>1400</v>
      </c>
      <c r="F78" s="20">
        <v>0</v>
      </c>
      <c r="G78" s="20">
        <v>1900</v>
      </c>
      <c r="H78" s="20">
        <v>1500</v>
      </c>
      <c r="I78" s="20">
        <v>0</v>
      </c>
      <c r="J78" s="20">
        <v>3200</v>
      </c>
      <c r="K78" s="20">
        <v>100</v>
      </c>
      <c r="L78" s="20">
        <v>0</v>
      </c>
    </row>
    <row r="79" spans="1:15" x14ac:dyDescent="0.3">
      <c r="E79" s="7">
        <v>2</v>
      </c>
      <c r="F79" s="7">
        <v>6</v>
      </c>
      <c r="G79" s="7">
        <v>6</v>
      </c>
      <c r="H79" s="7">
        <v>2</v>
      </c>
      <c r="I79" s="7">
        <v>1</v>
      </c>
      <c r="J79" s="7">
        <v>2</v>
      </c>
      <c r="K79" s="7">
        <v>5</v>
      </c>
      <c r="L79" s="7">
        <v>7</v>
      </c>
    </row>
    <row r="80" spans="1:15" x14ac:dyDescent="0.3">
      <c r="C80" s="7" t="s">
        <v>9</v>
      </c>
      <c r="D80" s="7" t="s">
        <v>22</v>
      </c>
      <c r="M80" s="20">
        <f>SUMPRODUCT(E78:L78,E79:L79)</f>
        <v>24100</v>
      </c>
      <c r="N80" s="7" t="s">
        <v>208</v>
      </c>
    </row>
    <row r="83" spans="1:15" x14ac:dyDescent="0.3">
      <c r="E83" s="13" t="s">
        <v>189</v>
      </c>
      <c r="F83" s="13" t="s">
        <v>189</v>
      </c>
      <c r="G83" s="13" t="s">
        <v>189</v>
      </c>
      <c r="H83" s="13" t="s">
        <v>189</v>
      </c>
      <c r="I83" s="13" t="s">
        <v>190</v>
      </c>
      <c r="J83" s="13" t="s">
        <v>190</v>
      </c>
      <c r="K83" s="13" t="s">
        <v>190</v>
      </c>
      <c r="L83" s="13" t="s">
        <v>190</v>
      </c>
      <c r="M83" s="7" t="s">
        <v>12</v>
      </c>
      <c r="N83" s="7" t="s">
        <v>209</v>
      </c>
      <c r="O83" s="7" t="s">
        <v>13</v>
      </c>
    </row>
    <row r="84" spans="1:15" x14ac:dyDescent="0.3">
      <c r="B84" s="7" t="s">
        <v>11</v>
      </c>
      <c r="E84" s="13" t="s">
        <v>192</v>
      </c>
      <c r="F84" s="13" t="s">
        <v>193</v>
      </c>
      <c r="G84" s="13" t="s">
        <v>194</v>
      </c>
      <c r="H84" s="13" t="s">
        <v>195</v>
      </c>
      <c r="I84" s="13" t="s">
        <v>192</v>
      </c>
      <c r="J84" s="13" t="s">
        <v>193</v>
      </c>
      <c r="K84" s="13" t="s">
        <v>194</v>
      </c>
      <c r="L84" s="13" t="s">
        <v>195</v>
      </c>
    </row>
    <row r="85" spans="1:15" x14ac:dyDescent="0.3">
      <c r="A85" s="7" t="s">
        <v>206</v>
      </c>
      <c r="C85" s="13" t="s">
        <v>200</v>
      </c>
      <c r="D85" s="13"/>
      <c r="E85" s="13">
        <v>1</v>
      </c>
      <c r="F85" s="13">
        <v>1</v>
      </c>
      <c r="G85" s="13">
        <v>1</v>
      </c>
      <c r="H85" s="13">
        <v>1</v>
      </c>
      <c r="I85" s="13"/>
      <c r="J85" s="13"/>
      <c r="K85" s="13"/>
      <c r="L85" s="13"/>
      <c r="M85" s="7">
        <f>SUMPRODUCT($E$78:$L$78,E85:L85)</f>
        <v>4800</v>
      </c>
      <c r="N85" s="7" t="s">
        <v>210</v>
      </c>
      <c r="O85" s="33">
        <v>5200</v>
      </c>
    </row>
    <row r="86" spans="1:15" x14ac:dyDescent="0.3">
      <c r="A86" s="7" t="s">
        <v>207</v>
      </c>
      <c r="C86" s="13" t="s">
        <v>201</v>
      </c>
      <c r="D86" s="13"/>
      <c r="E86" s="13"/>
      <c r="F86" s="13"/>
      <c r="G86" s="13"/>
      <c r="H86" s="13"/>
      <c r="I86" s="13">
        <v>1</v>
      </c>
      <c r="J86" s="13">
        <v>1</v>
      </c>
      <c r="K86" s="13">
        <v>1</v>
      </c>
      <c r="L86" s="13">
        <v>1</v>
      </c>
      <c r="M86" s="7">
        <f>SUMPRODUCT($E$78:$L$78,E86:L86)</f>
        <v>3300</v>
      </c>
      <c r="N86" s="7" t="s">
        <v>210</v>
      </c>
      <c r="O86" s="33">
        <v>3300</v>
      </c>
    </row>
    <row r="87" spans="1:15" x14ac:dyDescent="0.3">
      <c r="A87" s="7" t="s">
        <v>202</v>
      </c>
      <c r="C87" s="13" t="s">
        <v>225</v>
      </c>
      <c r="D87" s="13"/>
      <c r="E87" s="13">
        <v>1</v>
      </c>
      <c r="F87" s="13"/>
      <c r="G87" s="13"/>
      <c r="H87" s="13"/>
      <c r="I87" s="13">
        <v>1</v>
      </c>
      <c r="J87" s="13"/>
      <c r="K87" s="13"/>
      <c r="L87" s="13"/>
      <c r="M87" s="7">
        <f>SUMPRODUCT($E$78:$L$78,E87:L87)</f>
        <v>1400</v>
      </c>
      <c r="N87" s="7" t="s">
        <v>15</v>
      </c>
      <c r="O87" s="7">
        <v>1400</v>
      </c>
    </row>
    <row r="88" spans="1:15" x14ac:dyDescent="0.3">
      <c r="A88" s="7" t="s">
        <v>203</v>
      </c>
      <c r="C88" s="13" t="s">
        <v>226</v>
      </c>
      <c r="D88" s="13"/>
      <c r="E88" s="13"/>
      <c r="F88" s="13">
        <v>1</v>
      </c>
      <c r="G88" s="13"/>
      <c r="H88" s="13"/>
      <c r="I88" s="13"/>
      <c r="J88" s="13">
        <v>1</v>
      </c>
      <c r="K88" s="13"/>
      <c r="L88" s="13"/>
      <c r="M88" s="7">
        <f>SUMPRODUCT($E$78:$L$78,E88:L88)</f>
        <v>3200</v>
      </c>
      <c r="N88" s="7" t="s">
        <v>15</v>
      </c>
      <c r="O88" s="7">
        <v>3200</v>
      </c>
    </row>
    <row r="89" spans="1:15" x14ac:dyDescent="0.3">
      <c r="A89" s="7" t="s">
        <v>204</v>
      </c>
      <c r="C89" s="13" t="s">
        <v>227</v>
      </c>
      <c r="D89" s="13"/>
      <c r="E89" s="13"/>
      <c r="F89" s="13"/>
      <c r="G89" s="13">
        <v>1</v>
      </c>
      <c r="H89" s="13"/>
      <c r="I89" s="13"/>
      <c r="J89" s="13"/>
      <c r="K89" s="13">
        <v>1</v>
      </c>
      <c r="L89" s="13"/>
      <c r="M89" s="7">
        <f>SUMPRODUCT($E$78:$L$78,E89:L89)</f>
        <v>2000</v>
      </c>
      <c r="N89" s="7" t="s">
        <v>15</v>
      </c>
      <c r="O89" s="7">
        <v>2000</v>
      </c>
    </row>
    <row r="90" spans="1:15" x14ac:dyDescent="0.3">
      <c r="A90" s="7" t="s">
        <v>205</v>
      </c>
      <c r="C90" s="13" t="s">
        <v>228</v>
      </c>
      <c r="D90" s="13"/>
      <c r="E90" s="13"/>
      <c r="F90" s="13"/>
      <c r="G90" s="13"/>
      <c r="H90" s="13">
        <v>1</v>
      </c>
      <c r="I90" s="13"/>
      <c r="J90" s="13"/>
      <c r="K90" s="13"/>
      <c r="L90" s="13">
        <v>1</v>
      </c>
      <c r="M90" s="7">
        <f>SUMPRODUCT($E$78:$L$78,E90:L90)</f>
        <v>1500</v>
      </c>
      <c r="N90" s="7" t="s">
        <v>15</v>
      </c>
      <c r="O90" s="7">
        <v>1500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A290-D5D0-49A7-BA1C-5F40E2E85C80}">
  <dimension ref="A4:I21"/>
  <sheetViews>
    <sheetView workbookViewId="0">
      <selection activeCell="H24" sqref="H24"/>
    </sheetView>
  </sheetViews>
  <sheetFormatPr defaultRowHeight="14.4" x14ac:dyDescent="0.3"/>
  <cols>
    <col min="1" max="3" width="8.88671875" style="7"/>
    <col min="4" max="4" width="20.44140625" style="7" bestFit="1" customWidth="1"/>
    <col min="5" max="5" width="5.77734375" style="7" bestFit="1" customWidth="1"/>
    <col min="6" max="6" width="15.21875" style="7" bestFit="1" customWidth="1"/>
    <col min="7" max="7" width="12.109375" style="7" bestFit="1" customWidth="1"/>
    <col min="8" max="16384" width="8.88671875" style="7"/>
  </cols>
  <sheetData>
    <row r="4" spans="1:9" x14ac:dyDescent="0.3">
      <c r="A4" s="39" t="s">
        <v>256</v>
      </c>
    </row>
    <row r="5" spans="1:9" x14ac:dyDescent="0.3">
      <c r="G5" s="13"/>
      <c r="H5" s="13" t="s">
        <v>247</v>
      </c>
      <c r="I5" s="13"/>
    </row>
    <row r="6" spans="1:9" x14ac:dyDescent="0.3">
      <c r="G6" s="13" t="s">
        <v>244</v>
      </c>
      <c r="H6" s="36">
        <v>0.7</v>
      </c>
      <c r="I6" s="13" t="s">
        <v>243</v>
      </c>
    </row>
    <row r="7" spans="1:9" x14ac:dyDescent="0.3">
      <c r="F7" s="7" t="s">
        <v>253</v>
      </c>
      <c r="G7" s="13" t="s">
        <v>242</v>
      </c>
      <c r="H7" s="36">
        <v>0.3</v>
      </c>
      <c r="I7" s="13" t="s">
        <v>245</v>
      </c>
    </row>
    <row r="8" spans="1:9" x14ac:dyDescent="0.3">
      <c r="F8" s="23" t="s">
        <v>250</v>
      </c>
    </row>
    <row r="9" spans="1:9" x14ac:dyDescent="0.3">
      <c r="E9" s="13"/>
      <c r="F9" s="23">
        <f>0.7*250+0.3*150</f>
        <v>220</v>
      </c>
    </row>
    <row r="10" spans="1:9" x14ac:dyDescent="0.3">
      <c r="D10" s="13" t="s">
        <v>240</v>
      </c>
      <c r="E10" s="36">
        <v>0.1</v>
      </c>
    </row>
    <row r="11" spans="1:9" x14ac:dyDescent="0.3">
      <c r="B11" s="7" t="s">
        <v>249</v>
      </c>
    </row>
    <row r="12" spans="1:9" x14ac:dyDescent="0.3">
      <c r="D12" s="13"/>
      <c r="E12" s="13"/>
      <c r="F12" s="7" t="s">
        <v>252</v>
      </c>
    </row>
    <row r="13" spans="1:9" x14ac:dyDescent="0.3">
      <c r="D13" s="13" t="s">
        <v>241</v>
      </c>
      <c r="E13" s="36">
        <v>0.9</v>
      </c>
      <c r="F13" s="37" t="s">
        <v>251</v>
      </c>
      <c r="G13" s="13" t="s">
        <v>248</v>
      </c>
      <c r="H13" s="13" t="s">
        <v>246</v>
      </c>
    </row>
    <row r="14" spans="1:9" x14ac:dyDescent="0.3">
      <c r="F14" s="37">
        <f>0.9*80</f>
        <v>72</v>
      </c>
    </row>
    <row r="15" spans="1:9" x14ac:dyDescent="0.3">
      <c r="B15" s="38" t="s">
        <v>255</v>
      </c>
    </row>
    <row r="16" spans="1:9" x14ac:dyDescent="0.3">
      <c r="B16" s="7">
        <f>0.1*220-0.9*80</f>
        <v>-50</v>
      </c>
    </row>
    <row r="17" spans="1:2" x14ac:dyDescent="0.3">
      <c r="B17" s="38" t="s">
        <v>254</v>
      </c>
    </row>
    <row r="21" spans="1:2" x14ac:dyDescent="0.3">
      <c r="A21" s="39"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F225D-BBA5-49B2-BDAC-0BC8A20BE1A6}">
  <dimension ref="B1:K25"/>
  <sheetViews>
    <sheetView workbookViewId="0">
      <selection activeCell="E26" sqref="E26"/>
    </sheetView>
  </sheetViews>
  <sheetFormatPr defaultRowHeight="14.4" x14ac:dyDescent="0.3"/>
  <cols>
    <col min="1" max="2" width="8.88671875" style="7"/>
    <col min="3" max="3" width="20.21875" style="7" customWidth="1"/>
    <col min="4" max="6" width="8.88671875" style="7"/>
    <col min="7" max="7" width="22.33203125" style="7" bestFit="1" customWidth="1"/>
    <col min="8" max="16384" width="8.88671875" style="7"/>
  </cols>
  <sheetData>
    <row r="1" spans="2:6" ht="15" thickBot="1" x14ac:dyDescent="0.35"/>
    <row r="2" spans="2:6" x14ac:dyDescent="0.3">
      <c r="C2" s="46" t="s">
        <v>261</v>
      </c>
      <c r="D2" s="47"/>
      <c r="E2" s="40" t="s">
        <v>262</v>
      </c>
      <c r="F2" s="41"/>
    </row>
    <row r="3" spans="2:6" x14ac:dyDescent="0.3">
      <c r="C3" s="42">
        <v>0.7</v>
      </c>
      <c r="D3" s="43">
        <v>0.3</v>
      </c>
      <c r="E3" s="42">
        <v>0.2</v>
      </c>
      <c r="F3" s="43">
        <v>0.8</v>
      </c>
    </row>
    <row r="4" spans="2:6" x14ac:dyDescent="0.3">
      <c r="C4" s="42" t="s">
        <v>259</v>
      </c>
      <c r="D4" s="43" t="s">
        <v>260</v>
      </c>
      <c r="E4" s="42" t="s">
        <v>259</v>
      </c>
      <c r="F4" s="43" t="s">
        <v>260</v>
      </c>
    </row>
    <row r="5" spans="2:6" ht="15" thickBot="1" x14ac:dyDescent="0.35">
      <c r="C5" s="44">
        <v>15</v>
      </c>
      <c r="D5" s="45">
        <v>-5</v>
      </c>
      <c r="E5" s="44">
        <v>15</v>
      </c>
      <c r="F5" s="45">
        <v>-5</v>
      </c>
    </row>
    <row r="9" spans="2:6" x14ac:dyDescent="0.3">
      <c r="B9" s="7" t="s">
        <v>264</v>
      </c>
    </row>
    <row r="10" spans="2:6" ht="15" thickBot="1" x14ac:dyDescent="0.35"/>
    <row r="11" spans="2:6" x14ac:dyDescent="0.3">
      <c r="D11" s="46" t="s">
        <v>261</v>
      </c>
      <c r="E11" s="47"/>
      <c r="F11" s="7" t="s">
        <v>263</v>
      </c>
    </row>
    <row r="12" spans="2:6" x14ac:dyDescent="0.3">
      <c r="D12" s="42">
        <v>0.7</v>
      </c>
      <c r="E12" s="43">
        <v>0.3</v>
      </c>
    </row>
    <row r="13" spans="2:6" x14ac:dyDescent="0.3">
      <c r="D13" s="42" t="s">
        <v>259</v>
      </c>
      <c r="E13" s="43" t="s">
        <v>260</v>
      </c>
    </row>
    <row r="14" spans="2:6" ht="15" thickBot="1" x14ac:dyDescent="0.35">
      <c r="D14" s="44">
        <v>15</v>
      </c>
      <c r="E14" s="45">
        <v>-5</v>
      </c>
      <c r="F14" s="38">
        <f>SUMPRODUCT(D12:E12,D14:E14)</f>
        <v>9</v>
      </c>
    </row>
    <row r="19" spans="2:11" x14ac:dyDescent="0.3">
      <c r="B19" s="7" t="s">
        <v>257</v>
      </c>
      <c r="C19" s="7" t="s">
        <v>270</v>
      </c>
    </row>
    <row r="20" spans="2:11" x14ac:dyDescent="0.3">
      <c r="G20" s="7" t="s">
        <v>268</v>
      </c>
      <c r="K20" s="7" t="s">
        <v>267</v>
      </c>
    </row>
    <row r="21" spans="2:11" x14ac:dyDescent="0.3">
      <c r="C21" s="13"/>
      <c r="D21" s="13" t="s">
        <v>259</v>
      </c>
      <c r="E21" s="13" t="s">
        <v>260</v>
      </c>
      <c r="G21" s="13"/>
      <c r="H21" s="13" t="s">
        <v>259</v>
      </c>
      <c r="I21" s="13" t="s">
        <v>260</v>
      </c>
      <c r="K21" s="7" t="s">
        <v>10</v>
      </c>
    </row>
    <row r="22" spans="2:11" x14ac:dyDescent="0.3">
      <c r="C22" s="13" t="s">
        <v>265</v>
      </c>
      <c r="D22" s="13">
        <v>15</v>
      </c>
      <c r="E22" s="13">
        <v>-5</v>
      </c>
      <c r="G22" s="13" t="s">
        <v>265</v>
      </c>
      <c r="H22" s="13">
        <v>0</v>
      </c>
      <c r="I22" s="13">
        <v>5</v>
      </c>
      <c r="K22" s="7">
        <f>MAX(H22:I22)</f>
        <v>5</v>
      </c>
    </row>
    <row r="23" spans="2:11" x14ac:dyDescent="0.3">
      <c r="C23" s="48" t="s">
        <v>266</v>
      </c>
      <c r="D23" s="13">
        <v>0</v>
      </c>
      <c r="E23" s="13">
        <v>0</v>
      </c>
      <c r="G23" s="13" t="s">
        <v>266</v>
      </c>
      <c r="H23" s="13">
        <v>-15</v>
      </c>
      <c r="I23" s="13">
        <v>0</v>
      </c>
      <c r="K23" s="7">
        <f>MAX(H23:I23)</f>
        <v>0</v>
      </c>
    </row>
    <row r="24" spans="2:11" x14ac:dyDescent="0.3">
      <c r="G24" s="7" t="s">
        <v>269</v>
      </c>
      <c r="K24" s="7">
        <f>MIN(K22:K23)</f>
        <v>0</v>
      </c>
    </row>
    <row r="25" spans="2:11" x14ac:dyDescent="0.3">
      <c r="D25" s="7">
        <f>MAX(D22:D23)</f>
        <v>15</v>
      </c>
      <c r="E25" s="7">
        <f>MAX(E22:E23)</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Cargo ship </vt:lpstr>
      <vt:lpstr>GAMP Furniture</vt:lpstr>
      <vt:lpstr>Farmers</vt:lpstr>
      <vt:lpstr>Farm_Potato</vt:lpstr>
      <vt:lpstr>Widget </vt:lpstr>
      <vt:lpstr>Kapoor films</vt:lpstr>
      <vt:lpstr>Product launch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ASHISH</cp:lastModifiedBy>
  <dcterms:created xsi:type="dcterms:W3CDTF">2020-09-15T06:36:54Z</dcterms:created>
  <dcterms:modified xsi:type="dcterms:W3CDTF">2020-09-15T11:16:12Z</dcterms:modified>
</cp:coreProperties>
</file>