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24226"/>
  <xr:revisionPtr revIDLastSave="0" documentId="13_ncr:1_{CD54B80C-2671-47E5-8617-28FA086763CF}" xr6:coauthVersionLast="45" xr6:coauthVersionMax="45" xr10:uidLastSave="{00000000-0000-0000-0000-000000000000}"/>
  <bookViews>
    <workbookView xWindow="-110" yWindow="-110" windowWidth="18470" windowHeight="11020" activeTab="4" xr2:uid="{00000000-000D-0000-FFFF-FFFF00000000}"/>
  </bookViews>
  <sheets>
    <sheet name="Accounting Equations" sheetId="4" r:id="rId1"/>
    <sheet name="Sheet2" sheetId="6" r:id="rId2"/>
    <sheet name="Sheet1" sheetId="5" r:id="rId3"/>
    <sheet name="Income Statement" sheetId="1" r:id="rId4"/>
    <sheet name="Balance sheet" sheetId="2" r:id="rId5"/>
    <sheet name="Cash balance" sheetId="3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C16" i="2"/>
  <c r="C12" i="2"/>
  <c r="C14" i="2"/>
  <c r="N23" i="4" l="1"/>
  <c r="F24" i="4"/>
  <c r="G13" i="5"/>
  <c r="G12" i="5"/>
  <c r="G11" i="5"/>
  <c r="G10" i="5"/>
  <c r="F13" i="5"/>
  <c r="F12" i="5"/>
  <c r="F11" i="5"/>
  <c r="E13" i="5"/>
  <c r="F10" i="5"/>
  <c r="B9" i="5"/>
  <c r="J24" i="4"/>
  <c r="K24" i="4"/>
  <c r="L24" i="4"/>
  <c r="M24" i="4"/>
  <c r="N24" i="4" l="1"/>
  <c r="C24" i="4"/>
  <c r="H24" i="4"/>
  <c r="D24" i="4" l="1"/>
  <c r="I24" i="4"/>
  <c r="B12" i="4"/>
  <c r="B13" i="4"/>
  <c r="B11" i="4"/>
  <c r="E24" i="4" l="1"/>
  <c r="B24" i="4"/>
  <c r="F26" i="4" l="1"/>
  <c r="B19" i="3" l="1"/>
  <c r="B9" i="3"/>
  <c r="F20" i="2"/>
  <c r="C7" i="2"/>
  <c r="C20" i="2" s="1"/>
  <c r="B21" i="3" l="1"/>
  <c r="B6" i="1"/>
  <c r="B23" i="1" l="1"/>
  <c r="H26" i="4"/>
</calcChain>
</file>

<file path=xl/sharedStrings.xml><?xml version="1.0" encoding="utf-8"?>
<sst xmlns="http://schemas.openxmlformats.org/spreadsheetml/2006/main" count="132" uniqueCount="111">
  <si>
    <t>Particulars</t>
  </si>
  <si>
    <t>Net Amount</t>
  </si>
  <si>
    <t>Total Revenues (A)</t>
  </si>
  <si>
    <t>Less: Expenses</t>
  </si>
  <si>
    <t>Total Expenses (B)</t>
  </si>
  <si>
    <t>Net Income (A-B)/Retained Earnings</t>
  </si>
  <si>
    <t>ASSETS</t>
  </si>
  <si>
    <t>AMOUNT</t>
  </si>
  <si>
    <t>LIABILITIES</t>
  </si>
  <si>
    <t>Current Assets:</t>
  </si>
  <si>
    <t>Current Liabilities</t>
  </si>
  <si>
    <t>Non current Assets:</t>
  </si>
  <si>
    <t>Total Assets</t>
  </si>
  <si>
    <t>Total Liabilities+ Owner's Equity</t>
  </si>
  <si>
    <t>Add:Receipts</t>
  </si>
  <si>
    <t>Total Receipts (A)</t>
  </si>
  <si>
    <t>Total Payments (B)</t>
  </si>
  <si>
    <t>Closing Cash Balance(A-B)</t>
  </si>
  <si>
    <t xml:space="preserve">Cash Capital </t>
  </si>
  <si>
    <t>Calculation of Closing Cash Balance as on 30/09/2010</t>
  </si>
  <si>
    <t>Cash Award for Exemplary Performance</t>
  </si>
  <si>
    <t>Opening Cash Balance</t>
  </si>
  <si>
    <t>Office Premises Purchased</t>
  </si>
  <si>
    <t>Equipments Purchased</t>
  </si>
  <si>
    <t>Insurance Premium Paid</t>
  </si>
  <si>
    <t>Salary Paid</t>
  </si>
  <si>
    <t>Wages Paid</t>
  </si>
  <si>
    <t>Electricity Bill Paid</t>
  </si>
  <si>
    <t>Paid to Material Suppliers</t>
  </si>
  <si>
    <t>Loan from Bank</t>
  </si>
  <si>
    <t>Fees Received from Clients</t>
  </si>
  <si>
    <t>Salary Payable</t>
  </si>
  <si>
    <t>Long Term Debt</t>
  </si>
  <si>
    <t>Retained Earnings(Refer Income Statement)</t>
  </si>
  <si>
    <t>Assets</t>
  </si>
  <si>
    <t>Liabilities</t>
  </si>
  <si>
    <t>Capital</t>
  </si>
  <si>
    <t>Loan</t>
  </si>
  <si>
    <t>Equipment</t>
  </si>
  <si>
    <t>Comments</t>
  </si>
  <si>
    <t>Cash/Bank</t>
  </si>
  <si>
    <t>Unearned Revenue</t>
  </si>
  <si>
    <t>Account Payable</t>
  </si>
  <si>
    <t>Interest Payable</t>
  </si>
  <si>
    <t>Total</t>
  </si>
  <si>
    <t>Owners' Equity</t>
  </si>
  <si>
    <t>Closing Balance</t>
  </si>
  <si>
    <t>Retained Earnings (Revenues-Expenses)</t>
  </si>
  <si>
    <t>Accounting Equations</t>
  </si>
  <si>
    <t>Capital contribution by owner</t>
  </si>
  <si>
    <t>Core Revenue</t>
  </si>
  <si>
    <t>Cash</t>
  </si>
  <si>
    <t>one time fee for setup and training blue</t>
  </si>
  <si>
    <t>mobile banking indian firm</t>
  </si>
  <si>
    <t>??</t>
  </si>
  <si>
    <t>1 technician</t>
  </si>
  <si>
    <t>20 vendors</t>
  </si>
  <si>
    <t xml:space="preserve">1 vendor </t>
  </si>
  <si>
    <t>1st</t>
  </si>
  <si>
    <t>2nd</t>
  </si>
  <si>
    <t>3rd</t>
  </si>
  <si>
    <t>year</t>
  </si>
  <si>
    <t>quantity</t>
  </si>
  <si>
    <t>FILTERS</t>
  </si>
  <si>
    <t>1 filter</t>
  </si>
  <si>
    <t>3000 vendors</t>
  </si>
  <si>
    <t>3000 Vend</t>
  </si>
  <si>
    <t>150 techn</t>
  </si>
  <si>
    <t>150 customers per day</t>
  </si>
  <si>
    <t>1 customer</t>
  </si>
  <si>
    <t>1 liter</t>
  </si>
  <si>
    <t>Amount in dolars after 3 years</t>
  </si>
  <si>
    <t>price per liter</t>
  </si>
  <si>
    <t>water revenue</t>
  </si>
  <si>
    <t>filter cost</t>
  </si>
  <si>
    <t>filter cost 1st year</t>
  </si>
  <si>
    <t>filter cost 2nd year</t>
  </si>
  <si>
    <t>Blue Future</t>
  </si>
  <si>
    <t>Blue Future one time setup fee</t>
  </si>
  <si>
    <t>slow sand filters</t>
  </si>
  <si>
    <t>filter capital cost</t>
  </si>
  <si>
    <t>motorcycles</t>
  </si>
  <si>
    <t>flatbed trucks</t>
  </si>
  <si>
    <t>mtorcycles</t>
  </si>
  <si>
    <t>Depreciation expense on flatbed trucks</t>
  </si>
  <si>
    <t>Depreciation on motorcycles</t>
  </si>
  <si>
    <t>Depreciation on filters</t>
  </si>
  <si>
    <t>technicians Salaries expense</t>
  </si>
  <si>
    <t>management Salaries expense</t>
  </si>
  <si>
    <t>salries technician</t>
  </si>
  <si>
    <t>salaries management</t>
  </si>
  <si>
    <t>filter testing expense</t>
  </si>
  <si>
    <t>filter maintenance expense</t>
  </si>
  <si>
    <t>filter testing cost</t>
  </si>
  <si>
    <t>filter maintennace cost</t>
  </si>
  <si>
    <t>marketing costs</t>
  </si>
  <si>
    <t>celebrity endorsement expense</t>
  </si>
  <si>
    <t>celeb</t>
  </si>
  <si>
    <t>vehicle maintenance</t>
  </si>
  <si>
    <t>revenue</t>
  </si>
  <si>
    <t>cash</t>
  </si>
  <si>
    <t>vendors 20 revenue sharing</t>
  </si>
  <si>
    <t>vendors revenue sharing</t>
  </si>
  <si>
    <t>SlowSand Filter</t>
  </si>
  <si>
    <t>FlatBed Trucks</t>
  </si>
  <si>
    <t>Motorcycles</t>
  </si>
  <si>
    <t>Depreciation(15yrs) for 1 year</t>
  </si>
  <si>
    <t>Depreciation(5yrs) for 1 year</t>
  </si>
  <si>
    <t>Balance sheet of UWP as on 01/06/2011</t>
  </si>
  <si>
    <t>Blue Future one time setup fees</t>
  </si>
  <si>
    <t>Income statement for UWP from 01/06/2010 to 31/05/2011 (for 1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</si>
</sst>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right" vertical="center"/>
    </xf>
    <xf numFmtId="164" fontId="2" fillId="0" borderId="2" xfId="1" applyNumberFormat="1" applyFont="1" applyFill="1" applyBorder="1" applyAlignment="1">
      <alignment vertical="center"/>
    </xf>
    <xf numFmtId="164" fontId="6" fillId="0" borderId="2" xfId="1" applyNumberFormat="1" applyFont="1" applyBorder="1" applyAlignment="1">
      <alignment vertical="center" wrapText="1"/>
    </xf>
    <xf numFmtId="164" fontId="8" fillId="0" borderId="0" xfId="1" applyNumberFormat="1" applyFont="1" applyAlignment="1">
      <alignment vertical="center"/>
    </xf>
    <xf numFmtId="38" fontId="3" fillId="0" borderId="0" xfId="1" applyNumberFormat="1" applyFont="1"/>
    <xf numFmtId="38" fontId="2" fillId="0" borderId="0" xfId="1" applyNumberFormat="1" applyFont="1"/>
    <xf numFmtId="38" fontId="2" fillId="2" borderId="0" xfId="1" applyNumberFormat="1" applyFont="1" applyFill="1" applyBorder="1"/>
    <xf numFmtId="38" fontId="3" fillId="2" borderId="0" xfId="1" applyNumberFormat="1" applyFont="1" applyFill="1" applyBorder="1" applyAlignment="1"/>
    <xf numFmtId="38" fontId="3" fillId="0" borderId="1" xfId="1" applyNumberFormat="1" applyFont="1" applyBorder="1" applyAlignment="1">
      <alignment horizontal="center" vertical="center" wrapText="1"/>
    </xf>
    <xf numFmtId="38" fontId="3" fillId="2" borderId="0" xfId="1" applyNumberFormat="1" applyFont="1" applyFill="1" applyBorder="1" applyAlignment="1">
      <alignment horizontal="center" vertical="center" wrapText="1"/>
    </xf>
    <xf numFmtId="38" fontId="2" fillId="0" borderId="0" xfId="1" applyNumberFormat="1" applyFont="1" applyBorder="1"/>
    <xf numFmtId="38" fontId="3" fillId="0" borderId="1" xfId="1" applyNumberFormat="1" applyFont="1" applyBorder="1"/>
    <xf numFmtId="38" fontId="3" fillId="0" borderId="4" xfId="1" applyNumberFormat="1" applyFont="1" applyBorder="1"/>
    <xf numFmtId="38" fontId="3" fillId="0" borderId="0" xfId="1" applyNumberFormat="1" applyFont="1" applyBorder="1" applyAlignment="1">
      <alignment horizontal="center" vertical="center"/>
    </xf>
    <xf numFmtId="38" fontId="3" fillId="0" borderId="0" xfId="1" applyNumberFormat="1" applyFont="1" applyBorder="1"/>
    <xf numFmtId="0" fontId="9" fillId="0" borderId="0" xfId="0" applyFont="1"/>
    <xf numFmtId="38" fontId="2" fillId="0" borderId="0" xfId="1" applyNumberFormat="1" applyFont="1" applyAlignment="1">
      <alignment vertical="center"/>
    </xf>
    <xf numFmtId="38" fontId="2" fillId="0" borderId="2" xfId="1" applyNumberFormat="1" applyFont="1" applyBorder="1" applyAlignment="1">
      <alignment horizontal="right" vertical="center"/>
    </xf>
    <xf numFmtId="38" fontId="2" fillId="0" borderId="2" xfId="1" applyNumberFormat="1" applyFont="1" applyBorder="1" applyAlignment="1">
      <alignment vertical="center"/>
    </xf>
    <xf numFmtId="38" fontId="3" fillId="0" borderId="5" xfId="1" applyNumberFormat="1" applyFont="1" applyBorder="1" applyAlignment="1">
      <alignment horizontal="center"/>
    </xf>
    <xf numFmtId="38" fontId="3" fillId="0" borderId="5" xfId="1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topLeftCell="J1" zoomScaleNormal="100" workbookViewId="0">
      <pane ySplit="4" topLeftCell="A13" activePane="bottomLeft" state="frozen"/>
      <selection pane="bottomLeft" activeCell="O23" sqref="O23"/>
    </sheetView>
  </sheetViews>
  <sheetFormatPr defaultColWidth="13.7265625" defaultRowHeight="18" customHeight="1" x14ac:dyDescent="0.3"/>
  <cols>
    <col min="1" max="1" width="34.453125" style="22" customWidth="1"/>
    <col min="2" max="13" width="12.7265625" style="22" customWidth="1"/>
    <col min="14" max="14" width="18.81640625" style="22" customWidth="1"/>
    <col min="15" max="15" width="36.26953125" style="22" bestFit="1" customWidth="1"/>
    <col min="16" max="16384" width="13.7265625" style="22"/>
  </cols>
  <sheetData>
    <row r="1" spans="1:15" ht="18" customHeight="1" x14ac:dyDescent="0.3">
      <c r="A1" s="21" t="s">
        <v>48</v>
      </c>
      <c r="G1" s="23"/>
    </row>
    <row r="2" spans="1:15" ht="18" customHeight="1" x14ac:dyDescent="0.3">
      <c r="G2" s="23"/>
    </row>
    <row r="3" spans="1:15" ht="18" customHeight="1" x14ac:dyDescent="0.3">
      <c r="B3" s="37" t="s">
        <v>34</v>
      </c>
      <c r="C3" s="37"/>
      <c r="D3" s="37"/>
      <c r="E3" s="37"/>
      <c r="F3" s="37"/>
      <c r="G3" s="24"/>
      <c r="H3" s="37" t="s">
        <v>35</v>
      </c>
      <c r="I3" s="37"/>
      <c r="J3" s="37"/>
      <c r="K3" s="37"/>
      <c r="L3" s="37"/>
      <c r="M3" s="36" t="s">
        <v>45</v>
      </c>
      <c r="N3" s="36"/>
    </row>
    <row r="4" spans="1:15" ht="42" x14ac:dyDescent="0.3">
      <c r="A4" s="21" t="s">
        <v>39</v>
      </c>
      <c r="B4" s="25" t="s">
        <v>40</v>
      </c>
      <c r="C4" s="22" t="s">
        <v>79</v>
      </c>
      <c r="D4" s="25" t="s">
        <v>81</v>
      </c>
      <c r="E4" s="25" t="s">
        <v>82</v>
      </c>
      <c r="F4" s="25" t="s">
        <v>38</v>
      </c>
      <c r="G4" s="26"/>
      <c r="H4" s="25" t="s">
        <v>42</v>
      </c>
      <c r="I4" s="25" t="s">
        <v>43</v>
      </c>
      <c r="J4" s="25" t="s">
        <v>31</v>
      </c>
      <c r="K4" s="25" t="s">
        <v>41</v>
      </c>
      <c r="L4" s="25" t="s">
        <v>37</v>
      </c>
      <c r="M4" s="25" t="s">
        <v>36</v>
      </c>
      <c r="N4" s="25" t="s">
        <v>47</v>
      </c>
      <c r="O4" s="21" t="s">
        <v>39</v>
      </c>
    </row>
    <row r="5" spans="1:15" ht="18" customHeight="1" x14ac:dyDescent="0.3">
      <c r="A5" s="22" t="s">
        <v>49</v>
      </c>
      <c r="B5" s="27">
        <v>200000</v>
      </c>
      <c r="C5" s="27"/>
      <c r="D5" s="27"/>
      <c r="E5" s="27"/>
      <c r="F5" s="27"/>
      <c r="G5" s="23"/>
      <c r="H5" s="27"/>
      <c r="I5" s="27"/>
      <c r="J5" s="27"/>
      <c r="K5" s="27"/>
      <c r="L5" s="27"/>
      <c r="M5" s="27">
        <v>200000</v>
      </c>
      <c r="N5" s="27"/>
    </row>
    <row r="6" spans="1:15" ht="18" customHeight="1" x14ac:dyDescent="0.3">
      <c r="B6" s="27"/>
      <c r="C6" s="27"/>
      <c r="D6" s="27"/>
      <c r="E6" s="27"/>
      <c r="F6" s="27"/>
      <c r="G6" s="23"/>
      <c r="H6" s="27"/>
      <c r="I6" s="27"/>
      <c r="J6" s="27"/>
      <c r="K6" s="27"/>
      <c r="L6" s="27"/>
      <c r="M6" s="27"/>
      <c r="N6" s="27"/>
    </row>
    <row r="7" spans="1:15" ht="18" customHeight="1" x14ac:dyDescent="0.3">
      <c r="A7" s="22" t="s">
        <v>83</v>
      </c>
      <c r="B7" s="27">
        <v>-7500</v>
      </c>
      <c r="C7" s="27"/>
      <c r="D7" s="27">
        <v>7500</v>
      </c>
      <c r="E7" s="27"/>
      <c r="F7" s="27"/>
      <c r="G7" s="23"/>
      <c r="H7" s="27"/>
      <c r="I7" s="27"/>
      <c r="J7" s="27"/>
      <c r="K7" s="27"/>
      <c r="L7" s="27"/>
      <c r="M7" s="27"/>
    </row>
    <row r="8" spans="1:15" ht="18" customHeight="1" x14ac:dyDescent="0.3">
      <c r="A8" s="22" t="s">
        <v>82</v>
      </c>
      <c r="B8" s="27">
        <v>-12500</v>
      </c>
      <c r="C8" s="27"/>
      <c r="D8" s="27"/>
      <c r="E8" s="27">
        <v>12500</v>
      </c>
      <c r="F8" s="27"/>
      <c r="G8" s="23"/>
      <c r="H8" s="27"/>
      <c r="I8" s="27"/>
      <c r="J8" s="27"/>
      <c r="K8" s="27"/>
      <c r="L8" s="27"/>
      <c r="M8" s="27"/>
      <c r="N8" s="27"/>
    </row>
    <row r="9" spans="1:15" ht="18" customHeight="1" x14ac:dyDescent="0.3">
      <c r="A9" s="22" t="s">
        <v>78</v>
      </c>
      <c r="B9" s="27">
        <v>-40000</v>
      </c>
      <c r="C9" s="27"/>
      <c r="D9" s="27"/>
      <c r="E9" s="27"/>
      <c r="F9" s="27"/>
      <c r="G9" s="23"/>
      <c r="H9" s="27"/>
      <c r="I9" s="27"/>
      <c r="J9" s="27"/>
      <c r="K9" s="27"/>
      <c r="L9" s="27"/>
      <c r="M9" s="27"/>
      <c r="N9" s="27">
        <v>-40000</v>
      </c>
      <c r="O9" s="22" t="s">
        <v>77</v>
      </c>
    </row>
    <row r="10" spans="1:15" ht="18" customHeight="1" x14ac:dyDescent="0.3">
      <c r="A10" s="22" t="s">
        <v>80</v>
      </c>
      <c r="B10" s="27">
        <v>-20000</v>
      </c>
      <c r="C10" s="27">
        <v>20000</v>
      </c>
      <c r="D10" s="27"/>
      <c r="E10" s="27"/>
      <c r="F10" s="27"/>
      <c r="G10" s="23"/>
      <c r="H10" s="27"/>
      <c r="I10" s="27"/>
      <c r="J10" s="27"/>
      <c r="K10" s="27"/>
      <c r="L10" s="27"/>
      <c r="M10" s="27"/>
      <c r="N10" s="27"/>
    </row>
    <row r="11" spans="1:15" ht="18" customHeight="1" x14ac:dyDescent="0.3">
      <c r="A11" s="22" t="s">
        <v>89</v>
      </c>
      <c r="B11" s="27">
        <f>N11</f>
        <v>-3600</v>
      </c>
      <c r="C11" s="27"/>
      <c r="D11" s="27"/>
      <c r="E11" s="27"/>
      <c r="F11" s="27"/>
      <c r="G11" s="23"/>
      <c r="H11" s="27"/>
      <c r="I11" s="27"/>
      <c r="J11" s="27"/>
      <c r="K11" s="27"/>
      <c r="L11" s="27"/>
      <c r="M11" s="27"/>
      <c r="N11" s="27">
        <v>-3600</v>
      </c>
      <c r="O11" s="22" t="s">
        <v>87</v>
      </c>
    </row>
    <row r="12" spans="1:15" ht="18" customHeight="1" x14ac:dyDescent="0.3">
      <c r="A12" s="22" t="s">
        <v>90</v>
      </c>
      <c r="B12" s="27">
        <f>N12</f>
        <v>-120000</v>
      </c>
      <c r="C12" s="27"/>
      <c r="D12" s="27"/>
      <c r="E12" s="27"/>
      <c r="F12" s="27"/>
      <c r="G12" s="23"/>
      <c r="H12" s="27"/>
      <c r="I12" s="27"/>
      <c r="J12" s="27"/>
      <c r="K12" s="27"/>
      <c r="L12" s="27"/>
      <c r="M12" s="27"/>
      <c r="N12" s="27">
        <v>-120000</v>
      </c>
      <c r="O12" s="22" t="s">
        <v>88</v>
      </c>
    </row>
    <row r="13" spans="1:15" ht="18" customHeight="1" x14ac:dyDescent="0.3">
      <c r="A13" s="22" t="s">
        <v>93</v>
      </c>
      <c r="B13" s="27">
        <f>N13</f>
        <v>-5200</v>
      </c>
      <c r="C13" s="27"/>
      <c r="D13" s="27"/>
      <c r="E13" s="27"/>
      <c r="F13" s="27"/>
      <c r="G13" s="23"/>
      <c r="H13" s="27"/>
      <c r="I13" s="27"/>
      <c r="J13" s="27"/>
      <c r="K13" s="27"/>
      <c r="L13" s="27"/>
      <c r="M13" s="27"/>
      <c r="N13" s="27">
        <v>-5200</v>
      </c>
      <c r="O13" s="22" t="s">
        <v>91</v>
      </c>
    </row>
    <row r="14" spans="1:15" ht="18" customHeight="1" x14ac:dyDescent="0.3">
      <c r="A14" s="22" t="s">
        <v>94</v>
      </c>
      <c r="B14" s="27">
        <v>-5000</v>
      </c>
      <c r="C14" s="27"/>
      <c r="D14" s="27"/>
      <c r="E14" s="27"/>
      <c r="F14" s="27"/>
      <c r="G14" s="23"/>
      <c r="H14" s="27"/>
      <c r="I14" s="27"/>
      <c r="J14" s="27"/>
      <c r="K14" s="27"/>
      <c r="L14" s="27"/>
      <c r="M14" s="27"/>
      <c r="N14" s="27">
        <v>-5000</v>
      </c>
      <c r="O14" s="22" t="s">
        <v>92</v>
      </c>
    </row>
    <row r="15" spans="1:15" ht="18" customHeight="1" x14ac:dyDescent="0.3">
      <c r="A15" s="22" t="s">
        <v>95</v>
      </c>
      <c r="B15" s="27">
        <v>-10000</v>
      </c>
      <c r="C15" s="27"/>
      <c r="D15" s="27"/>
      <c r="E15" s="27"/>
      <c r="F15" s="27"/>
      <c r="G15" s="23"/>
      <c r="H15" s="27"/>
      <c r="I15" s="27"/>
      <c r="J15" s="27"/>
      <c r="K15" s="27"/>
      <c r="L15" s="27"/>
      <c r="M15" s="27"/>
      <c r="N15" s="27">
        <v>-10000</v>
      </c>
      <c r="O15" s="22" t="s">
        <v>95</v>
      </c>
    </row>
    <row r="16" spans="1:15" ht="18" customHeight="1" x14ac:dyDescent="0.3">
      <c r="A16" s="22" t="s">
        <v>97</v>
      </c>
      <c r="B16" s="27">
        <v>-100000</v>
      </c>
      <c r="C16" s="27"/>
      <c r="D16" s="27"/>
      <c r="E16" s="27"/>
      <c r="F16" s="27"/>
      <c r="G16" s="23"/>
      <c r="H16" s="27"/>
      <c r="I16" s="27"/>
      <c r="J16" s="27"/>
      <c r="K16" s="27"/>
      <c r="L16" s="27"/>
      <c r="M16" s="27"/>
      <c r="N16" s="27">
        <v>-100000</v>
      </c>
      <c r="O16" s="22" t="s">
        <v>96</v>
      </c>
    </row>
    <row r="17" spans="1:15" ht="18" customHeight="1" x14ac:dyDescent="0.3">
      <c r="A17" s="22" t="s">
        <v>98</v>
      </c>
      <c r="B17" s="27">
        <v>-2500</v>
      </c>
      <c r="C17" s="27"/>
      <c r="D17" s="27"/>
      <c r="E17" s="27"/>
      <c r="F17" s="27"/>
      <c r="G17" s="23"/>
      <c r="H17" s="27"/>
      <c r="I17" s="27"/>
      <c r="J17" s="27"/>
      <c r="K17" s="27"/>
      <c r="L17" s="27"/>
      <c r="M17" s="27"/>
      <c r="N17" s="27">
        <v>-2500</v>
      </c>
      <c r="O17" s="22" t="s">
        <v>98</v>
      </c>
    </row>
    <row r="18" spans="1:15" ht="18" customHeight="1" x14ac:dyDescent="0.3">
      <c r="B18" s="27"/>
      <c r="C18" s="27"/>
      <c r="D18" s="27"/>
      <c r="E18" s="27"/>
      <c r="F18" s="27"/>
      <c r="G18" s="23"/>
      <c r="H18" s="27"/>
      <c r="I18" s="27"/>
      <c r="J18" s="27"/>
      <c r="K18" s="27"/>
      <c r="L18" s="27"/>
      <c r="M18" s="27"/>
      <c r="N18" s="27"/>
    </row>
    <row r="19" spans="1:15" ht="18" customHeight="1" x14ac:dyDescent="0.3">
      <c r="B19" s="27"/>
      <c r="C19" s="27">
        <v>-1333</v>
      </c>
      <c r="D19" s="27"/>
      <c r="E19" s="27"/>
      <c r="F19" s="27"/>
      <c r="G19" s="23"/>
      <c r="H19" s="27"/>
      <c r="I19" s="27"/>
      <c r="J19" s="27"/>
      <c r="K19" s="27"/>
      <c r="L19" s="27"/>
      <c r="M19" s="27"/>
      <c r="N19" s="27">
        <v>-1333.33</v>
      </c>
      <c r="O19" s="22" t="s">
        <v>86</v>
      </c>
    </row>
    <row r="20" spans="1:15" ht="18" customHeight="1" x14ac:dyDescent="0.3">
      <c r="A20" s="22" t="s">
        <v>100</v>
      </c>
      <c r="B20" s="27">
        <v>219000</v>
      </c>
      <c r="C20" s="27"/>
      <c r="D20" s="27"/>
      <c r="E20" s="27"/>
      <c r="F20" s="27"/>
      <c r="G20" s="23"/>
      <c r="H20" s="27"/>
      <c r="I20" s="27"/>
      <c r="J20" s="27"/>
      <c r="K20" s="27"/>
      <c r="L20" s="27"/>
      <c r="M20" s="27"/>
      <c r="N20" s="27">
        <v>219000</v>
      </c>
      <c r="O20" s="22" t="s">
        <v>99</v>
      </c>
    </row>
    <row r="21" spans="1:15" ht="18" customHeight="1" x14ac:dyDescent="0.3">
      <c r="B21" s="27"/>
      <c r="C21" s="27"/>
      <c r="D21" s="27">
        <v>-1500</v>
      </c>
      <c r="E21" s="27"/>
      <c r="F21" s="27"/>
      <c r="G21" s="23"/>
      <c r="H21" s="27"/>
      <c r="I21" s="27"/>
      <c r="J21" s="27"/>
      <c r="K21" s="27"/>
      <c r="L21" s="27"/>
      <c r="M21" s="27"/>
      <c r="N21" s="27">
        <v>-1500</v>
      </c>
      <c r="O21" s="22" t="s">
        <v>85</v>
      </c>
    </row>
    <row r="22" spans="1:15" ht="18" customHeight="1" x14ac:dyDescent="0.3">
      <c r="B22" s="27"/>
      <c r="C22" s="27"/>
      <c r="D22" s="27"/>
      <c r="E22" s="27">
        <v>-2500</v>
      </c>
      <c r="F22" s="27"/>
      <c r="G22" s="23"/>
      <c r="H22" s="27"/>
      <c r="I22" s="27"/>
      <c r="J22" s="27"/>
      <c r="K22" s="27"/>
      <c r="L22" s="27"/>
      <c r="M22" s="27"/>
      <c r="N22" s="27">
        <v>-2500</v>
      </c>
      <c r="O22" s="22" t="s">
        <v>84</v>
      </c>
    </row>
    <row r="23" spans="1:15" ht="18" customHeight="1" x14ac:dyDescent="0.3">
      <c r="A23" s="22" t="s">
        <v>101</v>
      </c>
      <c r="B23" s="27">
        <v>-43800</v>
      </c>
      <c r="C23" s="27"/>
      <c r="D23" s="27"/>
      <c r="E23" s="27"/>
      <c r="F23" s="27"/>
      <c r="G23" s="23"/>
      <c r="H23" s="27"/>
      <c r="I23" s="27"/>
      <c r="J23" s="27"/>
      <c r="K23" s="27"/>
      <c r="L23" s="27"/>
      <c r="M23" s="27"/>
      <c r="N23" s="27">
        <f>-N20/5</f>
        <v>-43800</v>
      </c>
      <c r="O23" s="22" t="s">
        <v>102</v>
      </c>
    </row>
    <row r="24" spans="1:15" ht="18" customHeight="1" x14ac:dyDescent="0.3">
      <c r="A24" s="21" t="s">
        <v>46</v>
      </c>
      <c r="B24" s="28">
        <f t="shared" ref="B24:F24" si="0">SUM(B5:B23)</f>
        <v>48900</v>
      </c>
      <c r="C24" s="28">
        <f t="shared" si="0"/>
        <v>18667</v>
      </c>
      <c r="D24" s="28">
        <f t="shared" si="0"/>
        <v>6000</v>
      </c>
      <c r="E24" s="28">
        <f t="shared" si="0"/>
        <v>10000</v>
      </c>
      <c r="F24" s="28">
        <f t="shared" si="0"/>
        <v>0</v>
      </c>
      <c r="G24" s="23"/>
      <c r="H24" s="28">
        <f t="shared" ref="H24:N24" si="1">SUM(H5:H23)</f>
        <v>0</v>
      </c>
      <c r="I24" s="28">
        <f>SUM(I5:I23)</f>
        <v>0</v>
      </c>
      <c r="J24" s="28">
        <f>SUM(J5:J23)</f>
        <v>0</v>
      </c>
      <c r="K24" s="28">
        <f>SUM(K5:K23)</f>
        <v>0</v>
      </c>
      <c r="L24" s="28">
        <f t="shared" si="1"/>
        <v>0</v>
      </c>
      <c r="M24" s="28">
        <f t="shared" si="1"/>
        <v>200000</v>
      </c>
      <c r="N24" s="28">
        <f t="shared" si="1"/>
        <v>-116433.33000000002</v>
      </c>
    </row>
    <row r="26" spans="1:15" ht="18" customHeight="1" thickBot="1" x14ac:dyDescent="0.35">
      <c r="F26" s="29">
        <f>SUM(B24:F24)</f>
        <v>83567</v>
      </c>
      <c r="G26" s="30" t="s">
        <v>44</v>
      </c>
      <c r="H26" s="29">
        <f>SUM(H24:N24)</f>
        <v>83566.669999999984</v>
      </c>
      <c r="I26" s="31"/>
      <c r="J26" s="31"/>
      <c r="K26" s="31"/>
    </row>
    <row r="27" spans="1:15" ht="18" customHeight="1" thickTop="1" x14ac:dyDescent="0.3"/>
  </sheetData>
  <mergeCells count="3">
    <mergeCell ref="M3:N3"/>
    <mergeCell ref="H3:L3"/>
    <mergeCell ref="B3:F3"/>
  </mergeCells>
  <conditionalFormatting sqref="P3 O4:P4 M3:M4 M5:P6 H3:K3 D4:L6 B3:B6 C3:C4">
    <cfRule type="cellIs" dxfId="2" priority="6" operator="lessThan">
      <formula>0</formula>
    </cfRule>
  </conditionalFormatting>
  <conditionalFormatting sqref="N4">
    <cfRule type="cellIs" dxfId="1" priority="2" operator="lessThan">
      <formula>0</formula>
    </cfRule>
  </conditionalFormatting>
  <conditionalFormatting sqref="A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7282-2C30-40C5-83C2-B42F8E5D3A69}">
  <dimension ref="A1"/>
  <sheetViews>
    <sheetView workbookViewId="0">
      <selection activeCell="L4" sqref="L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5DB2-FDFD-46C7-A156-A4A8FBFC35F4}">
  <dimension ref="A1:G13"/>
  <sheetViews>
    <sheetView workbookViewId="0">
      <selection activeCell="A19" sqref="A19"/>
    </sheetView>
  </sheetViews>
  <sheetFormatPr defaultRowHeight="14.5" x14ac:dyDescent="0.35"/>
  <cols>
    <col min="1" max="1" width="41.90625" customWidth="1"/>
    <col min="2" max="2" width="29.36328125" customWidth="1"/>
    <col min="3" max="3" width="10.1796875" customWidth="1"/>
    <col min="4" max="4" width="9.08984375" customWidth="1"/>
    <col min="6" max="6" width="12.81640625" customWidth="1"/>
  </cols>
  <sheetData>
    <row r="1" spans="1:7" x14ac:dyDescent="0.35">
      <c r="A1" t="s">
        <v>52</v>
      </c>
      <c r="B1">
        <v>40000</v>
      </c>
    </row>
    <row r="2" spans="1:7" x14ac:dyDescent="0.35">
      <c r="A2" t="s">
        <v>53</v>
      </c>
      <c r="B2" t="s">
        <v>54</v>
      </c>
    </row>
    <row r="3" spans="1:7" x14ac:dyDescent="0.35">
      <c r="A3" t="s">
        <v>55</v>
      </c>
      <c r="B3" t="s">
        <v>56</v>
      </c>
      <c r="C3" t="s">
        <v>66</v>
      </c>
      <c r="D3" t="s">
        <v>67</v>
      </c>
    </row>
    <row r="4" spans="1:7" x14ac:dyDescent="0.35">
      <c r="A4" t="s">
        <v>57</v>
      </c>
      <c r="B4" t="s">
        <v>68</v>
      </c>
      <c r="C4" s="32">
        <v>150</v>
      </c>
    </row>
    <row r="5" spans="1:7" x14ac:dyDescent="0.35">
      <c r="A5" t="s">
        <v>57</v>
      </c>
      <c r="B5" t="s">
        <v>64</v>
      </c>
      <c r="C5">
        <v>3000</v>
      </c>
    </row>
    <row r="6" spans="1:7" x14ac:dyDescent="0.35">
      <c r="A6" t="s">
        <v>69</v>
      </c>
      <c r="B6" t="s">
        <v>70</v>
      </c>
    </row>
    <row r="7" spans="1:7" x14ac:dyDescent="0.35">
      <c r="A7" t="s">
        <v>65</v>
      </c>
      <c r="B7">
        <v>450000</v>
      </c>
    </row>
    <row r="8" spans="1:7" x14ac:dyDescent="0.35">
      <c r="A8" t="s">
        <v>72</v>
      </c>
      <c r="B8" s="32">
        <v>0.08</v>
      </c>
      <c r="D8" t="s">
        <v>63</v>
      </c>
    </row>
    <row r="9" spans="1:7" x14ac:dyDescent="0.35">
      <c r="A9" t="s">
        <v>71</v>
      </c>
      <c r="B9">
        <f>B7*B8</f>
        <v>36000</v>
      </c>
      <c r="D9" t="s">
        <v>61</v>
      </c>
      <c r="E9" t="s">
        <v>62</v>
      </c>
      <c r="F9" t="s">
        <v>73</v>
      </c>
      <c r="G9" t="s">
        <v>74</v>
      </c>
    </row>
    <row r="10" spans="1:7" x14ac:dyDescent="0.35">
      <c r="A10" t="s">
        <v>75</v>
      </c>
      <c r="B10">
        <v>400</v>
      </c>
      <c r="D10" t="s">
        <v>58</v>
      </c>
      <c r="E10">
        <v>50</v>
      </c>
      <c r="F10">
        <f>C4*E10*B8</f>
        <v>600</v>
      </c>
      <c r="G10">
        <f>E10*B10</f>
        <v>20000</v>
      </c>
    </row>
    <row r="11" spans="1:7" x14ac:dyDescent="0.35">
      <c r="A11" t="s">
        <v>76</v>
      </c>
      <c r="B11">
        <v>250</v>
      </c>
      <c r="D11" t="s">
        <v>59</v>
      </c>
      <c r="E11">
        <v>1950</v>
      </c>
      <c r="F11">
        <f>C4*E11*B8</f>
        <v>23400</v>
      </c>
      <c r="G11">
        <f>E11*B11</f>
        <v>487500</v>
      </c>
    </row>
    <row r="12" spans="1:7" x14ac:dyDescent="0.35">
      <c r="D12" t="s">
        <v>60</v>
      </c>
      <c r="E12">
        <v>1000</v>
      </c>
      <c r="F12">
        <f>C4*E12*B8</f>
        <v>12000</v>
      </c>
      <c r="G12">
        <f>E12*B11</f>
        <v>250000</v>
      </c>
    </row>
    <row r="13" spans="1:7" x14ac:dyDescent="0.35">
      <c r="E13" s="32">
        <f>SUM(E10:E12)</f>
        <v>3000</v>
      </c>
      <c r="F13" s="32">
        <f>SUM(F10:F12)</f>
        <v>36000</v>
      </c>
      <c r="G13" s="32">
        <f>SUM(G10:G12)</f>
        <v>757500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2" workbookViewId="0">
      <selection activeCell="D24" sqref="D24"/>
    </sheetView>
  </sheetViews>
  <sheetFormatPr defaultColWidth="8.81640625" defaultRowHeight="14" x14ac:dyDescent="0.35"/>
  <cols>
    <col min="1" max="1" width="64.81640625" style="5" bestFit="1" customWidth="1"/>
    <col min="2" max="2" width="15.81640625" style="5" customWidth="1"/>
    <col min="3" max="16384" width="8.81640625" style="5"/>
  </cols>
  <sheetData>
    <row r="1" spans="1:4" x14ac:dyDescent="0.35">
      <c r="A1" s="38" t="s">
        <v>110</v>
      </c>
      <c r="B1" s="38"/>
    </row>
    <row r="2" spans="1:4" x14ac:dyDescent="0.35">
      <c r="A2" s="6" t="s">
        <v>0</v>
      </c>
      <c r="B2" s="7" t="s">
        <v>1</v>
      </c>
      <c r="C2" s="8"/>
    </row>
    <row r="3" spans="1:4" x14ac:dyDescent="0.35">
      <c r="A3" s="9" t="s">
        <v>50</v>
      </c>
      <c r="B3" s="5">
        <v>219000</v>
      </c>
      <c r="D3" s="8"/>
    </row>
    <row r="5" spans="1:4" x14ac:dyDescent="0.35">
      <c r="B5" s="8"/>
    </row>
    <row r="6" spans="1:4" x14ac:dyDescent="0.35">
      <c r="A6" s="7" t="s">
        <v>2</v>
      </c>
      <c r="B6" s="10">
        <f>SUM(B3:B4)</f>
        <v>219000</v>
      </c>
      <c r="C6" s="8"/>
    </row>
    <row r="8" spans="1:4" x14ac:dyDescent="0.35">
      <c r="A8" s="11" t="s">
        <v>3</v>
      </c>
    </row>
    <row r="9" spans="1:4" x14ac:dyDescent="0.3">
      <c r="A9" s="22" t="s">
        <v>86</v>
      </c>
      <c r="B9" s="5">
        <v>1133</v>
      </c>
    </row>
    <row r="10" spans="1:4" x14ac:dyDescent="0.3">
      <c r="A10" s="22" t="s">
        <v>102</v>
      </c>
      <c r="B10" s="5">
        <v>43800</v>
      </c>
    </row>
    <row r="11" spans="1:4" x14ac:dyDescent="0.3">
      <c r="A11" s="22" t="s">
        <v>85</v>
      </c>
      <c r="B11" s="5">
        <v>1500</v>
      </c>
    </row>
    <row r="12" spans="1:4" x14ac:dyDescent="0.3">
      <c r="A12" s="22" t="s">
        <v>84</v>
      </c>
      <c r="B12" s="5">
        <v>2500</v>
      </c>
    </row>
    <row r="13" spans="1:4" x14ac:dyDescent="0.3">
      <c r="A13" s="22" t="s">
        <v>109</v>
      </c>
      <c r="B13" s="5">
        <v>40000</v>
      </c>
    </row>
    <row r="14" spans="1:4" x14ac:dyDescent="0.3">
      <c r="A14" s="22" t="s">
        <v>87</v>
      </c>
      <c r="B14" s="27">
        <v>3600</v>
      </c>
    </row>
    <row r="15" spans="1:4" x14ac:dyDescent="0.3">
      <c r="A15" s="22" t="s">
        <v>88</v>
      </c>
      <c r="B15" s="27">
        <v>120000</v>
      </c>
    </row>
    <row r="16" spans="1:4" x14ac:dyDescent="0.3">
      <c r="A16" s="22" t="s">
        <v>91</v>
      </c>
      <c r="B16" s="27">
        <v>5200</v>
      </c>
    </row>
    <row r="17" spans="1:3" x14ac:dyDescent="0.3">
      <c r="A17" s="22" t="s">
        <v>92</v>
      </c>
      <c r="B17" s="27">
        <v>5000</v>
      </c>
    </row>
    <row r="18" spans="1:3" x14ac:dyDescent="0.3">
      <c r="A18" s="22" t="s">
        <v>95</v>
      </c>
      <c r="B18" s="27">
        <v>10000</v>
      </c>
    </row>
    <row r="19" spans="1:3" x14ac:dyDescent="0.3">
      <c r="A19" s="22" t="s">
        <v>96</v>
      </c>
      <c r="B19" s="27">
        <v>100000</v>
      </c>
    </row>
    <row r="20" spans="1:3" x14ac:dyDescent="0.3">
      <c r="A20" s="22" t="s">
        <v>98</v>
      </c>
      <c r="B20" s="27">
        <v>2500</v>
      </c>
    </row>
    <row r="21" spans="1:3" x14ac:dyDescent="0.35">
      <c r="A21" s="7" t="s">
        <v>4</v>
      </c>
      <c r="B21" s="10">
        <f>SUM(B9:B20)</f>
        <v>335233</v>
      </c>
      <c r="C21" s="8"/>
    </row>
    <row r="23" spans="1:3" x14ac:dyDescent="0.35">
      <c r="A23" s="12" t="s">
        <v>5</v>
      </c>
      <c r="B23" s="33">
        <f>B6-B21</f>
        <v>-116233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workbookViewId="0">
      <selection activeCell="E17" sqref="E17:E18"/>
    </sheetView>
  </sheetViews>
  <sheetFormatPr defaultColWidth="8.81640625" defaultRowHeight="14" x14ac:dyDescent="0.35"/>
  <cols>
    <col min="1" max="1" width="34.54296875" style="5" customWidth="1"/>
    <col min="2" max="2" width="9.08984375" style="5" bestFit="1" customWidth="1"/>
    <col min="3" max="3" width="10.08984375" style="5" bestFit="1" customWidth="1"/>
    <col min="4" max="4" width="35" style="5" customWidth="1"/>
    <col min="5" max="5" width="9.08984375" style="5" bestFit="1" customWidth="1"/>
    <col min="6" max="6" width="10.08984375" style="5" bestFit="1" customWidth="1"/>
    <col min="7" max="16384" width="8.81640625" style="5"/>
  </cols>
  <sheetData>
    <row r="1" spans="1:7" ht="15" x14ac:dyDescent="0.35">
      <c r="A1" s="39" t="s">
        <v>108</v>
      </c>
      <c r="B1" s="39"/>
      <c r="C1" s="39"/>
      <c r="D1" s="39"/>
      <c r="E1" s="39"/>
      <c r="F1" s="39"/>
    </row>
    <row r="2" spans="1:7" x14ac:dyDescent="0.35">
      <c r="A2" s="13" t="s">
        <v>6</v>
      </c>
      <c r="B2" s="13"/>
      <c r="C2" s="13" t="s">
        <v>7</v>
      </c>
      <c r="D2" s="13" t="s">
        <v>8</v>
      </c>
      <c r="E2" s="13"/>
      <c r="F2" s="13" t="s">
        <v>7</v>
      </c>
    </row>
    <row r="3" spans="1:7" x14ac:dyDescent="0.35">
      <c r="A3" s="14" t="s">
        <v>9</v>
      </c>
      <c r="B3" s="15"/>
      <c r="C3" s="15"/>
      <c r="D3" s="14" t="s">
        <v>10</v>
      </c>
      <c r="E3" s="15"/>
      <c r="F3" s="15"/>
    </row>
    <row r="4" spans="1:7" x14ac:dyDescent="0.3">
      <c r="A4" s="15" t="s">
        <v>51</v>
      </c>
      <c r="B4" s="28">
        <v>48990</v>
      </c>
      <c r="C4" s="15"/>
      <c r="D4" s="15"/>
      <c r="E4" s="15"/>
      <c r="F4" s="15"/>
    </row>
    <row r="5" spans="1:7" x14ac:dyDescent="0.35">
      <c r="A5" s="15"/>
      <c r="B5" s="15"/>
      <c r="C5" s="15"/>
      <c r="D5" s="16"/>
      <c r="E5" s="17"/>
      <c r="F5" s="15"/>
    </row>
    <row r="6" spans="1:7" x14ac:dyDescent="0.35">
      <c r="A6" s="15"/>
      <c r="B6" s="15"/>
      <c r="C6" s="15"/>
      <c r="D6" s="15"/>
      <c r="E6" s="15"/>
      <c r="F6" s="15"/>
    </row>
    <row r="7" spans="1:7" x14ac:dyDescent="0.35">
      <c r="A7" s="16"/>
      <c r="B7" s="15"/>
      <c r="C7" s="15">
        <f>SUM(B4:B9)</f>
        <v>48990</v>
      </c>
      <c r="D7" s="15"/>
      <c r="E7" s="18"/>
      <c r="F7" s="15"/>
    </row>
    <row r="8" spans="1:7" x14ac:dyDescent="0.35">
      <c r="A8" s="15"/>
      <c r="B8" s="15"/>
      <c r="C8" s="15"/>
      <c r="D8" s="15"/>
      <c r="E8" s="18"/>
      <c r="F8" s="15"/>
    </row>
    <row r="9" spans="1:7" x14ac:dyDescent="0.35">
      <c r="A9" s="16"/>
      <c r="B9" s="15"/>
      <c r="C9" s="15"/>
      <c r="D9" s="15"/>
      <c r="E9" s="15"/>
      <c r="F9" s="15"/>
    </row>
    <row r="10" spans="1:7" x14ac:dyDescent="0.35">
      <c r="A10" s="19" t="s">
        <v>11</v>
      </c>
      <c r="B10" s="15"/>
      <c r="C10" s="15"/>
      <c r="D10" s="15"/>
      <c r="E10" s="15"/>
      <c r="F10" s="15"/>
    </row>
    <row r="11" spans="1:7" x14ac:dyDescent="0.35">
      <c r="A11" s="16" t="s">
        <v>103</v>
      </c>
      <c r="B11" s="15">
        <v>20000</v>
      </c>
      <c r="C11" s="15"/>
      <c r="D11" s="14" t="s">
        <v>32</v>
      </c>
      <c r="E11" s="15"/>
      <c r="F11" s="15"/>
    </row>
    <row r="12" spans="1:7" x14ac:dyDescent="0.35">
      <c r="A12" s="16" t="s">
        <v>106</v>
      </c>
      <c r="B12" s="33">
        <v>-1333</v>
      </c>
      <c r="C12" s="15">
        <f>B11+B12</f>
        <v>18667</v>
      </c>
      <c r="D12" s="16"/>
      <c r="E12" s="15"/>
      <c r="F12" s="15"/>
    </row>
    <row r="13" spans="1:7" x14ac:dyDescent="0.35">
      <c r="A13" s="16" t="s">
        <v>105</v>
      </c>
      <c r="B13" s="15">
        <v>7500</v>
      </c>
      <c r="C13" s="15"/>
      <c r="D13" s="16"/>
      <c r="E13" s="15"/>
      <c r="F13" s="15"/>
    </row>
    <row r="14" spans="1:7" x14ac:dyDescent="0.35">
      <c r="A14" s="16" t="s">
        <v>107</v>
      </c>
      <c r="B14" s="34">
        <v>-1500</v>
      </c>
      <c r="C14" s="15">
        <f>B13+B14</f>
        <v>6000</v>
      </c>
      <c r="D14" s="16"/>
      <c r="E14" s="15"/>
      <c r="F14" s="15"/>
      <c r="G14" s="20"/>
    </row>
    <row r="15" spans="1:7" x14ac:dyDescent="0.35">
      <c r="A15" s="16" t="s">
        <v>104</v>
      </c>
      <c r="B15" s="15">
        <v>12500</v>
      </c>
      <c r="C15" s="15"/>
      <c r="D15" s="15"/>
      <c r="E15" s="15"/>
      <c r="F15" s="15"/>
    </row>
    <row r="16" spans="1:7" x14ac:dyDescent="0.35">
      <c r="A16" s="16" t="s">
        <v>107</v>
      </c>
      <c r="B16" s="35">
        <v>-2500</v>
      </c>
      <c r="C16" s="15">
        <f>SUM(B15+B16)</f>
        <v>10000</v>
      </c>
      <c r="D16" s="14" t="s">
        <v>45</v>
      </c>
      <c r="E16" s="15"/>
      <c r="F16" s="15"/>
    </row>
    <row r="17" spans="1:6" x14ac:dyDescent="0.35">
      <c r="A17" s="15"/>
      <c r="B17" s="15"/>
      <c r="C17" s="15"/>
      <c r="D17" s="5" t="s">
        <v>36</v>
      </c>
      <c r="F17" s="15">
        <v>200000</v>
      </c>
    </row>
    <row r="18" spans="1:6" ht="28" x14ac:dyDescent="0.3">
      <c r="A18" s="15"/>
      <c r="B18" s="15"/>
      <c r="C18" s="15"/>
      <c r="D18" s="16" t="s">
        <v>33</v>
      </c>
      <c r="E18" s="28"/>
      <c r="F18" s="35">
        <v>-116433</v>
      </c>
    </row>
    <row r="19" spans="1:6" x14ac:dyDescent="0.35">
      <c r="A19" s="15"/>
      <c r="B19" s="15"/>
      <c r="C19" s="15"/>
      <c r="D19" s="15"/>
      <c r="E19" s="15"/>
      <c r="F19" s="15"/>
    </row>
    <row r="20" spans="1:6" x14ac:dyDescent="0.35">
      <c r="A20" s="6" t="s">
        <v>12</v>
      </c>
      <c r="B20" s="6"/>
      <c r="C20" s="6">
        <f>SUM(C7:C18)</f>
        <v>83657</v>
      </c>
      <c r="D20" s="6" t="s">
        <v>13</v>
      </c>
      <c r="E20" s="6"/>
      <c r="F20" s="6">
        <f>SUM(F5:F18)</f>
        <v>83567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I16" sqref="I16"/>
    </sheetView>
  </sheetViews>
  <sheetFormatPr defaultColWidth="8.81640625" defaultRowHeight="14" x14ac:dyDescent="0.35"/>
  <cols>
    <col min="1" max="1" width="45" style="1" bestFit="1" customWidth="1"/>
    <col min="2" max="2" width="29.453125" style="1" customWidth="1"/>
    <col min="3" max="16384" width="8.81640625" style="1"/>
  </cols>
  <sheetData>
    <row r="1" spans="1:2" ht="20" x14ac:dyDescent="0.35">
      <c r="A1" s="40" t="s">
        <v>19</v>
      </c>
      <c r="B1" s="40"/>
    </row>
    <row r="2" spans="1:2" x14ac:dyDescent="0.35">
      <c r="A2" s="2" t="s">
        <v>21</v>
      </c>
      <c r="B2" s="2">
        <v>0</v>
      </c>
    </row>
    <row r="3" spans="1:2" x14ac:dyDescent="0.35">
      <c r="A3" s="3"/>
      <c r="B3" s="3"/>
    </row>
    <row r="4" spans="1:2" x14ac:dyDescent="0.35">
      <c r="A4" s="4" t="s">
        <v>14</v>
      </c>
      <c r="B4" s="3"/>
    </row>
    <row r="5" spans="1:2" x14ac:dyDescent="0.35">
      <c r="A5" s="3" t="s">
        <v>18</v>
      </c>
      <c r="B5" s="3">
        <v>2000</v>
      </c>
    </row>
    <row r="6" spans="1:2" x14ac:dyDescent="0.35">
      <c r="A6" s="3" t="s">
        <v>29</v>
      </c>
      <c r="B6" s="3">
        <v>4000</v>
      </c>
    </row>
    <row r="7" spans="1:2" x14ac:dyDescent="0.35">
      <c r="A7" s="3" t="s">
        <v>30</v>
      </c>
      <c r="B7" s="3">
        <v>1680</v>
      </c>
    </row>
    <row r="8" spans="1:2" x14ac:dyDescent="0.35">
      <c r="A8" s="3" t="s">
        <v>20</v>
      </c>
      <c r="B8" s="3">
        <v>50</v>
      </c>
    </row>
    <row r="9" spans="1:2" x14ac:dyDescent="0.35">
      <c r="A9" s="2" t="s">
        <v>15</v>
      </c>
      <c r="B9" s="2">
        <f>SUM(B5:B8)</f>
        <v>7730</v>
      </c>
    </row>
    <row r="10" spans="1:2" x14ac:dyDescent="0.35">
      <c r="A10" s="3"/>
      <c r="B10" s="3"/>
    </row>
    <row r="11" spans="1:2" x14ac:dyDescent="0.35">
      <c r="A11" s="4" t="s">
        <v>3</v>
      </c>
      <c r="B11" s="3"/>
    </row>
    <row r="12" spans="1:2" x14ac:dyDescent="0.35">
      <c r="A12" s="3" t="s">
        <v>22</v>
      </c>
      <c r="B12" s="3">
        <v>3800</v>
      </c>
    </row>
    <row r="13" spans="1:2" x14ac:dyDescent="0.35">
      <c r="A13" s="3" t="s">
        <v>23</v>
      </c>
      <c r="B13" s="3">
        <v>1000</v>
      </c>
    </row>
    <row r="14" spans="1:2" x14ac:dyDescent="0.35">
      <c r="A14" s="3" t="s">
        <v>24</v>
      </c>
      <c r="B14" s="3">
        <v>200</v>
      </c>
    </row>
    <row r="15" spans="1:2" x14ac:dyDescent="0.35">
      <c r="A15" s="3" t="s">
        <v>25</v>
      </c>
      <c r="B15" s="3">
        <v>600</v>
      </c>
    </row>
    <row r="16" spans="1:2" x14ac:dyDescent="0.35">
      <c r="A16" s="3" t="s">
        <v>26</v>
      </c>
      <c r="B16" s="3">
        <v>130</v>
      </c>
    </row>
    <row r="17" spans="1:2" x14ac:dyDescent="0.35">
      <c r="A17" s="3" t="s">
        <v>27</v>
      </c>
      <c r="B17" s="3">
        <v>100</v>
      </c>
    </row>
    <row r="18" spans="1:2" x14ac:dyDescent="0.35">
      <c r="A18" s="3" t="s">
        <v>28</v>
      </c>
      <c r="B18" s="3">
        <v>435</v>
      </c>
    </row>
    <row r="19" spans="1:2" x14ac:dyDescent="0.35">
      <c r="A19" s="2" t="s">
        <v>16</v>
      </c>
      <c r="B19" s="2">
        <f>SUM(B12:B18)</f>
        <v>6265</v>
      </c>
    </row>
    <row r="20" spans="1:2" x14ac:dyDescent="0.35">
      <c r="A20" s="3"/>
      <c r="B20" s="3"/>
    </row>
    <row r="21" spans="1:2" x14ac:dyDescent="0.35">
      <c r="A21" s="2" t="s">
        <v>17</v>
      </c>
      <c r="B21" s="2">
        <f>B9-B19</f>
        <v>1465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Accounting Equations</vt:lpstr>
      <vt:lpstr>Sheet2</vt:lpstr>
      <vt:lpstr>Sheet1</vt:lpstr>
      <vt:lpstr>Income Statement</vt:lpstr>
      <vt:lpstr>Balance sheet</vt:lpstr>
      <vt:lpstr>Cash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2020-07-20T08:16:30Z</dcterms:modified>
</cp:coreProperties>
</file>