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e/home/_work/_workingpaper/GitHub/CoVid-19/data/"/>
    </mc:Choice>
  </mc:AlternateContent>
  <xr:revisionPtr revIDLastSave="0" documentId="13_ncr:1_{423D8E52-B335-C84B-91CC-FFD1479D3C88}" xr6:coauthVersionLast="47" xr6:coauthVersionMax="47" xr10:uidLastSave="{00000000-0000-0000-0000-000000000000}"/>
  <bookViews>
    <workbookView xWindow="23040" yWindow="3300" windowWidth="30080" windowHeight="22300" xr2:uid="{67AC3EEA-7C1F-3548-AD8A-730D69870014}"/>
  </bookViews>
  <sheets>
    <sheet name="感染_ワクチン" sheetId="1" r:id="rId1"/>
    <sheet name="感染状況" sheetId="4" r:id="rId2"/>
    <sheet name="一次集計" sheetId="3" r:id="rId3"/>
    <sheet name="PDFデータ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3" l="1"/>
  <c r="D11" i="3"/>
  <c r="C11" i="3"/>
  <c r="B11" i="3"/>
  <c r="E10" i="3"/>
  <c r="D10" i="3"/>
  <c r="C10" i="3"/>
  <c r="B10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C3" i="3"/>
  <c r="B3" i="3"/>
  <c r="E2" i="3"/>
  <c r="D2" i="3"/>
  <c r="C2" i="3"/>
  <c r="B2" i="3"/>
  <c r="B20" i="2"/>
  <c r="B19" i="2"/>
  <c r="B18" i="2"/>
  <c r="B17" i="2"/>
  <c r="B16" i="2"/>
  <c r="B15" i="2"/>
  <c r="B14" i="2"/>
  <c r="B13" i="2"/>
  <c r="B12" i="2"/>
  <c r="B10" i="2"/>
  <c r="B9" i="2"/>
  <c r="B8" i="2"/>
  <c r="B7" i="2"/>
  <c r="B6" i="2"/>
  <c r="B5" i="2"/>
  <c r="B4" i="2"/>
  <c r="E3" i="3" s="1"/>
  <c r="B3" i="2"/>
  <c r="B11" i="2"/>
  <c r="K5" i="4"/>
  <c r="K4" i="4"/>
  <c r="B3" i="1" s="1" a="1"/>
  <c r="B3" i="1" s="1"/>
  <c r="K3" i="4"/>
  <c r="C3" i="1" s="1" a="1"/>
  <c r="C3" i="1" s="1"/>
  <c r="K2" i="4"/>
  <c r="K3" i="2" a="1"/>
  <c r="N3" i="2" s="1"/>
  <c r="G6" i="2" a="1"/>
  <c r="I6" i="2" s="1"/>
  <c r="C3" i="2" a="1"/>
  <c r="C3" i="2" s="1"/>
  <c r="D3" i="3" l="1"/>
  <c r="M4" i="2"/>
  <c r="L4" i="2"/>
  <c r="M3" i="2"/>
  <c r="L3" i="2"/>
  <c r="K4" i="2"/>
  <c r="K3" i="2"/>
  <c r="R4" i="2"/>
  <c r="R3" i="2"/>
  <c r="Q4" i="2"/>
  <c r="Q3" i="2"/>
  <c r="P3" i="2"/>
  <c r="P4" i="2"/>
  <c r="O4" i="2"/>
  <c r="O3" i="2"/>
  <c r="N4" i="2"/>
  <c r="C5" i="1"/>
  <c r="C10" i="1"/>
  <c r="C9" i="1"/>
  <c r="C8" i="1"/>
  <c r="C7" i="1"/>
  <c r="C6" i="1"/>
  <c r="C12" i="1"/>
  <c r="C4" i="1"/>
  <c r="C11" i="1"/>
  <c r="B6" i="1"/>
  <c r="B10" i="1"/>
  <c r="B9" i="1"/>
  <c r="B8" i="1"/>
  <c r="B7" i="1"/>
  <c r="B5" i="1"/>
  <c r="B12" i="1"/>
  <c r="B4" i="1"/>
  <c r="B11" i="1"/>
  <c r="H22" i="2"/>
  <c r="H20" i="2"/>
  <c r="H18" i="2"/>
  <c r="H16" i="2"/>
  <c r="H14" i="2"/>
  <c r="H12" i="2"/>
  <c r="H10" i="2"/>
  <c r="H8" i="2"/>
  <c r="H6" i="2"/>
  <c r="G22" i="2"/>
  <c r="G20" i="2"/>
  <c r="G18" i="2"/>
  <c r="G16" i="2"/>
  <c r="G14" i="2"/>
  <c r="G12" i="2"/>
  <c r="G10" i="2"/>
  <c r="G8" i="2"/>
  <c r="G6" i="2"/>
  <c r="J23" i="2"/>
  <c r="J21" i="2"/>
  <c r="J19" i="2"/>
  <c r="J17" i="2"/>
  <c r="J15" i="2"/>
  <c r="J13" i="2"/>
  <c r="J11" i="2"/>
  <c r="J9" i="2"/>
  <c r="J7" i="2"/>
  <c r="I23" i="2"/>
  <c r="I21" i="2"/>
  <c r="I19" i="2"/>
  <c r="I17" i="2"/>
  <c r="I15" i="2"/>
  <c r="I13" i="2"/>
  <c r="I11" i="2"/>
  <c r="I9" i="2"/>
  <c r="I7" i="2"/>
  <c r="H23" i="2"/>
  <c r="H21" i="2"/>
  <c r="H19" i="2"/>
  <c r="H17" i="2"/>
  <c r="H15" i="2"/>
  <c r="H13" i="2"/>
  <c r="H11" i="2"/>
  <c r="H9" i="2"/>
  <c r="H7" i="2"/>
  <c r="G23" i="2"/>
  <c r="G21" i="2"/>
  <c r="G19" i="2"/>
  <c r="G17" i="2"/>
  <c r="G15" i="2"/>
  <c r="G13" i="2"/>
  <c r="G11" i="2"/>
  <c r="G9" i="2"/>
  <c r="G7" i="2"/>
  <c r="J22" i="2"/>
  <c r="J20" i="2"/>
  <c r="J18" i="2"/>
  <c r="J16" i="2"/>
  <c r="J14" i="2"/>
  <c r="J12" i="2"/>
  <c r="J10" i="2"/>
  <c r="J8" i="2"/>
  <c r="J6" i="2"/>
  <c r="I22" i="2"/>
  <c r="I20" i="2"/>
  <c r="I18" i="2"/>
  <c r="I16" i="2"/>
  <c r="I14" i="2"/>
  <c r="I12" i="2"/>
  <c r="I10" i="2"/>
  <c r="I8" i="2"/>
  <c r="F4" i="2"/>
  <c r="E4" i="2"/>
  <c r="D4" i="2"/>
  <c r="C4" i="2"/>
  <c r="F3" i="2"/>
  <c r="E3" i="2"/>
  <c r="D3" i="2"/>
  <c r="E3" i="1" l="1" a="1"/>
  <c r="C13" i="1"/>
  <c r="D3" i="1" a="1"/>
  <c r="F3" i="1" a="1"/>
  <c r="B13" i="1"/>
  <c r="D3" i="1" l="1"/>
  <c r="D10" i="1"/>
  <c r="D12" i="1"/>
  <c r="D9" i="1"/>
  <c r="D4" i="1"/>
  <c r="D6" i="1"/>
  <c r="D7" i="1"/>
  <c r="D11" i="1"/>
  <c r="D8" i="1"/>
  <c r="D5" i="1"/>
  <c r="F3" i="1"/>
  <c r="F6" i="1"/>
  <c r="F5" i="1"/>
  <c r="F4" i="1"/>
  <c r="F9" i="1"/>
  <c r="F12" i="1"/>
  <c r="F10" i="1"/>
  <c r="F11" i="1"/>
  <c r="F8" i="1"/>
  <c r="F7" i="1"/>
  <c r="E3" i="1"/>
  <c r="E7" i="1"/>
  <c r="E10" i="1"/>
  <c r="E6" i="1"/>
  <c r="E12" i="1"/>
  <c r="E11" i="1"/>
  <c r="E5" i="1"/>
  <c r="E4" i="1"/>
  <c r="E9" i="1"/>
  <c r="E8" i="1"/>
  <c r="E13" i="1" l="1"/>
  <c r="F13" i="1"/>
  <c r="D13" i="1"/>
</calcChain>
</file>

<file path=xl/sharedStrings.xml><?xml version="1.0" encoding="utf-8"?>
<sst xmlns="http://schemas.openxmlformats.org/spreadsheetml/2006/main" count="100" uniqueCount="79">
  <si>
    <t>10才未満</t>
    <phoneticPr fontId="1"/>
  </si>
  <si>
    <t>10代</t>
  </si>
  <si>
    <t>10代</t>
    <phoneticPr fontId="1"/>
  </si>
  <si>
    <t>20代</t>
  </si>
  <si>
    <t>20代</t>
    <phoneticPr fontId="1"/>
  </si>
  <si>
    <t>30代</t>
  </si>
  <si>
    <t>30代</t>
    <phoneticPr fontId="1"/>
  </si>
  <si>
    <t>40代</t>
  </si>
  <si>
    <t>40代</t>
    <phoneticPr fontId="1"/>
  </si>
  <si>
    <t>50代</t>
  </si>
  <si>
    <t>50代</t>
    <phoneticPr fontId="1"/>
  </si>
  <si>
    <t>60代</t>
  </si>
  <si>
    <t>60代</t>
    <phoneticPr fontId="1"/>
  </si>
  <si>
    <t>70代</t>
  </si>
  <si>
    <t>70代</t>
    <phoneticPr fontId="1"/>
  </si>
  <si>
    <t>80才以上</t>
    <phoneticPr fontId="1"/>
  </si>
  <si>
    <t>集計期間</t>
    <phoneticPr fontId="1"/>
  </si>
  <si>
    <t>ワクチン接種回数</t>
    <phoneticPr fontId="1"/>
  </si>
  <si>
    <t>ワクチン重篤</t>
    <phoneticPr fontId="1"/>
  </si>
  <si>
    <t>ワクチン死亡</t>
    <phoneticPr fontId="1"/>
  </si>
  <si>
    <t>不明</t>
    <phoneticPr fontId="1"/>
  </si>
  <si>
    <t xml:space="preserve">年齢 </t>
  </si>
  <si>
    <t xml:space="preserve">コミナティ筋注 </t>
  </si>
  <si>
    <t xml:space="preserve">コミナティ筋注5~11歳用 </t>
  </si>
  <si>
    <t xml:space="preserve">スパイクバックス筋注 </t>
  </si>
  <si>
    <t xml:space="preserve">バキスゼブリア筋注 </t>
  </si>
  <si>
    <t xml:space="preserve">推定接種者数 (回分) </t>
  </si>
  <si>
    <t xml:space="preserve">副反応疑い報告数 </t>
  </si>
  <si>
    <t xml:space="preserve">重篤報告数(内数) </t>
  </si>
  <si>
    <t xml:space="preserve">死亡報告数(内数) </t>
  </si>
  <si>
    <t xml:space="preserve">15~19歳 </t>
  </si>
  <si>
    <t xml:space="preserve">20~24歳 </t>
  </si>
  <si>
    <t xml:space="preserve">25~29歳 </t>
  </si>
  <si>
    <t xml:space="preserve">30~34歳 </t>
  </si>
  <si>
    <t xml:space="preserve">35~39歳 </t>
  </si>
  <si>
    <t xml:space="preserve">40~44歳 </t>
  </si>
  <si>
    <t xml:space="preserve">45~49歳 </t>
  </si>
  <si>
    <t xml:space="preserve">50~54歳 </t>
  </si>
  <si>
    <t xml:space="preserve">55~59歳 </t>
  </si>
  <si>
    <t xml:space="preserve">60~64歳 </t>
  </si>
  <si>
    <t xml:space="preserve">65~69歳 </t>
  </si>
  <si>
    <t xml:space="preserve">70~74歳 </t>
  </si>
  <si>
    <t xml:space="preserve">75~79歳 </t>
  </si>
  <si>
    <t xml:space="preserve">80歳以上 </t>
  </si>
  <si>
    <t xml:space="preserve">不明 </t>
  </si>
  <si>
    <t xml:space="preserve">(参考)65歳以上 </t>
  </si>
  <si>
    <t xml:space="preserve">(参考)12~17歳 </t>
  </si>
  <si>
    <t xml:space="preserve">(参考)18~24歳 </t>
  </si>
  <si>
    <t>年代</t>
    <phoneticPr fontId="1"/>
  </si>
  <si>
    <t>接種回数</t>
    <phoneticPr fontId="1"/>
  </si>
  <si>
    <t>重篤</t>
    <phoneticPr fontId="1"/>
  </si>
  <si>
    <t>死亡</t>
    <phoneticPr fontId="1"/>
  </si>
  <si>
    <t>副反応疑い報告数</t>
  </si>
  <si>
    <t>重篤報告数(内数)</t>
  </si>
  <si>
    <t>死亡報告数(内数)</t>
  </si>
  <si>
    <t>疑い報告</t>
    <phoneticPr fontId="1"/>
  </si>
  <si>
    <t>合計</t>
    <phoneticPr fontId="1"/>
  </si>
  <si>
    <t>80代以上</t>
    <phoneticPr fontId="1"/>
  </si>
  <si>
    <t>10歳未満</t>
    <phoneticPr fontId="1"/>
  </si>
  <si>
    <t>2022/4/19陽性数</t>
    <phoneticPr fontId="1"/>
  </si>
  <si>
    <t>2022/4/19死亡数</t>
    <phoneticPr fontId="1"/>
  </si>
  <si>
    <t>https://www.mhlw.go.jp/content/10601000/000938133.pdf</t>
    <phoneticPr fontId="1"/>
  </si>
  <si>
    <t>ワクチン副反応(第79回厚生科学審議会予防接種・ワクチン分科会副反応検討部会)</t>
    <phoneticPr fontId="1"/>
  </si>
  <si>
    <t>https://www.mhlw.go.jp/content/10906000/000931620.pdf</t>
    <phoneticPr fontId="1"/>
  </si>
  <si>
    <t>コロナ陽性</t>
    <phoneticPr fontId="1"/>
  </si>
  <si>
    <t>コロナ死亡</t>
    <phoneticPr fontId="1"/>
  </si>
  <si>
    <t>2021/2/17〜2022/4/17</t>
    <phoneticPr fontId="1"/>
  </si>
  <si>
    <t xml:space="preserve">0~4歳 </t>
    <phoneticPr fontId="1"/>
  </si>
  <si>
    <t xml:space="preserve">5~9歳 </t>
    <phoneticPr fontId="1"/>
  </si>
  <si>
    <t xml:space="preserve">10~14歳 </t>
    <phoneticPr fontId="1"/>
  </si>
  <si>
    <t>80歳以上</t>
    <phoneticPr fontId="1"/>
  </si>
  <si>
    <t>2021/2/17〜2022/4/19</t>
    <phoneticPr fontId="1"/>
  </si>
  <si>
    <t>https://www.mhlw.go.jp/content/10906000/000741558.pdf</t>
    <phoneticPr fontId="1"/>
  </si>
  <si>
    <t>2021/2/17陽性数</t>
    <phoneticPr fontId="1"/>
  </si>
  <si>
    <t>2021/2/17死亡数</t>
    <phoneticPr fontId="1"/>
  </si>
  <si>
    <t>2022/4/19 新型コロナウイルス感染症の国内発生動向</t>
    <phoneticPr fontId="1"/>
  </si>
  <si>
    <t>2021/2/17 新型コロナウイルス感染症の国内発生動向</t>
    <phoneticPr fontId="1"/>
  </si>
  <si>
    <t>2021/2/17〜2022/4/19 のコロナ陽性・死亡数とワクチン接種・副反応の比較</t>
    <phoneticPr fontId="1"/>
  </si>
  <si>
    <t>(データ出典)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</si>
</sst>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  <font>
      <u/>
      <sz val="12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right" vertical="center"/>
    </xf>
    <xf numFmtId="0" fontId="0" fillId="0" borderId="4" xfId="0" applyBorder="1">
      <alignment vertical="center"/>
    </xf>
    <xf numFmtId="0" fontId="5" fillId="0" borderId="0" xfId="1">
      <alignment vertical="center"/>
    </xf>
    <xf numFmtId="176" fontId="3" fillId="0" borderId="5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176" fontId="3" fillId="0" borderId="10" xfId="0" applyNumberFormat="1" applyFont="1" applyBorder="1" applyAlignment="1">
      <alignment horizontal="right" vertical="center"/>
    </xf>
    <xf numFmtId="176" fontId="3" fillId="0" borderId="12" xfId="0" applyNumberFormat="1" applyFont="1" applyBorder="1" applyAlignment="1">
      <alignment horizontal="right" vertical="center"/>
    </xf>
    <xf numFmtId="176" fontId="3" fillId="0" borderId="15" xfId="0" applyNumberFormat="1" applyFont="1" applyBorder="1" applyAlignment="1">
      <alignment horizontal="right" vertical="center"/>
    </xf>
    <xf numFmtId="176" fontId="3" fillId="0" borderId="18" xfId="0" applyNumberFormat="1" applyFont="1" applyBorder="1" applyAlignment="1">
      <alignment horizontal="right" vertical="center"/>
    </xf>
    <xf numFmtId="176" fontId="3" fillId="0" borderId="21" xfId="0" applyNumberFormat="1" applyFont="1" applyBorder="1" applyAlignment="1">
      <alignment horizontal="right" vertical="center"/>
    </xf>
    <xf numFmtId="176" fontId="3" fillId="0" borderId="22" xfId="0" applyNumberFormat="1" applyFont="1" applyBorder="1" applyAlignment="1">
      <alignment horizontal="right" vertical="center"/>
    </xf>
    <xf numFmtId="176" fontId="3" fillId="0" borderId="23" xfId="0" applyNumberFormat="1" applyFont="1" applyBorder="1" applyAlignment="1">
      <alignment horizontal="right" vertical="center"/>
    </xf>
    <xf numFmtId="176" fontId="3" fillId="0" borderId="11" xfId="0" applyNumberFormat="1" applyFont="1" applyBorder="1" applyAlignment="1">
      <alignment horizontal="right" vertical="center"/>
    </xf>
    <xf numFmtId="176" fontId="3" fillId="0" borderId="19" xfId="0" applyNumberFormat="1" applyFont="1" applyBorder="1" applyAlignment="1">
      <alignment horizontal="right" vertical="center"/>
    </xf>
    <xf numFmtId="176" fontId="3" fillId="0" borderId="20" xfId="0" applyNumberFormat="1" applyFont="1" applyBorder="1" applyAlignment="1">
      <alignment horizontal="right" vertical="center"/>
    </xf>
    <xf numFmtId="176" fontId="3" fillId="0" borderId="24" xfId="0" applyNumberFormat="1" applyFont="1" applyBorder="1" applyAlignment="1">
      <alignment horizontal="right" vertical="center"/>
    </xf>
    <xf numFmtId="176" fontId="3" fillId="0" borderId="14" xfId="0" applyNumberFormat="1" applyFon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content/10906000/000931620.pdf" TargetMode="External"/><Relationship Id="rId2" Type="http://schemas.openxmlformats.org/officeDocument/2006/relationships/hyperlink" Target="https://www.mhlw.go.jp/content/10906000/000741558.pdf" TargetMode="External"/><Relationship Id="rId1" Type="http://schemas.openxmlformats.org/officeDocument/2006/relationships/hyperlink" Target="https://www.mhlw.go.jp/content/10601000/00093813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4F1B-109F-DD48-A686-124025DC4044}">
  <dimension ref="A1:F21"/>
  <sheetViews>
    <sheetView tabSelected="1" workbookViewId="0">
      <selection activeCell="A20" sqref="A20"/>
    </sheetView>
  </sheetViews>
  <sheetFormatPr baseColWidth="10" defaultRowHeight="20"/>
  <cols>
    <col min="2" max="2" width="11.7109375" bestFit="1" customWidth="1"/>
    <col min="3" max="3" width="10.85546875" bestFit="1" customWidth="1"/>
    <col min="4" max="4" width="13.85546875" bestFit="1" customWidth="1"/>
    <col min="5" max="6" width="11" bestFit="1" customWidth="1"/>
  </cols>
  <sheetData>
    <row r="1" spans="1:6">
      <c r="A1" s="39" t="s">
        <v>77</v>
      </c>
      <c r="B1" s="39"/>
      <c r="C1" s="39"/>
      <c r="D1" s="39"/>
      <c r="E1" s="39"/>
      <c r="F1" s="39"/>
    </row>
    <row r="2" spans="1:6" ht="21" thickBot="1">
      <c r="A2" s="8"/>
      <c r="B2" s="30" t="s">
        <v>64</v>
      </c>
      <c r="C2" s="31" t="s">
        <v>65</v>
      </c>
      <c r="D2" s="32" t="s">
        <v>17</v>
      </c>
      <c r="E2" s="33" t="s">
        <v>18</v>
      </c>
      <c r="F2" s="33" t="s">
        <v>19</v>
      </c>
    </row>
    <row r="3" spans="1:6">
      <c r="A3" s="25" t="s">
        <v>0</v>
      </c>
      <c r="B3" s="17">
        <f t="array" ref="B3:B12">TRANSPOSE(感染状況!B2:K2)-TRANSPOSE(感染状況!B4:K4)</f>
        <v>951797</v>
      </c>
      <c r="C3" s="18">
        <f t="array" ref="C3:C12">TRANSPOSE(感染状況!B3:K3)-TRANSPOSE(感染状況!B5:K5)</f>
        <v>4</v>
      </c>
      <c r="D3" s="16">
        <f t="array" ref="D3:D12">一次集計!B2:B11</f>
        <v>646570</v>
      </c>
      <c r="E3" s="15">
        <f t="array" ref="E3:E12">一次集計!D2:D11</f>
        <v>2</v>
      </c>
      <c r="F3" s="15">
        <f t="array" ref="F3:F12">一次集計!E2:E11</f>
        <v>0</v>
      </c>
    </row>
    <row r="4" spans="1:6">
      <c r="A4" s="26" t="s">
        <v>2</v>
      </c>
      <c r="B4" s="19">
        <v>972048</v>
      </c>
      <c r="C4" s="20">
        <v>8</v>
      </c>
      <c r="D4" s="7">
        <v>14935944</v>
      </c>
      <c r="E4" s="5">
        <v>443</v>
      </c>
      <c r="F4" s="5">
        <v>6</v>
      </c>
    </row>
    <row r="5" spans="1:6">
      <c r="A5" s="26" t="s">
        <v>4</v>
      </c>
      <c r="B5" s="19">
        <v>1209608</v>
      </c>
      <c r="C5" s="20">
        <v>33</v>
      </c>
      <c r="D5" s="7">
        <v>24344165</v>
      </c>
      <c r="E5" s="6">
        <v>767</v>
      </c>
      <c r="F5" s="5">
        <v>31</v>
      </c>
    </row>
    <row r="6" spans="1:6">
      <c r="A6" s="26" t="s">
        <v>6</v>
      </c>
      <c r="B6" s="19">
        <v>1057962</v>
      </c>
      <c r="C6" s="20">
        <v>96</v>
      </c>
      <c r="D6" s="7">
        <v>27589904</v>
      </c>
      <c r="E6" s="6">
        <v>803</v>
      </c>
      <c r="F6" s="5">
        <v>31</v>
      </c>
    </row>
    <row r="7" spans="1:6">
      <c r="A7" s="26" t="s">
        <v>8</v>
      </c>
      <c r="B7" s="19">
        <v>1021168</v>
      </c>
      <c r="C7" s="20">
        <v>321</v>
      </c>
      <c r="D7" s="7">
        <v>38076114</v>
      </c>
      <c r="E7" s="6">
        <v>998</v>
      </c>
      <c r="F7" s="5">
        <v>52</v>
      </c>
    </row>
    <row r="8" spans="1:6">
      <c r="A8" s="26" t="s">
        <v>10</v>
      </c>
      <c r="B8" s="19">
        <v>645987</v>
      </c>
      <c r="C8" s="20">
        <v>891</v>
      </c>
      <c r="D8" s="7">
        <v>40687590</v>
      </c>
      <c r="E8" s="6">
        <v>812</v>
      </c>
      <c r="F8" s="5">
        <v>87</v>
      </c>
    </row>
    <row r="9" spans="1:6">
      <c r="A9" s="26" t="s">
        <v>12</v>
      </c>
      <c r="B9" s="19">
        <v>334198</v>
      </c>
      <c r="C9" s="20">
        <v>1637</v>
      </c>
      <c r="D9" s="7">
        <v>39678318</v>
      </c>
      <c r="E9" s="6">
        <v>718</v>
      </c>
      <c r="F9" s="5">
        <v>107</v>
      </c>
    </row>
    <row r="10" spans="1:6">
      <c r="A10" s="26" t="s">
        <v>14</v>
      </c>
      <c r="B10" s="19">
        <v>235478</v>
      </c>
      <c r="C10" s="20">
        <v>4651</v>
      </c>
      <c r="D10" s="7">
        <v>44922059</v>
      </c>
      <c r="E10" s="6">
        <v>1035</v>
      </c>
      <c r="F10" s="5">
        <v>299</v>
      </c>
    </row>
    <row r="11" spans="1:6">
      <c r="A11" s="26" t="s">
        <v>15</v>
      </c>
      <c r="B11" s="19">
        <v>235264</v>
      </c>
      <c r="C11" s="20">
        <v>13944</v>
      </c>
      <c r="D11" s="7">
        <v>32873713</v>
      </c>
      <c r="E11" s="6">
        <v>1563</v>
      </c>
      <c r="F11" s="5">
        <v>687</v>
      </c>
    </row>
    <row r="12" spans="1:6" ht="21" thickBot="1">
      <c r="A12" s="27" t="s">
        <v>20</v>
      </c>
      <c r="B12" s="21">
        <v>21830</v>
      </c>
      <c r="C12" s="22">
        <v>931</v>
      </c>
      <c r="D12" s="10">
        <v>2198453</v>
      </c>
      <c r="E12" s="11">
        <v>6</v>
      </c>
      <c r="F12" s="12">
        <v>1</v>
      </c>
    </row>
    <row r="13" spans="1:6" ht="21" thickBot="1">
      <c r="A13" s="28" t="s">
        <v>56</v>
      </c>
      <c r="B13" s="23">
        <f>SUM(B3:B12)</f>
        <v>6685340</v>
      </c>
      <c r="C13" s="24">
        <f>SUM(C3:C12)</f>
        <v>22516</v>
      </c>
      <c r="D13" s="14">
        <f>SUM(D3:D12)</f>
        <v>265952830</v>
      </c>
      <c r="E13" s="13">
        <f t="shared" ref="E13:F13" si="0">SUM(E3:E12)</f>
        <v>7147</v>
      </c>
      <c r="F13" s="13">
        <f t="shared" si="0"/>
        <v>1301</v>
      </c>
    </row>
    <row r="14" spans="1:6">
      <c r="A14" s="29" t="s">
        <v>16</v>
      </c>
      <c r="B14" s="37" t="s">
        <v>71</v>
      </c>
      <c r="C14" s="38"/>
      <c r="D14" s="35" t="s">
        <v>66</v>
      </c>
      <c r="E14" s="36"/>
      <c r="F14" s="36"/>
    </row>
    <row r="15" spans="1:6">
      <c r="A15" s="34" t="s">
        <v>78</v>
      </c>
    </row>
    <row r="16" spans="1:6">
      <c r="A16" t="s">
        <v>76</v>
      </c>
    </row>
    <row r="17" spans="1:1">
      <c r="A17" s="9" t="s">
        <v>72</v>
      </c>
    </row>
    <row r="18" spans="1:1">
      <c r="A18" t="s">
        <v>75</v>
      </c>
    </row>
    <row r="19" spans="1:1">
      <c r="A19" s="9" t="s">
        <v>63</v>
      </c>
    </row>
    <row r="20" spans="1:1">
      <c r="A20" t="s">
        <v>62</v>
      </c>
    </row>
    <row r="21" spans="1:1">
      <c r="A21" s="9" t="s">
        <v>61</v>
      </c>
    </row>
  </sheetData>
  <mergeCells count="3">
    <mergeCell ref="D14:F14"/>
    <mergeCell ref="B14:C14"/>
    <mergeCell ref="A1:F1"/>
  </mergeCells>
  <phoneticPr fontId="1"/>
  <hyperlinks>
    <hyperlink ref="A21" r:id="rId1" xr:uid="{80A54C3C-5411-984B-AF36-7A27328887FD}"/>
    <hyperlink ref="A17" r:id="rId2" xr:uid="{117F0302-1600-9D4C-B0E7-C5EB851BA047}"/>
    <hyperlink ref="A19" r:id="rId3" xr:uid="{517C96A1-6057-E94B-BA10-A81D1E01A061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A98C-BA9E-5341-8EC0-6FCDE8FAF8DB}">
  <dimension ref="A1:L5"/>
  <sheetViews>
    <sheetView workbookViewId="0">
      <selection activeCell="B3" sqref="B3:L3"/>
    </sheetView>
  </sheetViews>
  <sheetFormatPr baseColWidth="10" defaultRowHeight="20"/>
  <sheetData>
    <row r="1" spans="1:12">
      <c r="B1" t="s">
        <v>58</v>
      </c>
      <c r="C1" t="s">
        <v>1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57</v>
      </c>
      <c r="K1" t="s">
        <v>20</v>
      </c>
      <c r="L1" t="s">
        <v>56</v>
      </c>
    </row>
    <row r="2" spans="1:12">
      <c r="A2" t="s">
        <v>59</v>
      </c>
      <c r="B2" s="1">
        <v>963538</v>
      </c>
      <c r="C2" s="1">
        <v>999568</v>
      </c>
      <c r="D2" s="1">
        <v>1301535</v>
      </c>
      <c r="E2" s="1">
        <v>1120683</v>
      </c>
      <c r="F2" s="1">
        <v>1081039</v>
      </c>
      <c r="G2" s="1">
        <v>701263</v>
      </c>
      <c r="H2" s="1">
        <v>370137</v>
      </c>
      <c r="I2" s="1">
        <v>267486</v>
      </c>
      <c r="J2" s="1">
        <v>268189</v>
      </c>
      <c r="K2" s="1">
        <f>L2-SUM(B2:J2)</f>
        <v>28987</v>
      </c>
      <c r="L2" s="1">
        <v>7102425</v>
      </c>
    </row>
    <row r="3" spans="1:12">
      <c r="A3" t="s">
        <v>60</v>
      </c>
      <c r="B3">
        <v>4</v>
      </c>
      <c r="C3">
        <v>8</v>
      </c>
      <c r="D3">
        <v>36</v>
      </c>
      <c r="E3">
        <v>112</v>
      </c>
      <c r="F3">
        <v>376</v>
      </c>
      <c r="G3" s="1">
        <v>1053</v>
      </c>
      <c r="H3" s="1">
        <v>2148</v>
      </c>
      <c r="I3" s="1">
        <v>6206</v>
      </c>
      <c r="J3" s="1">
        <v>18208</v>
      </c>
      <c r="K3" s="1">
        <f>L3-SUM(B3:J3)</f>
        <v>970</v>
      </c>
      <c r="L3" s="1">
        <v>29121</v>
      </c>
    </row>
    <row r="4" spans="1:12">
      <c r="A4" t="s">
        <v>73</v>
      </c>
      <c r="B4">
        <v>11741</v>
      </c>
      <c r="C4">
        <v>27520</v>
      </c>
      <c r="D4">
        <v>91927</v>
      </c>
      <c r="E4">
        <v>62721</v>
      </c>
      <c r="F4">
        <v>59871</v>
      </c>
      <c r="G4">
        <v>55276</v>
      </c>
      <c r="H4">
        <v>35939</v>
      </c>
      <c r="I4">
        <v>32008</v>
      </c>
      <c r="J4">
        <v>32925</v>
      </c>
      <c r="K4" s="1">
        <f>L4-SUM(B4:J4)</f>
        <v>7157</v>
      </c>
      <c r="L4">
        <v>417085</v>
      </c>
    </row>
    <row r="5" spans="1:12">
      <c r="A5" t="s">
        <v>74</v>
      </c>
      <c r="B5">
        <v>0</v>
      </c>
      <c r="C5">
        <v>0</v>
      </c>
      <c r="D5">
        <v>3</v>
      </c>
      <c r="E5">
        <v>16</v>
      </c>
      <c r="F5">
        <v>55</v>
      </c>
      <c r="G5">
        <v>162</v>
      </c>
      <c r="H5">
        <v>511</v>
      </c>
      <c r="I5">
        <v>1555</v>
      </c>
      <c r="J5">
        <v>4264</v>
      </c>
      <c r="K5" s="1">
        <f>L5-SUM(B5:J5)</f>
        <v>39</v>
      </c>
      <c r="L5">
        <v>6605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BE44-25EE-994F-97C2-8FB61AF1903E}">
  <dimension ref="A1:E11"/>
  <sheetViews>
    <sheetView workbookViewId="0">
      <selection activeCell="F1" sqref="F1:G1048576"/>
    </sheetView>
  </sheetViews>
  <sheetFormatPr baseColWidth="10" defaultRowHeight="20"/>
  <sheetData>
    <row r="1" spans="1:5">
      <c r="A1" t="s">
        <v>48</v>
      </c>
      <c r="B1" t="s">
        <v>49</v>
      </c>
      <c r="C1" t="s">
        <v>55</v>
      </c>
      <c r="D1" t="s">
        <v>50</v>
      </c>
      <c r="E1" t="s">
        <v>51</v>
      </c>
    </row>
    <row r="2" spans="1:5">
      <c r="A2" t="s">
        <v>58</v>
      </c>
      <c r="B2" s="1">
        <f>SUMIF(PDFデータ!$B3:$B23,$A2,PDFデータ!C3:C23)+SUMIF(PDFデータ!$B3:$B23,$A2,PDFデータ!G3:G23)+SUMIF(PDFデータ!$B3:$B23,$A2,PDFデータ!K3:K23)+SUMIF(PDFデータ!$B3:$B23,$A2,PDFデータ!O3:O23)</f>
        <v>646570</v>
      </c>
      <c r="C2" s="1">
        <f>SUMIF(PDFデータ!$B3:$B23,$A2,PDFデータ!D3:D23)+SUMIF(PDFデータ!$B3:$B23,$A2,PDFデータ!H3:H23)+SUMIF(PDFデータ!$B3:$B23,$A2,PDFデータ!L3:L23)+SUMIF(PDFデータ!$B3:$B23,$A2,PDFデータ!P3:P23)</f>
        <v>11</v>
      </c>
      <c r="D2" s="1">
        <f>SUMIF(PDFデータ!$B3:$B23,$A2,PDFデータ!E3:E23)+SUMIF(PDFデータ!$B3:$B23,$A2,PDFデータ!I3:I23)+SUMIF(PDFデータ!$B3:$B23,$A2,PDFデータ!M3:M23)+SUMIF(PDFデータ!$B3:$B23,$A2,PDFデータ!Q3:Q23)</f>
        <v>2</v>
      </c>
      <c r="E2" s="1">
        <f>SUMIF(PDFデータ!$B3:$B23,$A2,PDFデータ!F3:F23)+SUMIF(PDFデータ!$B3:$B23,$A2,PDFデータ!J3:J23)+SUMIF(PDFデータ!$B3:$B23,$A2,PDFデータ!N3:N23)+SUMIF(PDFデータ!$B3:$B23,$A2,PDFデータ!R3:R23)</f>
        <v>0</v>
      </c>
    </row>
    <row r="3" spans="1:5">
      <c r="A3" t="s">
        <v>2</v>
      </c>
      <c r="B3" s="1">
        <f>SUMIF(PDFデータ!$B4:$B24,$A3,PDFデータ!C4:C24)+SUMIF(PDFデータ!$B4:$B24,$A3,PDFデータ!G4:G24)+SUMIF(PDFデータ!$B4:$B24,$A3,PDFデータ!K4:K24)+SUMIF(PDFデータ!$B4:$B24,$A3,PDFデータ!O4:O24)</f>
        <v>14935944</v>
      </c>
      <c r="C3" s="1">
        <f>SUMIF(PDFデータ!$B4:$B24,$A3,PDFデータ!D4:D24)+SUMIF(PDFデータ!$B4:$B24,$A3,PDFデータ!H4:H24)+SUMIF(PDFデータ!$B4:$B24,$A3,PDFデータ!L4:L24)+SUMIF(PDFデータ!$B4:$B24,$A3,PDFデータ!P4:P24)</f>
        <v>1759</v>
      </c>
      <c r="D3" s="1">
        <f>SUMIF(PDFデータ!$B4:$B24,$A3,PDFデータ!E4:E24)+SUMIF(PDFデータ!$B4:$B24,$A3,PDFデータ!I4:I24)+SUMIF(PDFデータ!$B4:$B24,$A3,PDFデータ!M4:M24)+SUMIF(PDFデータ!$B4:$B24,$A3,PDFデータ!Q4:Q24)</f>
        <v>443</v>
      </c>
      <c r="E3" s="1">
        <f>SUMIF(PDFデータ!$B4:$B24,$A3,PDFデータ!F4:F24)+SUMIF(PDFデータ!$B4:$B24,$A3,PDFデータ!J4:J24)+SUMIF(PDFデータ!$B4:$B24,$A3,PDFデータ!N4:N24)+SUMIF(PDFデータ!$B4:$B24,$A3,PDFデータ!R4:R24)</f>
        <v>6</v>
      </c>
    </row>
    <row r="4" spans="1:5">
      <c r="A4" t="s">
        <v>4</v>
      </c>
      <c r="B4" s="1">
        <f>SUMIF(PDFデータ!$B5:$B25,$A4,PDFデータ!C5:C25)+SUMIF(PDFデータ!$B5:$B25,$A4,PDFデータ!G5:G25)+SUMIF(PDFデータ!$B5:$B25,$A4,PDFデータ!K5:K25)+SUMIF(PDFデータ!$B5:$B25,$A4,PDFデータ!O5:O25)</f>
        <v>24344165</v>
      </c>
      <c r="C4" s="1">
        <f>SUMIF(PDFデータ!$B5:$B25,$A4,PDFデータ!D5:D25)+SUMIF(PDFデータ!$B5:$B25,$A4,PDFデータ!H5:H25)+SUMIF(PDFデータ!$B5:$B25,$A4,PDFデータ!L5:L25)+SUMIF(PDFデータ!$B5:$B25,$A4,PDFデータ!P5:P25)</f>
        <v>5719</v>
      </c>
      <c r="D4" s="1">
        <f>SUMIF(PDFデータ!$B5:$B25,$A4,PDFデータ!E5:E25)+SUMIF(PDFデータ!$B5:$B25,$A4,PDFデータ!I5:I25)+SUMIF(PDFデータ!$B5:$B25,$A4,PDFデータ!M5:M25)+SUMIF(PDFデータ!$B5:$B25,$A4,PDFデータ!Q5:Q25)</f>
        <v>767</v>
      </c>
      <c r="E4" s="1">
        <f>SUMIF(PDFデータ!$B5:$B25,$A4,PDFデータ!F5:F25)+SUMIF(PDFデータ!$B5:$B25,$A4,PDFデータ!J5:J25)+SUMIF(PDFデータ!$B5:$B25,$A4,PDFデータ!N5:N25)+SUMIF(PDFデータ!$B5:$B25,$A4,PDFデータ!R5:R25)</f>
        <v>31</v>
      </c>
    </row>
    <row r="5" spans="1:5">
      <c r="A5" t="s">
        <v>6</v>
      </c>
      <c r="B5" s="1">
        <f>SUMIF(PDFデータ!$B6:$B26,$A5,PDFデータ!C6:C26)+SUMIF(PDFデータ!$B6:$B26,$A5,PDFデータ!G6:G26)+SUMIF(PDFデータ!$B6:$B26,$A5,PDFデータ!K6:K26)+SUMIF(PDFデータ!$B6:$B26,$A5,PDFデータ!O6:O26)</f>
        <v>27589904</v>
      </c>
      <c r="C5" s="1">
        <f>SUMIF(PDFデータ!$B6:$B26,$A5,PDFデータ!D6:D26)+SUMIF(PDFデータ!$B6:$B26,$A5,PDFデータ!H6:H26)+SUMIF(PDFデータ!$B6:$B26,$A5,PDFデータ!L6:L26)+SUMIF(PDFデータ!$B6:$B26,$A5,PDFデータ!P6:P26)</f>
        <v>5750</v>
      </c>
      <c r="D5" s="1">
        <f>SUMIF(PDFデータ!$B6:$B26,$A5,PDFデータ!E6:E26)+SUMIF(PDFデータ!$B6:$B26,$A5,PDFデータ!I6:I26)+SUMIF(PDFデータ!$B6:$B26,$A5,PDFデータ!M6:M26)+SUMIF(PDFデータ!$B6:$B26,$A5,PDFデータ!Q6:Q26)</f>
        <v>803</v>
      </c>
      <c r="E5" s="1">
        <f>SUMIF(PDFデータ!$B6:$B26,$A5,PDFデータ!F6:F26)+SUMIF(PDFデータ!$B6:$B26,$A5,PDFデータ!J6:J26)+SUMIF(PDFデータ!$B6:$B26,$A5,PDFデータ!N6:N26)+SUMIF(PDFデータ!$B6:$B26,$A5,PDFデータ!R6:R26)</f>
        <v>31</v>
      </c>
    </row>
    <row r="6" spans="1:5">
      <c r="A6" t="s">
        <v>8</v>
      </c>
      <c r="B6" s="1">
        <f>SUMIF(PDFデータ!$B7:$B27,$A6,PDFデータ!C7:C27)+SUMIF(PDFデータ!$B7:$B27,$A6,PDFデータ!G7:G27)+SUMIF(PDFデータ!$B7:$B27,$A6,PDFデータ!K7:K27)+SUMIF(PDFデータ!$B7:$B27,$A6,PDFデータ!O7:O27)</f>
        <v>38076114</v>
      </c>
      <c r="C6" s="1">
        <f>SUMIF(PDFデータ!$B7:$B27,$A6,PDFデータ!D7:D27)+SUMIF(PDFデータ!$B7:$B27,$A6,PDFデータ!H7:H27)+SUMIF(PDFデータ!$B7:$B27,$A6,PDFデータ!L7:L27)+SUMIF(PDFデータ!$B7:$B27,$A6,PDFデータ!P7:P27)</f>
        <v>7039</v>
      </c>
      <c r="D6" s="1">
        <f>SUMIF(PDFデータ!$B7:$B27,$A6,PDFデータ!E7:E27)+SUMIF(PDFデータ!$B7:$B27,$A6,PDFデータ!I7:I27)+SUMIF(PDFデータ!$B7:$B27,$A6,PDFデータ!M7:M27)+SUMIF(PDFデータ!$B7:$B27,$A6,PDFデータ!Q7:Q27)</f>
        <v>998</v>
      </c>
      <c r="E6" s="1">
        <f>SUMIF(PDFデータ!$B7:$B27,$A6,PDFデータ!F7:F27)+SUMIF(PDFデータ!$B7:$B27,$A6,PDFデータ!J7:J27)+SUMIF(PDFデータ!$B7:$B27,$A6,PDFデータ!N7:N27)+SUMIF(PDFデータ!$B7:$B27,$A6,PDFデータ!R7:R27)</f>
        <v>52</v>
      </c>
    </row>
    <row r="7" spans="1:5">
      <c r="A7" t="s">
        <v>10</v>
      </c>
      <c r="B7" s="1">
        <f>SUMIF(PDFデータ!$B8:$B28,$A7,PDFデータ!C8:C28)+SUMIF(PDFデータ!$B8:$B28,$A7,PDFデータ!G8:G28)+SUMIF(PDFデータ!$B8:$B28,$A7,PDFデータ!K8:K28)+SUMIF(PDFデータ!$B8:$B28,$A7,PDFデータ!O8:O28)</f>
        <v>40687590</v>
      </c>
      <c r="C7" s="1">
        <f>SUMIF(PDFデータ!$B8:$B28,$A7,PDFデータ!D8:D28)+SUMIF(PDFデータ!$B8:$B28,$A7,PDFデータ!H8:H28)+SUMIF(PDFデータ!$B8:$B28,$A7,PDFデータ!L8:L28)+SUMIF(PDFデータ!$B8:$B28,$A7,PDFデータ!P8:P28)</f>
        <v>5008</v>
      </c>
      <c r="D7" s="1">
        <f>SUMIF(PDFデータ!$B8:$B28,$A7,PDFデータ!E8:E28)+SUMIF(PDFデータ!$B8:$B28,$A7,PDFデータ!I8:I28)+SUMIF(PDFデータ!$B8:$B28,$A7,PDFデータ!M8:M28)+SUMIF(PDFデータ!$B8:$B28,$A7,PDFデータ!Q8:Q28)</f>
        <v>812</v>
      </c>
      <c r="E7" s="1">
        <f>SUMIF(PDFデータ!$B8:$B28,$A7,PDFデータ!F8:F28)+SUMIF(PDFデータ!$B8:$B28,$A7,PDFデータ!J8:J28)+SUMIF(PDFデータ!$B8:$B28,$A7,PDFデータ!N8:N28)+SUMIF(PDFデータ!$B8:$B28,$A7,PDFデータ!R8:R28)</f>
        <v>87</v>
      </c>
    </row>
    <row r="8" spans="1:5">
      <c r="A8" t="s">
        <v>12</v>
      </c>
      <c r="B8" s="1">
        <f>SUMIF(PDFデータ!$B9:$B29,$A8,PDFデータ!C9:C29)+SUMIF(PDFデータ!$B9:$B29,$A8,PDFデータ!G9:G29)+SUMIF(PDFデータ!$B9:$B29,$A8,PDFデータ!K9:K29)+SUMIF(PDFデータ!$B9:$B29,$A8,PDFデータ!O9:O29)</f>
        <v>39678318</v>
      </c>
      <c r="C8" s="1">
        <f>SUMIF(PDFデータ!$B9:$B29,$A8,PDFデータ!D9:D29)+SUMIF(PDFデータ!$B9:$B29,$A8,PDFデータ!H9:H29)+SUMIF(PDFデータ!$B9:$B29,$A8,PDFデータ!L9:L29)+SUMIF(PDFデータ!$B9:$B29,$A8,PDFデータ!P9:P29)</f>
        <v>2908</v>
      </c>
      <c r="D8" s="1">
        <f>SUMIF(PDFデータ!$B9:$B29,$A8,PDFデータ!E9:E29)+SUMIF(PDFデータ!$B9:$B29,$A8,PDFデータ!I9:I29)+SUMIF(PDFデータ!$B9:$B29,$A8,PDFデータ!M9:M29)+SUMIF(PDFデータ!$B9:$B29,$A8,PDFデータ!Q9:Q29)</f>
        <v>718</v>
      </c>
      <c r="E8" s="1">
        <f>SUMIF(PDFデータ!$B9:$B29,$A8,PDFデータ!F9:F29)+SUMIF(PDFデータ!$B9:$B29,$A8,PDFデータ!J9:J29)+SUMIF(PDFデータ!$B9:$B29,$A8,PDFデータ!N9:N29)+SUMIF(PDFデータ!$B9:$B29,$A8,PDFデータ!R9:R29)</f>
        <v>107</v>
      </c>
    </row>
    <row r="9" spans="1:5">
      <c r="A9" t="s">
        <v>14</v>
      </c>
      <c r="B9" s="1">
        <f>SUMIF(PDFデータ!$B10:$B30,$A9,PDFデータ!C10:C30)+SUMIF(PDFデータ!$B10:$B30,$A9,PDFデータ!G10:G30)+SUMIF(PDFデータ!$B10:$B30,$A9,PDFデータ!K10:K30)+SUMIF(PDFデータ!$B10:$B30,$A9,PDFデータ!O10:O30)</f>
        <v>44922059</v>
      </c>
      <c r="C9" s="1">
        <f>SUMIF(PDFデータ!$B10:$B30,$A9,PDFデータ!D10:D30)+SUMIF(PDFデータ!$B10:$B30,$A9,PDFデータ!H10:H30)+SUMIF(PDFデータ!$B10:$B30,$A9,PDFデータ!L10:L30)+SUMIF(PDFデータ!$B10:$B30,$A9,PDFデータ!P10:P30)</f>
        <v>2473</v>
      </c>
      <c r="D9" s="1">
        <f>SUMIF(PDFデータ!$B10:$B30,$A9,PDFデータ!E10:E30)+SUMIF(PDFデータ!$B10:$B30,$A9,PDFデータ!I10:I30)+SUMIF(PDFデータ!$B10:$B30,$A9,PDFデータ!M10:M30)+SUMIF(PDFデータ!$B10:$B30,$A9,PDFデータ!Q10:Q30)</f>
        <v>1035</v>
      </c>
      <c r="E9" s="1">
        <f>SUMIF(PDFデータ!$B10:$B30,$A9,PDFデータ!F10:F30)+SUMIF(PDFデータ!$B10:$B30,$A9,PDFデータ!J10:J30)+SUMIF(PDFデータ!$B10:$B30,$A9,PDFデータ!N10:N30)+SUMIF(PDFデータ!$B10:$B30,$A9,PDFデータ!R10:R30)</f>
        <v>299</v>
      </c>
    </row>
    <row r="10" spans="1:5">
      <c r="A10" t="s">
        <v>70</v>
      </c>
      <c r="B10" s="1">
        <f>SUMIF(PDFデータ!$B11:$B31,$A10,PDFデータ!C11:C31)+SUMIF(PDFデータ!$B11:$B31,$A10,PDFデータ!G11:G31)+SUMIF(PDFデータ!$B11:$B31,$A10,PDFデータ!K11:K31)+SUMIF(PDFデータ!$B11:$B31,$A10,PDFデータ!O11:O31)</f>
        <v>32873713</v>
      </c>
      <c r="C10" s="1">
        <f>SUMIF(PDFデータ!$B11:$B31,$A10,PDFデータ!D11:D31)+SUMIF(PDFデータ!$B11:$B31,$A10,PDFデータ!H11:H31)+SUMIF(PDFデータ!$B11:$B31,$A10,PDFデータ!L11:L31)+SUMIF(PDFデータ!$B11:$B31,$A10,PDFデータ!P11:P31)</f>
        <v>2635</v>
      </c>
      <c r="D10" s="1">
        <f>SUMIF(PDFデータ!$B11:$B31,$A10,PDFデータ!E11:E31)+SUMIF(PDFデータ!$B11:$B31,$A10,PDFデータ!I11:I31)+SUMIF(PDFデータ!$B11:$B31,$A10,PDFデータ!M11:M31)+SUMIF(PDFデータ!$B11:$B31,$A10,PDFデータ!Q11:Q31)</f>
        <v>1563</v>
      </c>
      <c r="E10" s="1">
        <f>SUMIF(PDFデータ!$B11:$B31,$A10,PDFデータ!F11:F31)+SUMIF(PDFデータ!$B11:$B31,$A10,PDFデータ!J11:J31)+SUMIF(PDFデータ!$B11:$B31,$A10,PDFデータ!N11:N31)+SUMIF(PDFデータ!$B11:$B31,$A10,PDFデータ!R11:R31)</f>
        <v>687</v>
      </c>
    </row>
    <row r="11" spans="1:5">
      <c r="A11" t="s">
        <v>20</v>
      </c>
      <c r="B11" s="1">
        <f>SUMIF(PDFデータ!$B12:$B32,$A11,PDFデータ!C12:C32)+SUMIF(PDFデータ!$B12:$B32,$A11,PDFデータ!G12:G32)+SUMIF(PDFデータ!$B12:$B32,$A11,PDFデータ!K12:K32)+SUMIF(PDFデータ!$B12:$B32,$A11,PDFデータ!O12:O32)</f>
        <v>2198453</v>
      </c>
      <c r="C11" s="1">
        <f>SUMIF(PDFデータ!$B12:$B32,$A11,PDFデータ!D12:D32)+SUMIF(PDFデータ!$B12:$B32,$A11,PDFデータ!H12:H32)+SUMIF(PDFデータ!$B12:$B32,$A11,PDFデータ!L12:L32)+SUMIF(PDFデータ!$B12:$B32,$A11,PDFデータ!P12:P32)</f>
        <v>21</v>
      </c>
      <c r="D11" s="1">
        <f>SUMIF(PDFデータ!$B12:$B32,$A11,PDFデータ!E12:E32)+SUMIF(PDFデータ!$B12:$B32,$A11,PDFデータ!I12:I32)+SUMIF(PDFデータ!$B12:$B32,$A11,PDFデータ!M12:M32)+SUMIF(PDFデータ!$B12:$B32,$A11,PDFデータ!Q12:Q32)</f>
        <v>6</v>
      </c>
      <c r="E11" s="1">
        <f>SUMIF(PDFデータ!$B12:$B32,$A11,PDFデータ!F12:F32)+SUMIF(PDFデータ!$B12:$B32,$A11,PDFデータ!J12:J32)+SUMIF(PDFデータ!$B12:$B32,$A11,PDFデータ!N12:N32)+SUMIF(PDFデータ!$B12:$B32,$A11,PDFデータ!R12:R32)</f>
        <v>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B49E-6143-6A46-8F99-C68B8548C5AD}">
  <sheetPr>
    <pageSetUpPr fitToPage="1"/>
  </sheetPr>
  <dimension ref="A1:S24"/>
  <sheetViews>
    <sheetView workbookViewId="0">
      <selection activeCell="A4" sqref="A4"/>
    </sheetView>
  </sheetViews>
  <sheetFormatPr baseColWidth="10" defaultRowHeight="20"/>
  <sheetData>
    <row r="1" spans="1:19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s="2"/>
    </row>
    <row r="2" spans="1:19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/>
    </row>
    <row r="3" spans="1:19">
      <c r="A3" s="3" t="s">
        <v>67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3">
        <f t="array" ref="C3:F4">0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f t="array" ref="K3:R4">0</f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/>
    </row>
    <row r="4" spans="1:19">
      <c r="A4" s="3" t="s">
        <v>68</v>
      </c>
      <c r="B4" s="3" t="str">
        <f t="shared" si="0"/>
        <v>10歳未満</v>
      </c>
      <c r="C4" s="3">
        <v>0</v>
      </c>
      <c r="D4" s="3">
        <v>0</v>
      </c>
      <c r="E4" s="3">
        <v>0</v>
      </c>
      <c r="F4" s="3">
        <v>0</v>
      </c>
      <c r="G4" s="4">
        <v>646570</v>
      </c>
      <c r="H4" s="3">
        <v>11</v>
      </c>
      <c r="I4" s="3">
        <v>2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/>
    </row>
    <row r="5" spans="1:19">
      <c r="A5" s="3" t="s">
        <v>69</v>
      </c>
      <c r="B5" s="3" t="str">
        <f t="shared" si="0"/>
        <v>10代</v>
      </c>
      <c r="C5" s="4">
        <v>4231173</v>
      </c>
      <c r="D5" s="3">
        <v>362</v>
      </c>
      <c r="E5" s="3">
        <v>135</v>
      </c>
      <c r="F5" s="3">
        <v>2</v>
      </c>
      <c r="G5" s="4">
        <v>571074</v>
      </c>
      <c r="H5" s="3">
        <v>18</v>
      </c>
      <c r="I5" s="3">
        <v>3</v>
      </c>
      <c r="J5" s="3">
        <v>0</v>
      </c>
      <c r="K5" s="4">
        <v>214667</v>
      </c>
      <c r="L5" s="3">
        <v>37</v>
      </c>
      <c r="M5" s="3">
        <v>15</v>
      </c>
      <c r="N5" s="3">
        <v>0</v>
      </c>
      <c r="O5" s="3">
        <v>3</v>
      </c>
      <c r="P5" s="3">
        <v>0</v>
      </c>
      <c r="Q5" s="3">
        <v>0</v>
      </c>
      <c r="R5" s="3">
        <v>0</v>
      </c>
      <c r="S5" s="3"/>
    </row>
    <row r="6" spans="1:19">
      <c r="A6" s="3" t="s">
        <v>30</v>
      </c>
      <c r="B6" s="3" t="str">
        <f t="shared" si="0"/>
        <v>10代</v>
      </c>
      <c r="C6" s="4">
        <v>8253555</v>
      </c>
      <c r="D6" s="3">
        <v>840</v>
      </c>
      <c r="E6" s="3">
        <v>209</v>
      </c>
      <c r="F6" s="3">
        <v>3</v>
      </c>
      <c r="G6" s="3">
        <f t="array" ref="G6:J23">0</f>
        <v>0</v>
      </c>
      <c r="H6" s="3">
        <v>0</v>
      </c>
      <c r="I6" s="3">
        <v>0</v>
      </c>
      <c r="J6" s="3">
        <v>0</v>
      </c>
      <c r="K6" s="4">
        <v>1665406</v>
      </c>
      <c r="L6" s="3">
        <v>502</v>
      </c>
      <c r="M6" s="3">
        <v>81</v>
      </c>
      <c r="N6" s="3">
        <v>1</v>
      </c>
      <c r="O6" s="3">
        <v>66</v>
      </c>
      <c r="P6" s="3">
        <v>0</v>
      </c>
      <c r="Q6" s="3">
        <v>0</v>
      </c>
      <c r="R6" s="3">
        <v>0</v>
      </c>
      <c r="S6" s="3"/>
    </row>
    <row r="7" spans="1:19">
      <c r="A7" s="3" t="s">
        <v>31</v>
      </c>
      <c r="B7" s="3" t="str">
        <f t="shared" si="0"/>
        <v>20代</v>
      </c>
      <c r="C7" s="4">
        <v>7037440</v>
      </c>
      <c r="D7" s="4">
        <v>1837</v>
      </c>
      <c r="E7" s="3">
        <v>240</v>
      </c>
      <c r="F7" s="3">
        <v>4</v>
      </c>
      <c r="G7" s="3">
        <v>0</v>
      </c>
      <c r="H7" s="3">
        <v>0</v>
      </c>
      <c r="I7" s="3">
        <v>0</v>
      </c>
      <c r="J7" s="3">
        <v>0</v>
      </c>
      <c r="K7" s="4">
        <v>4957618</v>
      </c>
      <c r="L7" s="3">
        <v>941</v>
      </c>
      <c r="M7" s="3">
        <v>129</v>
      </c>
      <c r="N7" s="3">
        <v>6</v>
      </c>
      <c r="O7" s="3">
        <v>340</v>
      </c>
      <c r="P7" s="3">
        <v>0</v>
      </c>
      <c r="Q7" s="3">
        <v>0</v>
      </c>
      <c r="R7" s="3">
        <v>0</v>
      </c>
      <c r="S7" s="3"/>
    </row>
    <row r="8" spans="1:19">
      <c r="A8" s="3" t="s">
        <v>32</v>
      </c>
      <c r="B8" s="3" t="str">
        <f t="shared" si="0"/>
        <v>20代</v>
      </c>
      <c r="C8" s="4">
        <v>7947690</v>
      </c>
      <c r="D8" s="4">
        <v>2376</v>
      </c>
      <c r="E8" s="3">
        <v>317</v>
      </c>
      <c r="F8" s="3">
        <v>17</v>
      </c>
      <c r="G8" s="3">
        <v>0</v>
      </c>
      <c r="H8" s="3">
        <v>0</v>
      </c>
      <c r="I8" s="3">
        <v>0</v>
      </c>
      <c r="J8" s="3">
        <v>0</v>
      </c>
      <c r="K8" s="4">
        <v>4400588</v>
      </c>
      <c r="L8" s="3">
        <v>564</v>
      </c>
      <c r="M8" s="3">
        <v>80</v>
      </c>
      <c r="N8" s="3">
        <v>4</v>
      </c>
      <c r="O8" s="3">
        <v>489</v>
      </c>
      <c r="P8" s="3">
        <v>1</v>
      </c>
      <c r="Q8" s="3">
        <v>1</v>
      </c>
      <c r="R8" s="3">
        <v>0</v>
      </c>
      <c r="S8" s="3"/>
    </row>
    <row r="9" spans="1:19">
      <c r="A9" s="3" t="s">
        <v>33</v>
      </c>
      <c r="B9" s="3" t="str">
        <f t="shared" si="0"/>
        <v>30代</v>
      </c>
      <c r="C9" s="4">
        <v>8649509</v>
      </c>
      <c r="D9" s="4">
        <v>2198</v>
      </c>
      <c r="E9" s="3">
        <v>283</v>
      </c>
      <c r="F9" s="3">
        <v>6</v>
      </c>
      <c r="G9" s="3">
        <v>0</v>
      </c>
      <c r="H9" s="3">
        <v>0</v>
      </c>
      <c r="I9" s="3">
        <v>0</v>
      </c>
      <c r="J9" s="3">
        <v>0</v>
      </c>
      <c r="K9" s="4">
        <v>4202760</v>
      </c>
      <c r="L9" s="3">
        <v>446</v>
      </c>
      <c r="M9" s="3">
        <v>84</v>
      </c>
      <c r="N9" s="3">
        <v>6</v>
      </c>
      <c r="O9" s="3">
        <v>549</v>
      </c>
      <c r="P9" s="3">
        <v>0</v>
      </c>
      <c r="Q9" s="3">
        <v>0</v>
      </c>
      <c r="R9" s="3">
        <v>0</v>
      </c>
      <c r="S9" s="3"/>
    </row>
    <row r="10" spans="1:19">
      <c r="A10" s="3" t="s">
        <v>34</v>
      </c>
      <c r="B10" s="3" t="str">
        <f t="shared" si="0"/>
        <v>30代</v>
      </c>
      <c r="C10" s="4">
        <v>10241017</v>
      </c>
      <c r="D10" s="4">
        <v>2710</v>
      </c>
      <c r="E10" s="3">
        <v>361</v>
      </c>
      <c r="F10" s="3">
        <v>16</v>
      </c>
      <c r="G10" s="3">
        <v>0</v>
      </c>
      <c r="H10" s="3">
        <v>0</v>
      </c>
      <c r="I10" s="3">
        <v>0</v>
      </c>
      <c r="J10" s="3">
        <v>0</v>
      </c>
      <c r="K10" s="4">
        <v>4495412</v>
      </c>
      <c r="L10" s="3">
        <v>396</v>
      </c>
      <c r="M10" s="3">
        <v>75</v>
      </c>
      <c r="N10" s="3">
        <v>3</v>
      </c>
      <c r="O10" s="3">
        <v>657</v>
      </c>
      <c r="P10" s="3">
        <v>0</v>
      </c>
      <c r="Q10" s="3">
        <v>0</v>
      </c>
      <c r="R10" s="3">
        <v>0</v>
      </c>
      <c r="S10" s="3"/>
    </row>
    <row r="11" spans="1:19">
      <c r="A11" s="3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4">
        <v>12188364</v>
      </c>
      <c r="D11" s="4">
        <v>3118</v>
      </c>
      <c r="E11" s="3">
        <v>405</v>
      </c>
      <c r="F11" s="3">
        <v>13</v>
      </c>
      <c r="G11" s="3">
        <v>0</v>
      </c>
      <c r="H11" s="3">
        <v>0</v>
      </c>
      <c r="I11" s="3">
        <v>0</v>
      </c>
      <c r="J11" s="3">
        <v>0</v>
      </c>
      <c r="K11" s="4">
        <v>4828575</v>
      </c>
      <c r="L11" s="3">
        <v>389</v>
      </c>
      <c r="M11" s="3">
        <v>57</v>
      </c>
      <c r="N11" s="3">
        <v>9</v>
      </c>
      <c r="O11" s="4">
        <v>22563</v>
      </c>
      <c r="P11" s="3">
        <v>1</v>
      </c>
      <c r="Q11" s="3">
        <v>0</v>
      </c>
      <c r="R11" s="3">
        <v>0</v>
      </c>
      <c r="S11" s="3"/>
    </row>
    <row r="12" spans="1:19">
      <c r="A12" s="3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4">
        <v>15144965</v>
      </c>
      <c r="D12" s="4">
        <v>3126</v>
      </c>
      <c r="E12" s="3">
        <v>456</v>
      </c>
      <c r="F12" s="3">
        <v>25</v>
      </c>
      <c r="G12" s="3">
        <v>0</v>
      </c>
      <c r="H12" s="3">
        <v>0</v>
      </c>
      <c r="I12" s="3">
        <v>0</v>
      </c>
      <c r="J12" s="3">
        <v>0</v>
      </c>
      <c r="K12" s="4">
        <v>5860435</v>
      </c>
      <c r="L12" s="3">
        <v>398</v>
      </c>
      <c r="M12" s="3">
        <v>76</v>
      </c>
      <c r="N12" s="3">
        <v>5</v>
      </c>
      <c r="O12" s="4">
        <v>31212</v>
      </c>
      <c r="P12" s="3">
        <v>7</v>
      </c>
      <c r="Q12" s="3">
        <v>4</v>
      </c>
      <c r="R12" s="3">
        <v>0</v>
      </c>
      <c r="S12" s="3"/>
    </row>
    <row r="13" spans="1:19">
      <c r="A13" s="3" t="s">
        <v>37</v>
      </c>
      <c r="B13" s="3" t="str">
        <f t="shared" si="1"/>
        <v>50代</v>
      </c>
      <c r="C13" s="4">
        <v>15622940</v>
      </c>
      <c r="D13" s="4">
        <v>2517</v>
      </c>
      <c r="E13" s="3">
        <v>376</v>
      </c>
      <c r="F13" s="3">
        <v>34</v>
      </c>
      <c r="G13" s="3">
        <v>0</v>
      </c>
      <c r="H13" s="3">
        <v>0</v>
      </c>
      <c r="I13" s="3">
        <v>0</v>
      </c>
      <c r="J13" s="3">
        <v>0</v>
      </c>
      <c r="K13" s="4">
        <v>5898338</v>
      </c>
      <c r="L13" s="3">
        <v>310</v>
      </c>
      <c r="M13" s="3">
        <v>72</v>
      </c>
      <c r="N13" s="3">
        <v>11</v>
      </c>
      <c r="O13" s="4">
        <v>25959</v>
      </c>
      <c r="P13" s="3">
        <v>2</v>
      </c>
      <c r="Q13" s="3">
        <v>2</v>
      </c>
      <c r="R13" s="3">
        <v>0</v>
      </c>
      <c r="S13" s="3"/>
    </row>
    <row r="14" spans="1:19">
      <c r="A14" s="3" t="s">
        <v>38</v>
      </c>
      <c r="B14" s="3" t="str">
        <f t="shared" si="1"/>
        <v>50代</v>
      </c>
      <c r="C14" s="4">
        <v>14049662</v>
      </c>
      <c r="D14" s="4">
        <v>1943</v>
      </c>
      <c r="E14" s="3">
        <v>306</v>
      </c>
      <c r="F14" s="3">
        <v>31</v>
      </c>
      <c r="G14" s="3">
        <v>0</v>
      </c>
      <c r="H14" s="3">
        <v>0</v>
      </c>
      <c r="I14" s="3">
        <v>0</v>
      </c>
      <c r="J14" s="3">
        <v>0</v>
      </c>
      <c r="K14" s="4">
        <v>5073151</v>
      </c>
      <c r="L14" s="3">
        <v>233</v>
      </c>
      <c r="M14" s="3">
        <v>54</v>
      </c>
      <c r="N14" s="3">
        <v>11</v>
      </c>
      <c r="O14" s="4">
        <v>17540</v>
      </c>
      <c r="P14" s="3">
        <v>3</v>
      </c>
      <c r="Q14" s="3">
        <v>2</v>
      </c>
      <c r="R14" s="3">
        <v>0</v>
      </c>
      <c r="S14" s="3"/>
    </row>
    <row r="15" spans="1:19">
      <c r="A15" s="3" t="s">
        <v>39</v>
      </c>
      <c r="B15" s="3" t="str">
        <f t="shared" si="1"/>
        <v>60代</v>
      </c>
      <c r="C15" s="4">
        <v>14662995</v>
      </c>
      <c r="D15" s="4">
        <v>1314</v>
      </c>
      <c r="E15" s="3">
        <v>260</v>
      </c>
      <c r="F15" s="3">
        <v>30</v>
      </c>
      <c r="G15" s="3">
        <v>0</v>
      </c>
      <c r="H15" s="3">
        <v>0</v>
      </c>
      <c r="I15" s="3">
        <v>0</v>
      </c>
      <c r="J15" s="3">
        <v>0</v>
      </c>
      <c r="K15" s="4">
        <v>4266657</v>
      </c>
      <c r="L15" s="3">
        <v>147</v>
      </c>
      <c r="M15" s="3">
        <v>33</v>
      </c>
      <c r="N15" s="3">
        <v>7</v>
      </c>
      <c r="O15" s="4">
        <v>10259</v>
      </c>
      <c r="P15" s="3">
        <v>1</v>
      </c>
      <c r="Q15" s="3">
        <v>1</v>
      </c>
      <c r="R15" s="3">
        <v>0</v>
      </c>
      <c r="S15" s="3"/>
    </row>
    <row r="16" spans="1:19">
      <c r="A16" s="3" t="s">
        <v>40</v>
      </c>
      <c r="B16" s="3" t="str">
        <f t="shared" si="1"/>
        <v>60代</v>
      </c>
      <c r="C16" s="4">
        <v>17089279</v>
      </c>
      <c r="D16" s="4">
        <v>1288</v>
      </c>
      <c r="E16" s="3">
        <v>385</v>
      </c>
      <c r="F16" s="3">
        <v>65</v>
      </c>
      <c r="G16" s="3">
        <v>0</v>
      </c>
      <c r="H16" s="3">
        <v>0</v>
      </c>
      <c r="I16" s="3">
        <v>0</v>
      </c>
      <c r="J16" s="3">
        <v>0</v>
      </c>
      <c r="K16" s="4">
        <v>3646424</v>
      </c>
      <c r="L16" s="3">
        <v>158</v>
      </c>
      <c r="M16" s="3">
        <v>39</v>
      </c>
      <c r="N16" s="3">
        <v>5</v>
      </c>
      <c r="O16" s="4">
        <v>2704</v>
      </c>
      <c r="P16" s="3">
        <v>0</v>
      </c>
      <c r="Q16" s="3">
        <v>0</v>
      </c>
      <c r="R16" s="3">
        <v>0</v>
      </c>
      <c r="S16" s="3"/>
    </row>
    <row r="17" spans="1:19">
      <c r="A17" s="3" t="s">
        <v>41</v>
      </c>
      <c r="B17" s="3" t="str">
        <f t="shared" si="1"/>
        <v>70代</v>
      </c>
      <c r="C17" s="4">
        <v>22155285</v>
      </c>
      <c r="D17" s="4">
        <v>1286</v>
      </c>
      <c r="E17" s="3">
        <v>506</v>
      </c>
      <c r="F17" s="3">
        <v>140</v>
      </c>
      <c r="G17" s="3">
        <v>0</v>
      </c>
      <c r="H17" s="3">
        <v>0</v>
      </c>
      <c r="I17" s="3">
        <v>0</v>
      </c>
      <c r="J17" s="3">
        <v>0</v>
      </c>
      <c r="K17" s="4">
        <v>4017173</v>
      </c>
      <c r="L17" s="3">
        <v>116</v>
      </c>
      <c r="M17" s="3">
        <v>46</v>
      </c>
      <c r="N17" s="3">
        <v>9</v>
      </c>
      <c r="O17" s="4">
        <v>2130</v>
      </c>
      <c r="P17" s="3">
        <v>1</v>
      </c>
      <c r="Q17" s="3">
        <v>1</v>
      </c>
      <c r="R17" s="3">
        <v>0</v>
      </c>
      <c r="S17" s="3"/>
    </row>
    <row r="18" spans="1:19">
      <c r="A18" s="3" t="s">
        <v>42</v>
      </c>
      <c r="B18" s="3" t="str">
        <f t="shared" si="1"/>
        <v>70代</v>
      </c>
      <c r="C18" s="4">
        <v>16446246</v>
      </c>
      <c r="D18" s="4">
        <v>1018</v>
      </c>
      <c r="E18" s="3">
        <v>459</v>
      </c>
      <c r="F18" s="3">
        <v>142</v>
      </c>
      <c r="G18" s="3">
        <v>0</v>
      </c>
      <c r="H18" s="3">
        <v>0</v>
      </c>
      <c r="I18" s="3">
        <v>0</v>
      </c>
      <c r="J18" s="3">
        <v>0</v>
      </c>
      <c r="K18" s="4">
        <v>2300202</v>
      </c>
      <c r="L18" s="3">
        <v>52</v>
      </c>
      <c r="M18" s="3">
        <v>23</v>
      </c>
      <c r="N18" s="3">
        <v>8</v>
      </c>
      <c r="O18" s="4">
        <v>1023</v>
      </c>
      <c r="P18" s="3">
        <v>0</v>
      </c>
      <c r="Q18" s="3">
        <v>0</v>
      </c>
      <c r="R18" s="3">
        <v>0</v>
      </c>
      <c r="S18" s="3"/>
    </row>
    <row r="19" spans="1:19">
      <c r="A19" s="3" t="s">
        <v>43</v>
      </c>
      <c r="B19" s="3" t="str">
        <f t="shared" si="1"/>
        <v>80歳以上</v>
      </c>
      <c r="C19" s="4">
        <v>29419740</v>
      </c>
      <c r="D19" s="4">
        <v>2534</v>
      </c>
      <c r="E19" s="4">
        <v>1493</v>
      </c>
      <c r="F19" s="3">
        <v>658</v>
      </c>
      <c r="G19" s="3">
        <v>0</v>
      </c>
      <c r="H19" s="3">
        <v>0</v>
      </c>
      <c r="I19" s="3">
        <v>0</v>
      </c>
      <c r="J19" s="3">
        <v>0</v>
      </c>
      <c r="K19" s="4">
        <v>3452929</v>
      </c>
      <c r="L19" s="3">
        <v>101</v>
      </c>
      <c r="M19" s="3">
        <v>70</v>
      </c>
      <c r="N19" s="3">
        <v>29</v>
      </c>
      <c r="O19" s="4">
        <v>1044</v>
      </c>
      <c r="P19" s="3">
        <v>0</v>
      </c>
      <c r="Q19" s="3">
        <v>0</v>
      </c>
      <c r="R19" s="3">
        <v>0</v>
      </c>
      <c r="S19" s="3"/>
    </row>
    <row r="20" spans="1:19">
      <c r="A20" s="3" t="s">
        <v>44</v>
      </c>
      <c r="B20" s="3" t="str">
        <f t="shared" si="1"/>
        <v>不明</v>
      </c>
      <c r="C20" s="4">
        <v>1981736</v>
      </c>
      <c r="D20" s="3">
        <v>17</v>
      </c>
      <c r="E20" s="3">
        <v>6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4">
        <v>216348</v>
      </c>
      <c r="L20" s="3">
        <v>4</v>
      </c>
      <c r="M20" s="3">
        <v>0</v>
      </c>
      <c r="N20" s="3">
        <v>0</v>
      </c>
      <c r="O20" s="3">
        <v>369</v>
      </c>
      <c r="P20" s="3">
        <v>0</v>
      </c>
      <c r="Q20" s="3">
        <v>0</v>
      </c>
      <c r="R20" s="3">
        <v>0</v>
      </c>
      <c r="S20" s="3"/>
    </row>
    <row r="21" spans="1:19">
      <c r="A21" s="3" t="s">
        <v>45</v>
      </c>
      <c r="B21" s="3"/>
      <c r="C21" s="4">
        <v>85110550</v>
      </c>
      <c r="D21" s="4">
        <v>6126</v>
      </c>
      <c r="E21" s="4">
        <v>2843</v>
      </c>
      <c r="F21" s="4">
        <v>1005</v>
      </c>
      <c r="G21" s="3">
        <v>0</v>
      </c>
      <c r="H21" s="3">
        <v>0</v>
      </c>
      <c r="I21" s="3">
        <v>0</v>
      </c>
      <c r="J21" s="3">
        <v>0</v>
      </c>
      <c r="K21" s="4">
        <v>13416728</v>
      </c>
      <c r="L21" s="3">
        <v>427</v>
      </c>
      <c r="M21" s="3">
        <v>178</v>
      </c>
      <c r="N21" s="3">
        <v>51</v>
      </c>
      <c r="O21" s="4">
        <v>6901</v>
      </c>
      <c r="P21" s="3">
        <v>1</v>
      </c>
      <c r="Q21" s="3">
        <v>1</v>
      </c>
      <c r="R21" s="3">
        <v>0</v>
      </c>
      <c r="S21" s="3"/>
    </row>
    <row r="22" spans="1:19">
      <c r="A22" s="3" t="s">
        <v>46</v>
      </c>
      <c r="B22" s="3"/>
      <c r="C22" s="4">
        <v>9337352</v>
      </c>
      <c r="D22" s="3">
        <v>819</v>
      </c>
      <c r="E22" s="3">
        <v>265</v>
      </c>
      <c r="F22" s="3">
        <v>4</v>
      </c>
      <c r="G22" s="3">
        <v>0</v>
      </c>
      <c r="H22" s="3">
        <v>0</v>
      </c>
      <c r="I22" s="3">
        <v>0</v>
      </c>
      <c r="J22" s="3">
        <v>0</v>
      </c>
      <c r="K22" s="4">
        <v>621681</v>
      </c>
      <c r="L22" s="3">
        <v>108</v>
      </c>
      <c r="M22" s="3">
        <v>39</v>
      </c>
      <c r="N22" s="3">
        <v>1</v>
      </c>
      <c r="O22" s="3">
        <v>3</v>
      </c>
      <c r="P22" s="3">
        <v>0</v>
      </c>
      <c r="Q22" s="3">
        <v>0</v>
      </c>
      <c r="R22" s="3">
        <v>0</v>
      </c>
      <c r="S22" s="3"/>
    </row>
    <row r="23" spans="1:19">
      <c r="A23" s="3" t="s">
        <v>47</v>
      </c>
      <c r="B23" s="3"/>
      <c r="C23" s="4">
        <v>10184816</v>
      </c>
      <c r="D23" s="4">
        <v>2220</v>
      </c>
      <c r="E23" s="3">
        <v>319</v>
      </c>
      <c r="F23" s="3">
        <v>5</v>
      </c>
      <c r="G23" s="3">
        <v>0</v>
      </c>
      <c r="H23" s="3">
        <v>0</v>
      </c>
      <c r="I23" s="3">
        <v>0</v>
      </c>
      <c r="J23" s="3">
        <v>0</v>
      </c>
      <c r="K23" s="4">
        <v>6216010</v>
      </c>
      <c r="L23" s="4">
        <v>1372</v>
      </c>
      <c r="M23" s="3">
        <v>186</v>
      </c>
      <c r="N23" s="3">
        <v>6</v>
      </c>
      <c r="O23" s="3">
        <v>406</v>
      </c>
      <c r="P23" s="3">
        <v>0</v>
      </c>
      <c r="Q23" s="3">
        <v>0</v>
      </c>
      <c r="R23" s="3">
        <v>0</v>
      </c>
      <c r="S23" s="3"/>
    </row>
    <row r="24" spans="1:19">
      <c r="A24" s="3"/>
      <c r="B24" s="3"/>
      <c r="C24" s="4"/>
      <c r="D24" s="3"/>
      <c r="E24" s="3"/>
      <c r="F24" s="3"/>
      <c r="G24" s="3"/>
      <c r="H24" s="3"/>
      <c r="I24" s="3"/>
      <c r="J24" s="3"/>
      <c r="K24" s="4"/>
      <c r="L24" s="3"/>
      <c r="M24" s="3"/>
      <c r="N24" s="3"/>
      <c r="O24" s="3"/>
      <c r="P24" s="3"/>
      <c r="Q24" s="3"/>
      <c r="R24" s="3"/>
      <c r="S24" s="3"/>
    </row>
  </sheetData>
  <phoneticPr fontId="1"/>
  <pageMargins left="0.7" right="0.7" top="0.75" bottom="0.75" header="0.3" footer="0.3"/>
  <pageSetup paperSize="9" scale="5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感染_ワクチン</vt:lpstr>
      <vt:lpstr>感染状況</vt:lpstr>
      <vt:lpstr>一次集計</vt:lpstr>
      <vt:lpstr>PDFデータ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長江　剛志</dc:creator>
  <cp:lastModifiedBy>長江　剛志</cp:lastModifiedBy>
  <cp:lastPrinted>2022-05-23T04:00:05Z</cp:lastPrinted>
  <dcterms:created xsi:type="dcterms:W3CDTF">2022-05-23T01:58:03Z</dcterms:created>
  <dcterms:modified xsi:type="dcterms:W3CDTF">2022-05-23T06:00:27Z</dcterms:modified>
</cp:coreProperties>
</file>