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2B7C221D-46A8-2243-84AC-9F6A92BB35E7}" xr6:coauthVersionLast="47" xr6:coauthVersionMax="47" xr10:uidLastSave="{00000000-0000-0000-0000-000000000000}"/>
  <bookViews>
    <workbookView xWindow="0" yWindow="500" windowWidth="30080" windowHeight="3334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I3" i="1"/>
  <c r="H4" i="1"/>
  <c r="H3" i="1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C3" i="3"/>
  <c r="B3" i="3"/>
  <c r="E2" i="3"/>
  <c r="D2" i="3"/>
  <c r="C2" i="3"/>
  <c r="B2" i="3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E3" i="3" s="1"/>
  <c r="B3" i="2"/>
  <c r="B11" i="2"/>
  <c r="K5" i="4"/>
  <c r="K4" i="4"/>
  <c r="B3" i="1" s="1" a="1"/>
  <c r="B3" i="1" s="1"/>
  <c r="K3" i="4"/>
  <c r="C3" i="1" s="1" a="1"/>
  <c r="C3" i="1" s="1"/>
  <c r="K2" i="4"/>
  <c r="K3" i="2" a="1"/>
  <c r="N3" i="2" s="1"/>
  <c r="G6" i="2" a="1"/>
  <c r="I6" i="2" s="1"/>
  <c r="C3" i="2" a="1"/>
  <c r="C3" i="2" s="1"/>
  <c r="D3" i="3" l="1"/>
  <c r="M4" i="2"/>
  <c r="L4" i="2"/>
  <c r="M3" i="2"/>
  <c r="L3" i="2"/>
  <c r="K4" i="2"/>
  <c r="K3" i="2"/>
  <c r="R4" i="2"/>
  <c r="R3" i="2"/>
  <c r="Q4" i="2"/>
  <c r="Q3" i="2"/>
  <c r="P3" i="2"/>
  <c r="P4" i="2"/>
  <c r="O4" i="2"/>
  <c r="O3" i="2"/>
  <c r="N4" i="2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H22" i="2"/>
  <c r="H20" i="2"/>
  <c r="H18" i="2"/>
  <c r="H16" i="2"/>
  <c r="H14" i="2"/>
  <c r="H12" i="2"/>
  <c r="H10" i="2"/>
  <c r="H8" i="2"/>
  <c r="H6" i="2"/>
  <c r="G22" i="2"/>
  <c r="G20" i="2"/>
  <c r="G18" i="2"/>
  <c r="G16" i="2"/>
  <c r="G14" i="2"/>
  <c r="G12" i="2"/>
  <c r="G10" i="2"/>
  <c r="G8" i="2"/>
  <c r="G6" i="2"/>
  <c r="J23" i="2"/>
  <c r="J21" i="2"/>
  <c r="J19" i="2"/>
  <c r="J17" i="2"/>
  <c r="J15" i="2"/>
  <c r="J13" i="2"/>
  <c r="J11" i="2"/>
  <c r="J9" i="2"/>
  <c r="J7" i="2"/>
  <c r="I23" i="2"/>
  <c r="I21" i="2"/>
  <c r="I19" i="2"/>
  <c r="I17" i="2"/>
  <c r="I15" i="2"/>
  <c r="I13" i="2"/>
  <c r="I11" i="2"/>
  <c r="I9" i="2"/>
  <c r="I7" i="2"/>
  <c r="H23" i="2"/>
  <c r="H21" i="2"/>
  <c r="H19" i="2"/>
  <c r="H17" i="2"/>
  <c r="H15" i="2"/>
  <c r="H13" i="2"/>
  <c r="H11" i="2"/>
  <c r="H9" i="2"/>
  <c r="H7" i="2"/>
  <c r="G23" i="2"/>
  <c r="G21" i="2"/>
  <c r="G19" i="2"/>
  <c r="G17" i="2"/>
  <c r="G15" i="2"/>
  <c r="G13" i="2"/>
  <c r="G11" i="2"/>
  <c r="G9" i="2"/>
  <c r="G7" i="2"/>
  <c r="J22" i="2"/>
  <c r="J20" i="2"/>
  <c r="J18" i="2"/>
  <c r="J16" i="2"/>
  <c r="J14" i="2"/>
  <c r="J12" i="2"/>
  <c r="J10" i="2"/>
  <c r="J8" i="2"/>
  <c r="J6" i="2"/>
  <c r="I22" i="2"/>
  <c r="I20" i="2"/>
  <c r="I18" i="2"/>
  <c r="I16" i="2"/>
  <c r="I14" i="2"/>
  <c r="I12" i="2"/>
  <c r="I10" i="2"/>
  <c r="I8" i="2"/>
  <c r="F4" i="2"/>
  <c r="E4" i="2"/>
  <c r="D4" i="2"/>
  <c r="C4" i="2"/>
  <c r="F3" i="2"/>
  <c r="E3" i="2"/>
  <c r="D3" i="2"/>
  <c r="E3" i="1" l="1" a="1"/>
  <c r="C13" i="1"/>
  <c r="D3" i="1" a="1"/>
  <c r="F3" i="1" a="1"/>
  <c r="B13" i="1"/>
  <c r="D3" i="1" l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D13" i="1"/>
</calcChain>
</file>

<file path=xl/sharedStrings.xml><?xml version="1.0" encoding="utf-8"?>
<sst xmlns="http://schemas.openxmlformats.org/spreadsheetml/2006/main" count="100" uniqueCount="79">
  <si>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</si>
  <si>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</si>
  <si>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</si>
  <si>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</si>
  <si>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</si>
  <si>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</si>
  <si>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</si>
  <si>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</si>
  <si>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</si>
  <si>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</si>
  <si>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</si>
  <si>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</si>
  <si>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</si>
  <si>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</si>
  <si>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</si>
  <si>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</si>
  <si>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</si>
  <si>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</si>
  <si>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</si>
  <si>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</si>
  <si>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</si>
  <si>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</si>
  <si>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</si>
  <si>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</si>
  <si>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</si>
  <si>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</si>
  <si>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</si>
  <si>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</si>
  <si>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</si>
  <si>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</si>
  <si>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</si>
  <si>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</si>
  <si>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</si>
  <si>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</si>
  <si>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</si>
  <si>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</si>
  <si>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</si>
  <si>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</si>
  <si>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</si>
  <si>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</si>
  <si>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</si>
  <si>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</si>
  <si>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</si>
  <si>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</si>
  <si>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</si>
  <si>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</si>
  <si>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</si>
  <si>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</si>
  <si>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</si>
  <si>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</si>
  <si>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</si>
  <si>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</si>
  <si>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</si>
  <si>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</si>
  <si>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</si>
  <si>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</si>
  <si>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</si>
  <si>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</si>
  <si>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</si>
  <si>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2022/4/19陽性数</t>
    <phoneticPr fontId="1"/>
  </si>
  <si>
    <t>2022/4/19死亡数</t>
    <phoneticPr fontId="1"/>
  </si>
  <si>
    <t>https://www.mhlw.go.jp/content/10601000/000938133.pdf</t>
    <phoneticPr fontId="1"/>
  </si>
  <si>
    <t>ワクチン副反応(第79回厚生科学審議会予防接種・ワクチン分科会副反応検討部会)</t>
    <phoneticPr fontId="1"/>
  </si>
  <si>
    <t>https://www.mhlw.go.jp/content/10906000/000931620.pdf</t>
    <phoneticPr fontId="1"/>
  </si>
  <si>
    <t>コロナ陽性</t>
    <phoneticPr fontId="1"/>
  </si>
  <si>
    <t>コロナ死亡</t>
    <phoneticPr fontId="1"/>
  </si>
  <si>
    <t>2021/2/17〜2022/4/17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</si>
  <si>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</si>
  <si>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</si>
  <si>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</si>
  <si>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</si>
  <si>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2021/2/17〜2022/4/19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</si>
  <si>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</si>
  <si>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</si>
  <si>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</si>
  <si>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2022/4/19 新型コロナウイルス感染症の国内発生動向</t>
    <phoneticPr fontId="1"/>
  </si>
  <si>
    <t>2021/2/17 新型コロナウイルス感染症の国内発生動向</t>
    <phoneticPr fontId="1"/>
  </si>
  <si>
    <t>2021/2/17〜2022/4/19 のコロナ陽性・死亡数とワクチン接種・副反応の比較</t>
    <phoneticPr fontId="1"/>
  </si>
  <si>
    <t>(データ出典)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</si>
</sst>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0" fontId="0" fillId="0" borderId="0" xfId="2" applyNumberFormat="1" applyFont="1">
      <alignment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906000/000931620.pdf" TargetMode="External"/><Relationship Id="rId2" Type="http://schemas.openxmlformats.org/officeDocument/2006/relationships/hyperlink" Target="https://www.mhlw.go.jp/content/10906000/000741558.pdf" TargetMode="External"/><Relationship Id="rId1" Type="http://schemas.openxmlformats.org/officeDocument/2006/relationships/hyperlink" Target="https://www.mhlw.go.jp/content/10601000/000938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I21"/>
  <sheetViews>
    <sheetView tabSelected="1" workbookViewId="0">
      <selection activeCell="H3" sqref="H3:I12"/>
    </sheetView>
  </sheetViews>
  <sheetFormatPr baseColWidth="10" defaultRowHeight="20"/>
  <cols>
    <col min="2" max="2" width="11.7109375" bestFit="1" customWidth="1"/>
    <col min="3" max="3" width="10.85546875" bestFit="1" customWidth="1"/>
    <col min="4" max="4" width="13.85546875" bestFit="1" customWidth="1"/>
    <col min="5" max="6" width="11" bestFit="1" customWidth="1"/>
  </cols>
  <sheetData>
    <row r="1" spans="1:9">
      <c r="A1" s="39" t="s">
        <v>77</v>
      </c>
      <c r="B1" s="39"/>
      <c r="C1" s="39"/>
      <c r="D1" s="39"/>
      <c r="E1" s="39"/>
      <c r="F1" s="39"/>
    </row>
    <row r="2" spans="1:9" ht="21" thickBot="1">
      <c r="A2" s="8"/>
      <c r="B2" s="30" t="s">
        <v>64</v>
      </c>
      <c r="C2" s="31" t="s">
        <v>65</v>
      </c>
      <c r="D2" s="32" t="s">
        <v>17</v>
      </c>
      <c r="E2" s="33" t="s">
        <v>18</v>
      </c>
      <c r="F2" s="33" t="s">
        <v>19</v>
      </c>
    </row>
    <row r="3" spans="1:9">
      <c r="A3" s="25" t="s">
        <v>0</v>
      </c>
      <c r="B3" s="17">
        <f t="array" ref="B3:B12">TRANSPOSE(感染状況!B2:K2)-TRANSPOSE(感染状況!B4:K4)</f>
        <v>951797</v>
      </c>
      <c r="C3" s="18">
        <f t="array" ref="C3:C12">TRANSPOSE(感染状況!B3:K3)-TRANSPOSE(感染状況!B5:K5)</f>
        <v>4</v>
      </c>
      <c r="D3" s="16">
        <f t="array" ref="D3:D12">一次集計!B2:B11</f>
        <v>646570</v>
      </c>
      <c r="E3" s="15">
        <f t="array" ref="E3:E12">一次集計!D2:D11</f>
        <v>2</v>
      </c>
      <c r="F3" s="15">
        <f t="array" ref="F3:F12">一次集計!E2:E11</f>
        <v>0</v>
      </c>
      <c r="H3" s="40">
        <f>C3/$C13</f>
        <v>1.7765144785930004E-4</v>
      </c>
      <c r="I3" s="40">
        <f>F3/F$13</f>
        <v>0</v>
      </c>
    </row>
    <row r="4" spans="1:9">
      <c r="A4" s="26" t="s">
        <v>2</v>
      </c>
      <c r="B4" s="19">
        <v>972048</v>
      </c>
      <c r="C4" s="20">
        <v>8</v>
      </c>
      <c r="D4" s="7">
        <v>14935944</v>
      </c>
      <c r="E4" s="5">
        <v>443</v>
      </c>
      <c r="F4" s="5">
        <v>6</v>
      </c>
      <c r="H4" s="40">
        <f>SUM(C$3:C4)/C$13</f>
        <v>5.3295434357790016E-4</v>
      </c>
      <c r="I4" s="40">
        <f>SUM(F$3:F4)/F$13</f>
        <v>4.6118370484242886E-3</v>
      </c>
    </row>
    <row r="5" spans="1:9">
      <c r="A5" s="26" t="s">
        <v>4</v>
      </c>
      <c r="B5" s="19">
        <v>1209608</v>
      </c>
      <c r="C5" s="20">
        <v>33</v>
      </c>
      <c r="D5" s="7">
        <v>24344165</v>
      </c>
      <c r="E5" s="6">
        <v>767</v>
      </c>
      <c r="F5" s="5">
        <v>31</v>
      </c>
      <c r="H5" s="40">
        <f>SUM(C$3:C5)/C$13</f>
        <v>1.9985787884171254E-3</v>
      </c>
      <c r="I5" s="40">
        <f>SUM(F$3:F5)/F$13</f>
        <v>2.8439661798616449E-2</v>
      </c>
    </row>
    <row r="6" spans="1:9">
      <c r="A6" s="26" t="s">
        <v>6</v>
      </c>
      <c r="B6" s="19">
        <v>1057962</v>
      </c>
      <c r="C6" s="20">
        <v>96</v>
      </c>
      <c r="D6" s="7">
        <v>27589904</v>
      </c>
      <c r="E6" s="6">
        <v>803</v>
      </c>
      <c r="F6" s="5">
        <v>31</v>
      </c>
      <c r="H6" s="40">
        <f>SUM(C$3:C6)/C$13</f>
        <v>6.2622135370403271E-3</v>
      </c>
      <c r="I6" s="40">
        <f>SUM(F$3:F6)/F$13</f>
        <v>5.2267486548808612E-2</v>
      </c>
    </row>
    <row r="7" spans="1:9">
      <c r="A7" s="26" t="s">
        <v>8</v>
      </c>
      <c r="B7" s="19">
        <v>1021168</v>
      </c>
      <c r="C7" s="20">
        <v>321</v>
      </c>
      <c r="D7" s="7">
        <v>38076114</v>
      </c>
      <c r="E7" s="6">
        <v>998</v>
      </c>
      <c r="F7" s="5">
        <v>52</v>
      </c>
      <c r="H7" s="40">
        <f>SUM(C$3:C7)/C$13</f>
        <v>2.0518742227749156E-2</v>
      </c>
      <c r="I7" s="40">
        <f>SUM(F$3:F7)/F$13</f>
        <v>9.2236740968485775E-2</v>
      </c>
    </row>
    <row r="8" spans="1:9">
      <c r="A8" s="26" t="s">
        <v>10</v>
      </c>
      <c r="B8" s="19">
        <v>645987</v>
      </c>
      <c r="C8" s="20">
        <v>891</v>
      </c>
      <c r="D8" s="7">
        <v>40687590</v>
      </c>
      <c r="E8" s="6">
        <v>812</v>
      </c>
      <c r="F8" s="5">
        <v>87</v>
      </c>
      <c r="H8" s="40">
        <f>SUM(C$3:C8)/C$13</f>
        <v>6.0090602238408244E-2</v>
      </c>
      <c r="I8" s="40">
        <f>SUM(F$3:F8)/F$13</f>
        <v>0.15910837817063797</v>
      </c>
    </row>
    <row r="9" spans="1:9">
      <c r="A9" s="26" t="s">
        <v>12</v>
      </c>
      <c r="B9" s="19">
        <v>334198</v>
      </c>
      <c r="C9" s="20">
        <v>1637</v>
      </c>
      <c r="D9" s="7">
        <v>39678318</v>
      </c>
      <c r="E9" s="6">
        <v>718</v>
      </c>
      <c r="F9" s="5">
        <v>107</v>
      </c>
      <c r="H9" s="40">
        <f>SUM(C$3:C9)/C$13</f>
        <v>0.13279445727482678</v>
      </c>
      <c r="I9" s="40">
        <f>SUM(F$3:F9)/F$13</f>
        <v>0.24135280553420446</v>
      </c>
    </row>
    <row r="10" spans="1:9">
      <c r="A10" s="26" t="s">
        <v>14</v>
      </c>
      <c r="B10" s="19">
        <v>235478</v>
      </c>
      <c r="C10" s="20">
        <v>4651</v>
      </c>
      <c r="D10" s="7">
        <v>44922059</v>
      </c>
      <c r="E10" s="6">
        <v>1035</v>
      </c>
      <c r="F10" s="5">
        <v>299</v>
      </c>
      <c r="H10" s="40">
        <f>SUM(C$3:C10)/C$13</f>
        <v>0.33935867827322791</v>
      </c>
      <c r="I10" s="40">
        <f>SUM(F$3:F10)/F$13</f>
        <v>0.47117601844734819</v>
      </c>
    </row>
    <row r="11" spans="1:9">
      <c r="A11" s="26" t="s">
        <v>15</v>
      </c>
      <c r="B11" s="19">
        <v>235264</v>
      </c>
      <c r="C11" s="20">
        <v>13944</v>
      </c>
      <c r="D11" s="7">
        <v>32873713</v>
      </c>
      <c r="E11" s="6">
        <v>1563</v>
      </c>
      <c r="F11" s="5">
        <v>687</v>
      </c>
      <c r="H11" s="40">
        <f>SUM(C$3:C11)/C$13</f>
        <v>0.9586516255107479</v>
      </c>
      <c r="I11" s="40">
        <f>SUM(F$3:F11)/F$13</f>
        <v>0.99923136049192929</v>
      </c>
    </row>
    <row r="12" spans="1:9" ht="21" thickBot="1">
      <c r="A12" s="27" t="s">
        <v>20</v>
      </c>
      <c r="B12" s="21">
        <v>21830</v>
      </c>
      <c r="C12" s="22">
        <v>931</v>
      </c>
      <c r="D12" s="10">
        <v>2198453</v>
      </c>
      <c r="E12" s="11">
        <v>6</v>
      </c>
      <c r="F12" s="12">
        <v>1</v>
      </c>
      <c r="H12" s="40">
        <f>SUM(C$3:C12)/C$13</f>
        <v>1</v>
      </c>
      <c r="I12" s="40">
        <f>SUM(F$3:F12)/F$13</f>
        <v>1</v>
      </c>
    </row>
    <row r="13" spans="1:9" ht="21" thickBot="1">
      <c r="A13" s="28" t="s">
        <v>56</v>
      </c>
      <c r="B13" s="23">
        <f>SUM(B3:B12)</f>
        <v>6685340</v>
      </c>
      <c r="C13" s="24">
        <f>SUM(C3:C12)</f>
        <v>22516</v>
      </c>
      <c r="D13" s="14">
        <f>SUM(D3:D12)</f>
        <v>265952830</v>
      </c>
      <c r="E13" s="13">
        <f t="shared" ref="E13:F13" si="0">SUM(E3:E12)</f>
        <v>7147</v>
      </c>
      <c r="F13" s="13">
        <f t="shared" si="0"/>
        <v>1301</v>
      </c>
    </row>
    <row r="14" spans="1:9">
      <c r="A14" s="29" t="s">
        <v>16</v>
      </c>
      <c r="B14" s="37" t="s">
        <v>71</v>
      </c>
      <c r="C14" s="38"/>
      <c r="D14" s="35" t="s">
        <v>66</v>
      </c>
      <c r="E14" s="36"/>
      <c r="F14" s="36"/>
    </row>
    <row r="15" spans="1:9">
      <c r="A15" s="34" t="s">
        <v>78</v>
      </c>
    </row>
    <row r="16" spans="1:9">
      <c r="A16" t="s">
        <v>76</v>
      </c>
    </row>
    <row r="17" spans="1:1">
      <c r="A17" s="9" t="s">
        <v>72</v>
      </c>
    </row>
    <row r="18" spans="1:1">
      <c r="A18" t="s">
        <v>75</v>
      </c>
    </row>
    <row r="19" spans="1:1">
      <c r="A19" s="9" t="s">
        <v>63</v>
      </c>
    </row>
    <row r="20" spans="1:1">
      <c r="A20" t="s">
        <v>62</v>
      </c>
    </row>
    <row r="21" spans="1:1">
      <c r="A21" s="9" t="s">
        <v>61</v>
      </c>
    </row>
  </sheetData>
  <mergeCells count="3">
    <mergeCell ref="D14:F14"/>
    <mergeCell ref="B14:C14"/>
    <mergeCell ref="A1:F1"/>
  </mergeCells>
  <phoneticPr fontId="1"/>
  <hyperlinks>
    <hyperlink ref="A21" r:id="rId1" xr:uid="{80A54C3C-5411-984B-AF36-7A27328887FD}"/>
    <hyperlink ref="A17" r:id="rId2" xr:uid="{117F0302-1600-9D4C-B0E7-C5EB851BA047}"/>
    <hyperlink ref="A19" r:id="rId3" xr:uid="{517C96A1-6057-E94B-BA10-A81D1E01A06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B3" sqref="B3:L3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59</v>
      </c>
      <c r="B2" s="1">
        <v>963538</v>
      </c>
      <c r="C2" s="1">
        <v>999568</v>
      </c>
      <c r="D2" s="1">
        <v>1301535</v>
      </c>
      <c r="E2" s="1">
        <v>1120683</v>
      </c>
      <c r="F2" s="1">
        <v>1081039</v>
      </c>
      <c r="G2" s="1">
        <v>701263</v>
      </c>
      <c r="H2" s="1">
        <v>370137</v>
      </c>
      <c r="I2" s="1">
        <v>267486</v>
      </c>
      <c r="J2" s="1">
        <v>268189</v>
      </c>
      <c r="K2" s="1">
        <f>L2-SUM(B2:J2)</f>
        <v>28987</v>
      </c>
      <c r="L2" s="1">
        <v>7102425</v>
      </c>
    </row>
    <row r="3" spans="1:12">
      <c r="A3" t="s">
        <v>60</v>
      </c>
      <c r="B3">
        <v>4</v>
      </c>
      <c r="C3">
        <v>8</v>
      </c>
      <c r="D3">
        <v>36</v>
      </c>
      <c r="E3">
        <v>112</v>
      </c>
      <c r="F3">
        <v>376</v>
      </c>
      <c r="G3" s="1">
        <v>1053</v>
      </c>
      <c r="H3" s="1">
        <v>2148</v>
      </c>
      <c r="I3" s="1">
        <v>6206</v>
      </c>
      <c r="J3" s="1">
        <v>18208</v>
      </c>
      <c r="K3" s="1">
        <f>L3-SUM(B3:J3)</f>
        <v>970</v>
      </c>
      <c r="L3" s="1">
        <v>29121</v>
      </c>
    </row>
    <row r="4" spans="1:12">
      <c r="A4" t="s">
        <v>73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74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E11"/>
  <sheetViews>
    <sheetView workbookViewId="0">
      <selection activeCell="F1" sqref="F1:G1048576"/>
    </sheetView>
  </sheetViews>
  <sheetFormatPr baseColWidth="10" defaultRowHeight="20"/>
  <sheetData>
    <row r="1" spans="1:5">
      <c r="A1" t="s">
        <v>48</v>
      </c>
      <c r="B1" t="s">
        <v>49</v>
      </c>
      <c r="C1" t="s">
        <v>55</v>
      </c>
      <c r="D1" t="s">
        <v>50</v>
      </c>
      <c r="E1" t="s">
        <v>51</v>
      </c>
    </row>
    <row r="2" spans="1:5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</f>
        <v>646570</v>
      </c>
      <c r="C2" s="1">
        <f>SUMIF(PDFデータ!$B3:$B23,$A2,PDFデータ!D3:D23)+SUMIF(PDFデータ!$B3:$B23,$A2,PDFデータ!H3:H23)+SUMIF(PDFデータ!$B3:$B23,$A2,PDFデータ!L3:L23)+SUMIF(PDFデータ!$B3:$B23,$A2,PDFデータ!P3:P23)</f>
        <v>11</v>
      </c>
      <c r="D2" s="1">
        <f>SUMIF(PDFデータ!$B3:$B23,$A2,PDFデータ!E3:E23)+SUMIF(PDFデータ!$B3:$B23,$A2,PDFデータ!I3:I23)+SUMIF(PDFデータ!$B3:$B23,$A2,PDFデータ!M3:M23)+SUMIF(PDFデータ!$B3:$B23,$A2,PDFデータ!Q3:Q23)</f>
        <v>2</v>
      </c>
      <c r="E2" s="1">
        <f>SUMIF(PDFデータ!$B3:$B23,$A2,PDFデータ!F3:F23)+SUMIF(PDFデータ!$B3:$B23,$A2,PDFデータ!J3:J23)+SUMIF(PDFデータ!$B3:$B23,$A2,PDFデータ!N3:N23)+SUMIF(PDFデータ!$B3:$B23,$A2,PDFデータ!R3:R23)</f>
        <v>0</v>
      </c>
    </row>
    <row r="3" spans="1:5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</f>
        <v>14935944</v>
      </c>
      <c r="C3" s="1">
        <f>SUMIF(PDFデータ!$B4:$B24,$A3,PDFデータ!D4:D24)+SUMIF(PDFデータ!$B4:$B24,$A3,PDFデータ!H4:H24)+SUMIF(PDFデータ!$B4:$B24,$A3,PDFデータ!L4:L24)+SUMIF(PDFデータ!$B4:$B24,$A3,PDFデータ!P4:P24)</f>
        <v>1759</v>
      </c>
      <c r="D3" s="1">
        <f>SUMIF(PDFデータ!$B4:$B24,$A3,PDFデータ!E4:E24)+SUMIF(PDFデータ!$B4:$B24,$A3,PDFデータ!I4:I24)+SUMIF(PDFデータ!$B4:$B24,$A3,PDFデータ!M4:M24)+SUMIF(PDFデータ!$B4:$B24,$A3,PDFデータ!Q4:Q24)</f>
        <v>443</v>
      </c>
      <c r="E3" s="1">
        <f>SUMIF(PDFデータ!$B4:$B24,$A3,PDFデータ!F4:F24)+SUMIF(PDFデータ!$B4:$B24,$A3,PDFデータ!J4:J24)+SUMIF(PDFデータ!$B4:$B24,$A3,PDFデータ!N4:N24)+SUMIF(PDFデータ!$B4:$B24,$A3,PDFデータ!R4:R24)</f>
        <v>6</v>
      </c>
    </row>
    <row r="4" spans="1:5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</f>
        <v>24344165</v>
      </c>
      <c r="C4" s="1">
        <f>SUMIF(PDFデータ!$B5:$B25,$A4,PDFデータ!D5:D25)+SUMIF(PDFデータ!$B5:$B25,$A4,PDFデータ!H5:H25)+SUMIF(PDFデータ!$B5:$B25,$A4,PDFデータ!L5:L25)+SUMIF(PDFデータ!$B5:$B25,$A4,PDFデータ!P5:P25)</f>
        <v>5719</v>
      </c>
      <c r="D4" s="1">
        <f>SUMIF(PDFデータ!$B5:$B25,$A4,PDFデータ!E5:E25)+SUMIF(PDFデータ!$B5:$B25,$A4,PDFデータ!I5:I25)+SUMIF(PDFデータ!$B5:$B25,$A4,PDFデータ!M5:M25)+SUMIF(PDFデータ!$B5:$B25,$A4,PDFデータ!Q5:Q25)</f>
        <v>767</v>
      </c>
      <c r="E4" s="1">
        <f>SUMIF(PDFデータ!$B5:$B25,$A4,PDFデータ!F5:F25)+SUMIF(PDFデータ!$B5:$B25,$A4,PDFデータ!J5:J25)+SUMIF(PDFデータ!$B5:$B25,$A4,PDFデータ!N5:N25)+SUMIF(PDFデータ!$B5:$B25,$A4,PDFデータ!R5:R25)</f>
        <v>31</v>
      </c>
    </row>
    <row r="5" spans="1:5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</f>
        <v>27589904</v>
      </c>
      <c r="C5" s="1">
        <f>SUMIF(PDFデータ!$B6:$B26,$A5,PDFデータ!D6:D26)+SUMIF(PDFデータ!$B6:$B26,$A5,PDFデータ!H6:H26)+SUMIF(PDFデータ!$B6:$B26,$A5,PDFデータ!L6:L26)+SUMIF(PDFデータ!$B6:$B26,$A5,PDFデータ!P6:P26)</f>
        <v>5750</v>
      </c>
      <c r="D5" s="1">
        <f>SUMIF(PDFデータ!$B6:$B26,$A5,PDFデータ!E6:E26)+SUMIF(PDFデータ!$B6:$B26,$A5,PDFデータ!I6:I26)+SUMIF(PDFデータ!$B6:$B26,$A5,PDFデータ!M6:M26)+SUMIF(PDFデータ!$B6:$B26,$A5,PDFデータ!Q6:Q26)</f>
        <v>803</v>
      </c>
      <c r="E5" s="1">
        <f>SUMIF(PDFデータ!$B6:$B26,$A5,PDFデータ!F6:F26)+SUMIF(PDFデータ!$B6:$B26,$A5,PDFデータ!J6:J26)+SUMIF(PDFデータ!$B6:$B26,$A5,PDFデータ!N6:N26)+SUMIF(PDFデータ!$B6:$B26,$A5,PDFデータ!R6:R26)</f>
        <v>31</v>
      </c>
    </row>
    <row r="6" spans="1:5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</f>
        <v>38076114</v>
      </c>
      <c r="C6" s="1">
        <f>SUMIF(PDFデータ!$B7:$B27,$A6,PDFデータ!D7:D27)+SUMIF(PDFデータ!$B7:$B27,$A6,PDFデータ!H7:H27)+SUMIF(PDFデータ!$B7:$B27,$A6,PDFデータ!L7:L27)+SUMIF(PDFデータ!$B7:$B27,$A6,PDFデータ!P7:P27)</f>
        <v>7039</v>
      </c>
      <c r="D6" s="1">
        <f>SUMIF(PDFデータ!$B7:$B27,$A6,PDFデータ!E7:E27)+SUMIF(PDFデータ!$B7:$B27,$A6,PDFデータ!I7:I27)+SUMIF(PDFデータ!$B7:$B27,$A6,PDFデータ!M7:M27)+SUMIF(PDFデータ!$B7:$B27,$A6,PDFデータ!Q7:Q27)</f>
        <v>998</v>
      </c>
      <c r="E6" s="1">
        <f>SUMIF(PDFデータ!$B7:$B27,$A6,PDFデータ!F7:F27)+SUMIF(PDFデータ!$B7:$B27,$A6,PDFデータ!J7:J27)+SUMIF(PDFデータ!$B7:$B27,$A6,PDFデータ!N7:N27)+SUMIF(PDFデータ!$B7:$B27,$A6,PDFデータ!R7:R27)</f>
        <v>52</v>
      </c>
    </row>
    <row r="7" spans="1:5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</f>
        <v>40687590</v>
      </c>
      <c r="C7" s="1">
        <f>SUMIF(PDFデータ!$B8:$B28,$A7,PDFデータ!D8:D28)+SUMIF(PDFデータ!$B8:$B28,$A7,PDFデータ!H8:H28)+SUMIF(PDFデータ!$B8:$B28,$A7,PDFデータ!L8:L28)+SUMIF(PDFデータ!$B8:$B28,$A7,PDFデータ!P8:P28)</f>
        <v>5008</v>
      </c>
      <c r="D7" s="1">
        <f>SUMIF(PDFデータ!$B8:$B28,$A7,PDFデータ!E8:E28)+SUMIF(PDFデータ!$B8:$B28,$A7,PDFデータ!I8:I28)+SUMIF(PDFデータ!$B8:$B28,$A7,PDFデータ!M8:M28)+SUMIF(PDFデータ!$B8:$B28,$A7,PDFデータ!Q8:Q28)</f>
        <v>812</v>
      </c>
      <c r="E7" s="1">
        <f>SUMIF(PDFデータ!$B8:$B28,$A7,PDFデータ!F8:F28)+SUMIF(PDFデータ!$B8:$B28,$A7,PDFデータ!J8:J28)+SUMIF(PDFデータ!$B8:$B28,$A7,PDFデータ!N8:N28)+SUMIF(PDFデータ!$B8:$B28,$A7,PDFデータ!R8:R28)</f>
        <v>87</v>
      </c>
    </row>
    <row r="8" spans="1:5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</f>
        <v>39678318</v>
      </c>
      <c r="C8" s="1">
        <f>SUMIF(PDFデータ!$B9:$B29,$A8,PDFデータ!D9:D29)+SUMIF(PDFデータ!$B9:$B29,$A8,PDFデータ!H9:H29)+SUMIF(PDFデータ!$B9:$B29,$A8,PDFデータ!L9:L29)+SUMIF(PDFデータ!$B9:$B29,$A8,PDFデータ!P9:P29)</f>
        <v>2908</v>
      </c>
      <c r="D8" s="1">
        <f>SUMIF(PDFデータ!$B9:$B29,$A8,PDFデータ!E9:E29)+SUMIF(PDFデータ!$B9:$B29,$A8,PDFデータ!I9:I29)+SUMIF(PDFデータ!$B9:$B29,$A8,PDFデータ!M9:M29)+SUMIF(PDFデータ!$B9:$B29,$A8,PDFデータ!Q9:Q29)</f>
        <v>718</v>
      </c>
      <c r="E8" s="1">
        <f>SUMIF(PDFデータ!$B9:$B29,$A8,PDFデータ!F9:F29)+SUMIF(PDFデータ!$B9:$B29,$A8,PDFデータ!J9:J29)+SUMIF(PDFデータ!$B9:$B29,$A8,PDFデータ!N9:N29)+SUMIF(PDFデータ!$B9:$B29,$A8,PDFデータ!R9:R29)</f>
        <v>107</v>
      </c>
    </row>
    <row r="9" spans="1:5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</f>
        <v>44922059</v>
      </c>
      <c r="C9" s="1">
        <f>SUMIF(PDFデータ!$B10:$B30,$A9,PDFデータ!D10:D30)+SUMIF(PDFデータ!$B10:$B30,$A9,PDFデータ!H10:H30)+SUMIF(PDFデータ!$B10:$B30,$A9,PDFデータ!L10:L30)+SUMIF(PDFデータ!$B10:$B30,$A9,PDFデータ!P10:P30)</f>
        <v>2473</v>
      </c>
      <c r="D9" s="1">
        <f>SUMIF(PDFデータ!$B10:$B30,$A9,PDFデータ!E10:E30)+SUMIF(PDFデータ!$B10:$B30,$A9,PDFデータ!I10:I30)+SUMIF(PDFデータ!$B10:$B30,$A9,PDFデータ!M10:M30)+SUMIF(PDFデータ!$B10:$B30,$A9,PDFデータ!Q10:Q30)</f>
        <v>1035</v>
      </c>
      <c r="E9" s="1">
        <f>SUMIF(PDFデータ!$B10:$B30,$A9,PDFデータ!F10:F30)+SUMIF(PDFデータ!$B10:$B30,$A9,PDFデータ!J10:J30)+SUMIF(PDFデータ!$B10:$B30,$A9,PDFデータ!N10:N30)+SUMIF(PDFデータ!$B10:$B30,$A9,PDFデータ!R10:R30)</f>
        <v>299</v>
      </c>
    </row>
    <row r="10" spans="1:5">
      <c r="A10" t="s">
        <v>70</v>
      </c>
      <c r="B10" s="1">
        <f>SUMIF(PDFデータ!$B11:$B31,$A10,PDFデータ!C11:C31)+SUMIF(PDFデータ!$B11:$B31,$A10,PDFデータ!G11:G31)+SUMIF(PDFデータ!$B11:$B31,$A10,PDFデータ!K11:K31)+SUMIF(PDFデータ!$B11:$B31,$A10,PDFデータ!O11:O31)</f>
        <v>32873713</v>
      </c>
      <c r="C10" s="1">
        <f>SUMIF(PDFデータ!$B11:$B31,$A10,PDFデータ!D11:D31)+SUMIF(PDFデータ!$B11:$B31,$A10,PDFデータ!H11:H31)+SUMIF(PDFデータ!$B11:$B31,$A10,PDFデータ!L11:L31)+SUMIF(PDFデータ!$B11:$B31,$A10,PDFデータ!P11:P31)</f>
        <v>2635</v>
      </c>
      <c r="D10" s="1">
        <f>SUMIF(PDFデータ!$B11:$B31,$A10,PDFデータ!E11:E31)+SUMIF(PDFデータ!$B11:$B31,$A10,PDFデータ!I11:I31)+SUMIF(PDFデータ!$B11:$B31,$A10,PDFデータ!M11:M31)+SUMIF(PDFデータ!$B11:$B31,$A10,PDFデータ!Q11:Q31)</f>
        <v>1563</v>
      </c>
      <c r="E10" s="1">
        <f>SUMIF(PDFデータ!$B11:$B31,$A10,PDFデータ!F11:F31)+SUMIF(PDFデータ!$B11:$B31,$A10,PDFデータ!J11:J31)+SUMIF(PDFデータ!$B11:$B31,$A10,PDFデータ!N11:N31)+SUMIF(PDFデータ!$B11:$B31,$A10,PDFデータ!R11:R31)</f>
        <v>687</v>
      </c>
    </row>
    <row r="11" spans="1:5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</f>
        <v>2198453</v>
      </c>
      <c r="C11" s="1">
        <f>SUMIF(PDFデータ!$B12:$B32,$A11,PDFデータ!D12:D32)+SUMIF(PDFデータ!$B12:$B32,$A11,PDFデータ!H12:H32)+SUMIF(PDFデータ!$B12:$B32,$A11,PDFデータ!L12:L32)+SUMIF(PDFデータ!$B12:$B32,$A11,PDFデータ!P12:P32)</f>
        <v>21</v>
      </c>
      <c r="D11" s="1">
        <f>SUMIF(PDFデータ!$B12:$B32,$A11,PDFデータ!E12:E32)+SUMIF(PDFデータ!$B12:$B32,$A11,PDFデータ!I12:I32)+SUMIF(PDFデータ!$B12:$B32,$A11,PDFデータ!M12:M32)+SUMIF(PDFデータ!$B12:$B32,$A11,PDFデータ!Q12:Q32)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</f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S24"/>
  <sheetViews>
    <sheetView workbookViewId="0">
      <selection activeCell="A4" sqref="A4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67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68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69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感染_ワクチン</vt:lpstr>
      <vt:lpstr>感染状況</vt:lpstr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2022-05-23T04:00:05Z</cp:lastPrinted>
  <dcterms:created xsi:type="dcterms:W3CDTF">2022-05-23T01:58:03Z</dcterms:created>
  <dcterms:modified xsi:type="dcterms:W3CDTF">2022-05-24T01:51:21Z</dcterms:modified>
</cp:coreProperties>
</file>