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nagayoshiyusuke/Desktop/プログラミング授業/"/>
    </mc:Choice>
  </mc:AlternateContent>
  <xr:revisionPtr revIDLastSave="0" documentId="13_ncr:1_{E71B8973-DAD9-E344-8846-2331931EC128}" xr6:coauthVersionLast="45" xr6:coauthVersionMax="45" xr10:uidLastSave="{00000000-0000-0000-0000-000000000000}"/>
  <bookViews>
    <workbookView xWindow="120" yWindow="460" windowWidth="25100" windowHeight="15060" activeTab="1" xr2:uid="{00000000-000D-0000-FFFF-FFFF00000000}"/>
  </bookViews>
  <sheets>
    <sheet name="Excel基本用語" sheetId="1" r:id="rId1"/>
    <sheet name="Excel基本操作" sheetId="2" r:id="rId2"/>
    <sheet name="表作成" sheetId="9" r:id="rId3"/>
    <sheet name="Sheet3" sheetId="18" r:id="rId4"/>
    <sheet name="表サンプル" sheetId="11" r:id="rId5"/>
    <sheet name="計算" sheetId="10" r:id="rId6"/>
    <sheet name="論理関数" sheetId="12" r:id="rId7"/>
    <sheet name="テスト" sheetId="13" r:id="rId8"/>
    <sheet name="答え" sheetId="15" r:id="rId9"/>
    <sheet name="感想" sheetId="14" r:id="rId10"/>
    <sheet name="Sheet4" sheetId="19" r:id="rId11"/>
  </sheets>
  <definedNames>
    <definedName name="_xlnm._FilterDatabase" localSheetId="4" hidden="1">表サンプル!$A$2:$I$8</definedName>
    <definedName name="_xlnm.Print_Area" localSheetId="4">表サンプル!$A$1:$I$8</definedName>
    <definedName name="合計点数">表サンプル!$I$3:$I$8</definedName>
    <definedName name="生徒名">表サンプル!$A$3:$A$8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3" i="11" l="1"/>
  <c r="K12" i="11"/>
  <c r="F10" i="13"/>
  <c r="N4" i="13"/>
  <c r="N5" i="13"/>
  <c r="N6" i="13"/>
  <c r="N7" i="13"/>
  <c r="N8" i="13"/>
  <c r="N3" i="13"/>
  <c r="L5" i="13" a="1"/>
  <c r="L5" i="13" s="1"/>
  <c r="L6" i="13" a="1"/>
  <c r="L6" i="13" s="1"/>
  <c r="L7" i="13" a="1"/>
  <c r="L7" i="13"/>
  <c r="L8" i="13" a="1"/>
  <c r="L8" i="13" s="1"/>
  <c r="L4" i="13" a="1"/>
  <c r="L4" i="13" s="1"/>
  <c r="L3" i="13" a="1"/>
  <c r="L3" i="13" s="1"/>
  <c r="K8" i="13" a="1"/>
  <c r="K8" i="13" s="1"/>
  <c r="K7" i="13" a="1"/>
  <c r="K7" i="13" s="1"/>
  <c r="K6" i="13" a="1"/>
  <c r="K6" i="13" s="1"/>
  <c r="K5" i="13" a="1"/>
  <c r="K5" i="13" s="1"/>
  <c r="K4" i="13" a="1"/>
  <c r="K4" i="13" s="1"/>
  <c r="K3" i="13" a="1"/>
  <c r="K3" i="13" s="1"/>
  <c r="C11" i="15" l="1"/>
  <c r="O1" i="13"/>
  <c r="E10" i="13"/>
  <c r="D12" i="11"/>
  <c r="T3" i="11"/>
  <c r="T4" i="11"/>
  <c r="T5" i="11"/>
  <c r="T6" i="11"/>
  <c r="T7" i="11"/>
  <c r="T8" i="11"/>
  <c r="P3" i="11"/>
  <c r="Q3" i="11"/>
  <c r="R3" i="11"/>
  <c r="S3" i="11"/>
  <c r="P4" i="11"/>
  <c r="Q4" i="11"/>
  <c r="R4" i="11"/>
  <c r="S4" i="11"/>
  <c r="P5" i="11"/>
  <c r="Q5" i="11"/>
  <c r="R5" i="11"/>
  <c r="S5" i="11"/>
  <c r="P6" i="11"/>
  <c r="Q6" i="11"/>
  <c r="R6" i="11"/>
  <c r="S6" i="11"/>
  <c r="P7" i="11"/>
  <c r="Q7" i="11"/>
  <c r="R7" i="11"/>
  <c r="S7" i="11"/>
  <c r="P8" i="11"/>
  <c r="Q8" i="11"/>
  <c r="R8" i="11"/>
  <c r="S8" i="11"/>
  <c r="O4" i="11"/>
  <c r="O5" i="11"/>
  <c r="O6" i="11"/>
  <c r="O7" i="11"/>
  <c r="O8" i="11"/>
  <c r="O3" i="11"/>
  <c r="J15" i="11"/>
  <c r="J14" i="11"/>
  <c r="J13" i="11"/>
  <c r="I5" i="10"/>
  <c r="D16" i="11"/>
  <c r="D17" i="11"/>
  <c r="D18" i="11"/>
  <c r="B16" i="11"/>
  <c r="B17" i="11"/>
  <c r="B18" i="11"/>
  <c r="C15" i="11"/>
  <c r="D15" i="11"/>
  <c r="E15" i="11"/>
  <c r="F15" i="11"/>
  <c r="B15" i="11"/>
  <c r="C20" i="11"/>
  <c r="E4" i="10"/>
  <c r="E3" i="10"/>
  <c r="E2" i="10"/>
  <c r="L4" i="15" l="1"/>
  <c r="N4" i="15" s="1"/>
  <c r="L5" i="15"/>
  <c r="N5" i="15" s="1"/>
  <c r="L6" i="15"/>
  <c r="N6" i="15" s="1"/>
  <c r="L7" i="15"/>
  <c r="N7" i="15" s="1"/>
  <c r="L8" i="15"/>
  <c r="N8" i="15" s="1"/>
  <c r="L3" i="15"/>
  <c r="N3" i="15" s="1"/>
  <c r="K3" i="15" l="1"/>
  <c r="K7" i="15"/>
  <c r="K5" i="15"/>
  <c r="K8" i="15"/>
  <c r="K6" i="15"/>
  <c r="K4" i="15"/>
  <c r="L11" i="11"/>
  <c r="K11" i="11"/>
  <c r="I4" i="11"/>
  <c r="I5" i="11"/>
  <c r="I6" i="11"/>
  <c r="I7" i="11"/>
  <c r="I8" i="11"/>
  <c r="I3" i="11"/>
  <c r="H4" i="11"/>
  <c r="H5" i="11"/>
  <c r="H6" i="11"/>
  <c r="H7" i="11"/>
  <c r="H8" i="11"/>
  <c r="H3" i="11"/>
  <c r="K5" i="11" s="1"/>
  <c r="K4" i="11" l="1"/>
  <c r="K3" i="11"/>
  <c r="K6" i="11"/>
  <c r="K8" i="11"/>
  <c r="K7" i="11"/>
  <c r="K2" i="1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<sst xmlns="http://schemas.openxmlformats.org/spreadsheetml/2006/main" count="159" uniqueCount="124">
  <si>
    <t>Excel基本用語</t>
    <rPh sb="5" eb="7">
      <t>キホン</t>
    </rPh>
    <rPh sb="7" eb="9">
      <t>ヨウゴ</t>
    </rPh>
    <phoneticPr fontId="1"/>
  </si>
  <si>
    <t>名称</t>
    <rPh sb="0" eb="2">
      <t>メイショウ</t>
    </rPh>
    <phoneticPr fontId="1"/>
  </si>
  <si>
    <t>セル</t>
    <phoneticPr fontId="1"/>
  </si>
  <si>
    <t>説明</t>
    <rPh sb="0" eb="2">
      <t>セツメイ</t>
    </rPh>
    <phoneticPr fontId="1"/>
  </si>
  <si>
    <t>列</t>
    <rPh sb="0" eb="1">
      <t>レツ</t>
    </rPh>
    <phoneticPr fontId="1"/>
  </si>
  <si>
    <t>セルが縦に並んだもの。A列,B列,C列…とアルファベットで表現される。</t>
    <rPh sb="3" eb="4">
      <t>タテ</t>
    </rPh>
    <rPh sb="5" eb="6">
      <t>ナラ</t>
    </rPh>
    <rPh sb="12" eb="13">
      <t>レツ</t>
    </rPh>
    <rPh sb="15" eb="16">
      <t>レツ</t>
    </rPh>
    <rPh sb="18" eb="19">
      <t>レツ</t>
    </rPh>
    <rPh sb="29" eb="31">
      <t>ヒョウゲン</t>
    </rPh>
    <phoneticPr fontId="1"/>
  </si>
  <si>
    <t>行</t>
    <phoneticPr fontId="1"/>
  </si>
  <si>
    <t>セルが横に並んだもの。1行,2行,3行…と数字で表現される。</t>
    <rPh sb="12" eb="13">
      <t>ギョウ</t>
    </rPh>
    <rPh sb="15" eb="16">
      <t>ギョウ</t>
    </rPh>
    <rPh sb="18" eb="19">
      <t>ギョウ</t>
    </rPh>
    <rPh sb="21" eb="23">
      <t>スウジ</t>
    </rPh>
    <rPh sb="24" eb="26">
      <t>ヒョウゲン</t>
    </rPh>
    <phoneticPr fontId="1"/>
  </si>
  <si>
    <t>マス目1つ1つのこと。</t>
    <phoneticPr fontId="1"/>
  </si>
  <si>
    <t>シート</t>
    <phoneticPr fontId="1"/>
  </si>
  <si>
    <t>補足</t>
    <rPh sb="0" eb="2">
      <t>ホソク</t>
    </rPh>
    <phoneticPr fontId="1"/>
  </si>
  <si>
    <t xml:space="preserve">セルの集合体である、方眼紙のことを。今表示されている部分。
</t>
    <rPh sb="18" eb="19">
      <t>イマ</t>
    </rPh>
    <rPh sb="19" eb="21">
      <t>ヒョウジ</t>
    </rPh>
    <rPh sb="26" eb="28">
      <t>ブブン</t>
    </rPh>
    <phoneticPr fontId="1"/>
  </si>
  <si>
    <t>セル番地はA1セル、B2セル…と呼ぶ。</t>
    <phoneticPr fontId="1"/>
  </si>
  <si>
    <t>列は16,384列</t>
    <phoneticPr fontId="1"/>
  </si>
  <si>
    <t>行は1,048,576行</t>
    <phoneticPr fontId="1"/>
  </si>
  <si>
    <t>数式バー</t>
    <phoneticPr fontId="1"/>
  </si>
  <si>
    <t>操作中のセルの現状を知るためにとても重要な部分。</t>
    <phoneticPr fontId="1"/>
  </si>
  <si>
    <t>そのセルに入力されているテキスト、数値、数式などが表示される。</t>
    <rPh sb="5" eb="7">
      <t>ニュウリョク</t>
    </rPh>
    <rPh sb="17" eb="19">
      <t>スウチ</t>
    </rPh>
    <rPh sb="20" eb="22">
      <t>スウシキ</t>
    </rPh>
    <rPh sb="25" eb="27">
      <t>ヒョウジ</t>
    </rPh>
    <phoneticPr fontId="1"/>
  </si>
  <si>
    <t>タブ</t>
    <phoneticPr fontId="1"/>
  </si>
  <si>
    <t>リボン(上部にあるメニューみたいな部分)のボタン。</t>
    <rPh sb="4" eb="6">
      <t>ジョウブ</t>
    </rPh>
    <rPh sb="17" eb="19">
      <t>ブブン</t>
    </rPh>
    <phoneticPr fontId="1"/>
  </si>
  <si>
    <t>タブごとに、各カテゴリーが分類されている。</t>
    <rPh sb="6" eb="7">
      <t>カク</t>
    </rPh>
    <rPh sb="13" eb="15">
      <t>ブンルイ</t>
    </rPh>
    <phoneticPr fontId="1"/>
  </si>
  <si>
    <t>ブック　</t>
    <phoneticPr fontId="1"/>
  </si>
  <si>
    <t>Excelの１つのファイルの単位。</t>
    <rPh sb="14" eb="16">
      <t>タンイ</t>
    </rPh>
    <phoneticPr fontId="1"/>
  </si>
  <si>
    <t>Excel基本操作</t>
    <rPh sb="5" eb="7">
      <t>キホン</t>
    </rPh>
    <rPh sb="7" eb="9">
      <t>ソウサ</t>
    </rPh>
    <phoneticPr fontId="1"/>
  </si>
  <si>
    <t>No.</t>
    <phoneticPr fontId="1"/>
  </si>
  <si>
    <t>ポイント</t>
    <phoneticPr fontId="1"/>
  </si>
  <si>
    <t>行列の調整</t>
    <rPh sb="0" eb="2">
      <t>ギョウレツ</t>
    </rPh>
    <rPh sb="3" eb="5">
      <t>チョウセイ</t>
    </rPh>
    <phoneticPr fontId="1"/>
  </si>
  <si>
    <t>●入力したセルの内容に応じて、行列の幅を変更</t>
    <rPh sb="1" eb="3">
      <t>ニュウリョク</t>
    </rPh>
    <rPh sb="8" eb="10">
      <t>ナイヨウ</t>
    </rPh>
    <rPh sb="11" eb="12">
      <t>オウ</t>
    </rPh>
    <rPh sb="15" eb="16">
      <t>ギョウ</t>
    </rPh>
    <rPh sb="16" eb="17">
      <t>レツ</t>
    </rPh>
    <rPh sb="18" eb="19">
      <t>ハバ</t>
    </rPh>
    <rPh sb="20" eb="22">
      <t>ヘンコウ</t>
    </rPh>
    <phoneticPr fontId="1"/>
  </si>
  <si>
    <t>セルに文字や数字を入力</t>
    <rPh sb="3" eb="5">
      <t>モジ</t>
    </rPh>
    <rPh sb="6" eb="8">
      <t>スウジ</t>
    </rPh>
    <rPh sb="9" eb="11">
      <t>ニュウリョク</t>
    </rPh>
    <phoneticPr fontId="1"/>
  </si>
  <si>
    <t>画面下部に表示されているSheet1,Sheet2はシート名。
名称や色など、変更可能。シート自体のコピーもできる。
このような変更の操作はシート名上で右クリックが基本。
シート名変更はダブルクリックも可能。</t>
    <rPh sb="0" eb="2">
      <t>ガメン</t>
    </rPh>
    <rPh sb="2" eb="4">
      <t>カブ</t>
    </rPh>
    <rPh sb="5" eb="7">
      <t>ヒョウジ</t>
    </rPh>
    <rPh sb="29" eb="30">
      <t>メイ</t>
    </rPh>
    <rPh sb="32" eb="34">
      <t>メイショウ</t>
    </rPh>
    <rPh sb="35" eb="36">
      <t>イロ</t>
    </rPh>
    <rPh sb="39" eb="41">
      <t>ヘンコウ</t>
    </rPh>
    <rPh sb="41" eb="43">
      <t>カノウ</t>
    </rPh>
    <rPh sb="47" eb="49">
      <t>ジタイ</t>
    </rPh>
    <rPh sb="64" eb="66">
      <t>ヘンコウ</t>
    </rPh>
    <rPh sb="67" eb="69">
      <t>ソウサ</t>
    </rPh>
    <rPh sb="73" eb="74">
      <t>メイ</t>
    </rPh>
    <rPh sb="74" eb="75">
      <t>ジョウ</t>
    </rPh>
    <rPh sb="76" eb="77">
      <t>ミギ</t>
    </rPh>
    <rPh sb="82" eb="84">
      <t>キホン</t>
    </rPh>
    <rPh sb="89" eb="90">
      <t>メイ</t>
    </rPh>
    <rPh sb="90" eb="92">
      <t>ヘンコウ</t>
    </rPh>
    <rPh sb="101" eb="103">
      <t>カノウ</t>
    </rPh>
    <phoneticPr fontId="1"/>
  </si>
  <si>
    <t>●右下の+Microsoft Office IMEを見て、入力モードを確認
●セルの選択(1クリック)
●値の入力→EnterKeyで内容の確定
●Alt＋Enterでセル内の改行
●入力文字の位置調整、サイズ、スタイルの変更</t>
    <rPh sb="1" eb="3">
      <t>ミギシタ</t>
    </rPh>
    <rPh sb="26" eb="27">
      <t>ミ</t>
    </rPh>
    <rPh sb="29" eb="31">
      <t>ニュウリョク</t>
    </rPh>
    <rPh sb="35" eb="37">
      <t>カクニン</t>
    </rPh>
    <rPh sb="42" eb="44">
      <t>センタク</t>
    </rPh>
    <rPh sb="53" eb="54">
      <t>アタイ</t>
    </rPh>
    <rPh sb="55" eb="57">
      <t>ニュウリョク</t>
    </rPh>
    <rPh sb="67" eb="69">
      <t>ナイヨウ</t>
    </rPh>
    <rPh sb="70" eb="72">
      <t>カクテイ</t>
    </rPh>
    <rPh sb="86" eb="87">
      <t>ナイ</t>
    </rPh>
    <rPh sb="88" eb="90">
      <t>カイギョウ</t>
    </rPh>
    <rPh sb="92" eb="94">
      <t>ニュウリョク</t>
    </rPh>
    <rPh sb="94" eb="96">
      <t>モジ</t>
    </rPh>
    <rPh sb="97" eb="99">
      <t>イチ</t>
    </rPh>
    <rPh sb="99" eb="101">
      <t>チョウセイ</t>
    </rPh>
    <rPh sb="111" eb="113">
      <t>ヘンコウ</t>
    </rPh>
    <phoneticPr fontId="1"/>
  </si>
  <si>
    <t>セルの移動</t>
    <rPh sb="3" eb="5">
      <t>イドウ</t>
    </rPh>
    <phoneticPr fontId="1"/>
  </si>
  <si>
    <t>数値のコピー、貼り付け</t>
    <rPh sb="0" eb="2">
      <t>スウチ</t>
    </rPh>
    <rPh sb="7" eb="8">
      <t>ハ</t>
    </rPh>
    <rPh sb="9" eb="10">
      <t>ツ</t>
    </rPh>
    <phoneticPr fontId="1"/>
  </si>
  <si>
    <t>●オートフィル機能(数値の連続、コピー)
●Ctrlによる複数選択
●Shiftによる範囲選択
●Ctrl+CおよびVによるコピペ
●様々なペースト</t>
    <rPh sb="7" eb="9">
      <t>キノウ</t>
    </rPh>
    <rPh sb="10" eb="12">
      <t>スウチ</t>
    </rPh>
    <rPh sb="13" eb="15">
      <t>レンゾク</t>
    </rPh>
    <rPh sb="29" eb="31">
      <t>フクスウ</t>
    </rPh>
    <rPh sb="31" eb="33">
      <t>センタク</t>
    </rPh>
    <rPh sb="43" eb="45">
      <t>ハンイ</t>
    </rPh>
    <rPh sb="45" eb="47">
      <t>センタク</t>
    </rPh>
    <rPh sb="67" eb="69">
      <t>サマザマ</t>
    </rPh>
    <phoneticPr fontId="1"/>
  </si>
  <si>
    <t>セルの装飾</t>
    <rPh sb="3" eb="5">
      <t>ソウショク</t>
    </rPh>
    <phoneticPr fontId="1"/>
  </si>
  <si>
    <t>●Tab移動
●Entae移動
●Shiftによる逆移動
●Ctrlによる最大移動
●Shiftによる選択移動
●組み合わせ
●範囲選択後の範囲内移動</t>
    <rPh sb="4" eb="6">
      <t>イドウ</t>
    </rPh>
    <rPh sb="13" eb="15">
      <t>イドウ</t>
    </rPh>
    <rPh sb="25" eb="26">
      <t>ギャク</t>
    </rPh>
    <rPh sb="26" eb="28">
      <t>イドウ</t>
    </rPh>
    <rPh sb="37" eb="39">
      <t>サイダイ</t>
    </rPh>
    <rPh sb="39" eb="41">
      <t>イドウ</t>
    </rPh>
    <rPh sb="51" eb="53">
      <t>センタク</t>
    </rPh>
    <rPh sb="53" eb="55">
      <t>イドウ</t>
    </rPh>
    <rPh sb="57" eb="58">
      <t>ク</t>
    </rPh>
    <rPh sb="59" eb="60">
      <t>ア</t>
    </rPh>
    <rPh sb="64" eb="66">
      <t>ハンイ</t>
    </rPh>
    <rPh sb="66" eb="68">
      <t>センタク</t>
    </rPh>
    <rPh sb="68" eb="69">
      <t>ゴ</t>
    </rPh>
    <rPh sb="70" eb="73">
      <t>ハンイナイ</t>
    </rPh>
    <rPh sb="73" eb="75">
      <t>イドウ</t>
    </rPh>
    <phoneticPr fontId="1"/>
  </si>
  <si>
    <t>データのクリア方法</t>
    <rPh sb="7" eb="9">
      <t>ホウホウ</t>
    </rPh>
    <phoneticPr fontId="1"/>
  </si>
  <si>
    <t>●数値の消し方
●書式設定のクリア
●罫線のクリア</t>
    <rPh sb="1" eb="3">
      <t>スウチ</t>
    </rPh>
    <rPh sb="4" eb="5">
      <t>ケ</t>
    </rPh>
    <rPh sb="6" eb="7">
      <t>カタ</t>
    </rPh>
    <rPh sb="9" eb="11">
      <t>ショシキ</t>
    </rPh>
    <rPh sb="11" eb="13">
      <t>セッテイ</t>
    </rPh>
    <rPh sb="19" eb="21">
      <t>ケイセン</t>
    </rPh>
    <phoneticPr fontId="1"/>
  </si>
  <si>
    <t>データの保存方法</t>
    <rPh sb="4" eb="6">
      <t>ホゾン</t>
    </rPh>
    <rPh sb="6" eb="8">
      <t>ホウホウ</t>
    </rPh>
    <phoneticPr fontId="1"/>
  </si>
  <si>
    <t>●名前を付けて保存
●上書き保存（アイコンとショートカット）</t>
    <rPh sb="1" eb="3">
      <t>ナマエ</t>
    </rPh>
    <rPh sb="4" eb="5">
      <t>ツ</t>
    </rPh>
    <rPh sb="7" eb="9">
      <t>ホゾン</t>
    </rPh>
    <rPh sb="11" eb="13">
      <t>ウワガ</t>
    </rPh>
    <rPh sb="14" eb="16">
      <t>ホゾン</t>
    </rPh>
    <phoneticPr fontId="1"/>
  </si>
  <si>
    <t>●テキストの装飾(サイズ、カスタム、色)
●色の塗りつぶし(原則2,3種類)
●罫線の引き方(原則2,3種類)
●シート名の変更と装飾、コピー</t>
    <rPh sb="6" eb="8">
      <t>ソウショク</t>
    </rPh>
    <rPh sb="18" eb="19">
      <t>イロ</t>
    </rPh>
    <rPh sb="22" eb="23">
      <t>イロ</t>
    </rPh>
    <rPh sb="24" eb="25">
      <t>ヌ</t>
    </rPh>
    <rPh sb="30" eb="32">
      <t>ゲンソク</t>
    </rPh>
    <rPh sb="35" eb="37">
      <t>シュルイ</t>
    </rPh>
    <rPh sb="40" eb="42">
      <t>ケイセン</t>
    </rPh>
    <rPh sb="43" eb="44">
      <t>ヒ</t>
    </rPh>
    <rPh sb="45" eb="46">
      <t>カタ</t>
    </rPh>
    <rPh sb="47" eb="49">
      <t>ゲンソク</t>
    </rPh>
    <rPh sb="52" eb="54">
      <t>シュルイ</t>
    </rPh>
    <rPh sb="60" eb="61">
      <t>メイ</t>
    </rPh>
    <rPh sb="62" eb="64">
      <t>ヘンコウ</t>
    </rPh>
    <rPh sb="65" eb="67">
      <t>ソウショク</t>
    </rPh>
    <phoneticPr fontId="1"/>
  </si>
  <si>
    <t>Point</t>
    <phoneticPr fontId="1"/>
  </si>
  <si>
    <t>フィルタリング機能</t>
    <rPh sb="7" eb="9">
      <t>キノウ</t>
    </rPh>
    <phoneticPr fontId="1"/>
  </si>
  <si>
    <t>内容</t>
    <rPh sb="0" eb="2">
      <t>ナイヨウ</t>
    </rPh>
    <phoneticPr fontId="1"/>
  </si>
  <si>
    <t>表作成</t>
    <rPh sb="0" eb="1">
      <t>ヒョウ</t>
    </rPh>
    <rPh sb="1" eb="3">
      <t>サクセイ</t>
    </rPh>
    <phoneticPr fontId="1"/>
  </si>
  <si>
    <t>行列のサイズ変更方法</t>
    <rPh sb="0" eb="2">
      <t>ギョウレツ</t>
    </rPh>
    <rPh sb="6" eb="8">
      <t>ヘンコウ</t>
    </rPh>
    <rPh sb="8" eb="10">
      <t>ホウホウ</t>
    </rPh>
    <phoneticPr fontId="1"/>
  </si>
  <si>
    <t>ページ範囲選択、印刷方法</t>
    <rPh sb="3" eb="5">
      <t>ハンイ</t>
    </rPh>
    <rPh sb="5" eb="7">
      <t>センタク</t>
    </rPh>
    <rPh sb="8" eb="10">
      <t>インサツ</t>
    </rPh>
    <rPh sb="10" eb="12">
      <t>ホウホウ</t>
    </rPh>
    <phoneticPr fontId="1"/>
  </si>
  <si>
    <t>データの並び替え</t>
    <rPh sb="4" eb="5">
      <t>ナラ</t>
    </rPh>
    <rPh sb="6" eb="7">
      <t>カ</t>
    </rPh>
    <phoneticPr fontId="1"/>
  </si>
  <si>
    <t>スパークライン</t>
    <phoneticPr fontId="1"/>
  </si>
  <si>
    <t>セルの中央ぞろい、折り畳み、色、罫線、セルのスタイル</t>
    <rPh sb="3" eb="5">
      <t>チュウオウ</t>
    </rPh>
    <rPh sb="9" eb="10">
      <t>オ</t>
    </rPh>
    <rPh sb="11" eb="12">
      <t>タタ</t>
    </rPh>
    <rPh sb="14" eb="15">
      <t>イロ</t>
    </rPh>
    <rPh sb="16" eb="18">
      <t>ケイセン</t>
    </rPh>
    <phoneticPr fontId="1"/>
  </si>
  <si>
    <t>条件付き書式設定</t>
    <rPh sb="0" eb="3">
      <t>ジョウケンツ</t>
    </rPh>
    <rPh sb="4" eb="6">
      <t>ショシキ</t>
    </rPh>
    <rPh sb="6" eb="8">
      <t>セッテイ</t>
    </rPh>
    <phoneticPr fontId="1"/>
  </si>
  <si>
    <t>検索、置換をしてみよう</t>
    <rPh sb="0" eb="2">
      <t>ケンサク</t>
    </rPh>
    <rPh sb="3" eb="5">
      <t>チカン</t>
    </rPh>
    <phoneticPr fontId="1"/>
  </si>
  <si>
    <t>表を用いての計算</t>
    <rPh sb="0" eb="1">
      <t>ヒョウ</t>
    </rPh>
    <rPh sb="2" eb="3">
      <t>モチ</t>
    </rPh>
    <rPh sb="6" eb="8">
      <t>ケイサン</t>
    </rPh>
    <phoneticPr fontId="1"/>
  </si>
  <si>
    <t>A</t>
    <phoneticPr fontId="1"/>
  </si>
  <si>
    <t>２学期１年２組
期末テスト・成績表</t>
    <phoneticPr fontId="1"/>
  </si>
  <si>
    <t>C</t>
  </si>
  <si>
    <t>D</t>
  </si>
  <si>
    <t>E</t>
  </si>
  <si>
    <t>F</t>
  </si>
  <si>
    <t>オプション、詳細設定のオートフィル追加機能</t>
    <rPh sb="6" eb="8">
      <t>ショウサイ</t>
    </rPh>
    <rPh sb="8" eb="10">
      <t>セッテイ</t>
    </rPh>
    <rPh sb="17" eb="19">
      <t>ツイカ</t>
    </rPh>
    <rPh sb="19" eb="21">
      <t>キノウ</t>
    </rPh>
    <phoneticPr fontId="1"/>
  </si>
  <si>
    <t>グラフの作成、ユーザー定義による書式設定</t>
    <rPh sb="4" eb="6">
      <t>サクセイ</t>
    </rPh>
    <rPh sb="11" eb="13">
      <t>テイギ</t>
    </rPh>
    <rPh sb="16" eb="18">
      <t>ショシキ</t>
    </rPh>
    <rPh sb="18" eb="20">
      <t>セッテイ</t>
    </rPh>
    <phoneticPr fontId="1"/>
  </si>
  <si>
    <t>国語</t>
    <rPh sb="0" eb="2">
      <t>コクゴ</t>
    </rPh>
    <phoneticPr fontId="1"/>
  </si>
  <si>
    <t>数学</t>
    <rPh sb="0" eb="2">
      <t>スウガク</t>
    </rPh>
    <phoneticPr fontId="1"/>
  </si>
  <si>
    <t>物理</t>
    <rPh sb="0" eb="2">
      <t>ブツリ</t>
    </rPh>
    <phoneticPr fontId="1"/>
  </si>
  <si>
    <t>科学</t>
    <rPh sb="0" eb="2">
      <t>カガク</t>
    </rPh>
    <phoneticPr fontId="1"/>
  </si>
  <si>
    <t>英語</t>
    <rPh sb="0" eb="2">
      <t>エイゴ</t>
    </rPh>
    <phoneticPr fontId="1"/>
  </si>
  <si>
    <t>日本史</t>
    <rPh sb="0" eb="3">
      <t>ニホンシ</t>
    </rPh>
    <phoneticPr fontId="1"/>
  </si>
  <si>
    <t>平均</t>
    <rPh sb="0" eb="2">
      <t>ヘイキン</t>
    </rPh>
    <phoneticPr fontId="1"/>
  </si>
  <si>
    <t>合計</t>
    <rPh sb="0" eb="2">
      <t>ゴウケイ</t>
    </rPh>
    <phoneticPr fontId="1"/>
  </si>
  <si>
    <t>&amp;を用いた文字列の結合</t>
    <rPh sb="2" eb="3">
      <t>モチ</t>
    </rPh>
    <rPh sb="5" eb="8">
      <t>モジレツ</t>
    </rPh>
    <rPh sb="9" eb="11">
      <t>ケツゴウ</t>
    </rPh>
    <phoneticPr fontId="1"/>
  </si>
  <si>
    <t>SUM関数、AVERAGE関数</t>
    <rPh sb="3" eb="5">
      <t>カンスウ</t>
    </rPh>
    <rPh sb="13" eb="15">
      <t>カンスウ</t>
    </rPh>
    <phoneticPr fontId="1"/>
  </si>
  <si>
    <t>名前の定義を使った計算</t>
    <rPh sb="0" eb="2">
      <t>ナマエ</t>
    </rPh>
    <rPh sb="3" eb="5">
      <t>テイギ</t>
    </rPh>
    <rPh sb="6" eb="7">
      <t>ツカ</t>
    </rPh>
    <rPh sb="9" eb="11">
      <t>ケイサン</t>
    </rPh>
    <phoneticPr fontId="1"/>
  </si>
  <si>
    <t>論理関数の使い方</t>
    <rPh sb="0" eb="2">
      <t>ロンリ</t>
    </rPh>
    <rPh sb="2" eb="4">
      <t>カンスウ</t>
    </rPh>
    <rPh sb="5" eb="6">
      <t>ツカ</t>
    </rPh>
    <rPh sb="7" eb="8">
      <t>カタ</t>
    </rPh>
    <phoneticPr fontId="1"/>
  </si>
  <si>
    <t>vlookup関数</t>
    <rPh sb="7" eb="9">
      <t>カンスウ</t>
    </rPh>
    <phoneticPr fontId="1"/>
  </si>
  <si>
    <t>図式のグループ化</t>
    <rPh sb="0" eb="2">
      <t>ズシキ</t>
    </rPh>
    <rPh sb="7" eb="8">
      <t>カ</t>
    </rPh>
    <phoneticPr fontId="1"/>
  </si>
  <si>
    <t>Cさん</t>
    <phoneticPr fontId="1"/>
  </si>
  <si>
    <t>落第者</t>
    <rPh sb="0" eb="3">
      <t>ラクダイシャ</t>
    </rPh>
    <phoneticPr fontId="1"/>
  </si>
  <si>
    <t>Cさんの数学</t>
    <rPh sb="4" eb="6">
      <t>スウガク</t>
    </rPh>
    <phoneticPr fontId="1"/>
  </si>
  <si>
    <t>Dさん</t>
    <phoneticPr fontId="1"/>
  </si>
  <si>
    <t>Dさんの日本史</t>
    <rPh sb="4" eb="7">
      <t>ニホンシ</t>
    </rPh>
    <phoneticPr fontId="1"/>
  </si>
  <si>
    <t>スパークライン</t>
    <phoneticPr fontId="1"/>
  </si>
  <si>
    <t>商品コード</t>
    <rPh sb="0" eb="2">
      <t>ショウヒン</t>
    </rPh>
    <phoneticPr fontId="1"/>
  </si>
  <si>
    <t>1001</t>
    <phoneticPr fontId="1"/>
  </si>
  <si>
    <t>1002</t>
  </si>
  <si>
    <t>1003</t>
  </si>
  <si>
    <t>1004</t>
  </si>
  <si>
    <t>1005</t>
  </si>
  <si>
    <t>1006</t>
  </si>
  <si>
    <t>商品名</t>
    <rPh sb="0" eb="3">
      <t>ショウヒンメイ</t>
    </rPh>
    <phoneticPr fontId="1"/>
  </si>
  <si>
    <t>りんご</t>
    <phoneticPr fontId="1"/>
  </si>
  <si>
    <t>バナナ</t>
    <phoneticPr fontId="1"/>
  </si>
  <si>
    <t>梨</t>
    <rPh sb="0" eb="1">
      <t>ナシ</t>
    </rPh>
    <phoneticPr fontId="1"/>
  </si>
  <si>
    <t>オレンジ</t>
    <phoneticPr fontId="1"/>
  </si>
  <si>
    <t>西瓜</t>
    <rPh sb="0" eb="2">
      <t>スイカ</t>
    </rPh>
    <phoneticPr fontId="1"/>
  </si>
  <si>
    <t>みかん</t>
    <phoneticPr fontId="1"/>
  </si>
  <si>
    <t>単価</t>
    <rPh sb="0" eb="2">
      <t>タンカ</t>
    </rPh>
    <phoneticPr fontId="1"/>
  </si>
  <si>
    <t>売上一覧表（上半期）</t>
    <rPh sb="0" eb="1">
      <t>ウ</t>
    </rPh>
    <rPh sb="1" eb="2">
      <t>ア</t>
    </rPh>
    <rPh sb="2" eb="5">
      <t>イチランヒョウ</t>
    </rPh>
    <rPh sb="6" eb="9">
      <t>カミハンキ</t>
    </rPh>
    <phoneticPr fontId="1"/>
  </si>
  <si>
    <t>4月</t>
    <rPh sb="1" eb="2">
      <t>ガツ</t>
    </rPh>
    <phoneticPr fontId="1"/>
  </si>
  <si>
    <t>5月</t>
  </si>
  <si>
    <t>6月</t>
  </si>
  <si>
    <t>7月</t>
  </si>
  <si>
    <t>8月</t>
  </si>
  <si>
    <t>9月</t>
  </si>
  <si>
    <t>オレンジの7月の売り上げ</t>
    <rPh sb="6" eb="7">
      <t>ガツ</t>
    </rPh>
    <rPh sb="8" eb="9">
      <t>ウ</t>
    </rPh>
    <rPh sb="10" eb="11">
      <t>ア</t>
    </rPh>
    <phoneticPr fontId="1"/>
  </si>
  <si>
    <t>合計分析</t>
    <rPh sb="0" eb="2">
      <t>ゴウケイ</t>
    </rPh>
    <rPh sb="2" eb="4">
      <t>ブンセキ</t>
    </rPh>
    <phoneticPr fontId="1"/>
  </si>
  <si>
    <t>問題</t>
    <rPh sb="0" eb="2">
      <t>モンダイ</t>
    </rPh>
    <phoneticPr fontId="1"/>
  </si>
  <si>
    <t>平均を埋めよ</t>
    <rPh sb="0" eb="2">
      <t>ヘイキン</t>
    </rPh>
    <rPh sb="3" eb="4">
      <t>ウ</t>
    </rPh>
    <phoneticPr fontId="1"/>
  </si>
  <si>
    <t>合計を埋めよ</t>
    <rPh sb="0" eb="2">
      <t>ゴウケイ</t>
    </rPh>
    <rPh sb="3" eb="4">
      <t>ウ</t>
    </rPh>
    <phoneticPr fontId="1"/>
  </si>
  <si>
    <t>商品コードを利用し、
オレンジの７月の売り上げを求めよ
関数はネストを使う</t>
    <rPh sb="0" eb="2">
      <t>ショウヒン</t>
    </rPh>
    <rPh sb="6" eb="8">
      <t>リヨウ</t>
    </rPh>
    <rPh sb="17" eb="18">
      <t>ガツ</t>
    </rPh>
    <rPh sb="19" eb="20">
      <t>ウ</t>
    </rPh>
    <rPh sb="21" eb="22">
      <t>ア</t>
    </rPh>
    <rPh sb="24" eb="25">
      <t>モト</t>
    </rPh>
    <rPh sb="28" eb="30">
      <t>カンスウ</t>
    </rPh>
    <rPh sb="35" eb="36">
      <t>ツカ</t>
    </rPh>
    <phoneticPr fontId="1"/>
  </si>
  <si>
    <t>IF関数、ネスト</t>
    <rPh sb="2" eb="4">
      <t>カンスウ</t>
    </rPh>
    <phoneticPr fontId="1"/>
  </si>
  <si>
    <t>合計分析はIF関数を使い
合計売上げ金額が5万円以上ならＯＫ
５万円以下なら×を表示するようにする</t>
    <rPh sb="0" eb="2">
      <t>ゴウケイ</t>
    </rPh>
    <rPh sb="2" eb="4">
      <t>ブンセキ</t>
    </rPh>
    <rPh sb="7" eb="9">
      <t>カンスウ</t>
    </rPh>
    <rPh sb="10" eb="11">
      <t>ツカ</t>
    </rPh>
    <rPh sb="13" eb="15">
      <t>ゴウケイ</t>
    </rPh>
    <rPh sb="15" eb="16">
      <t>ウ</t>
    </rPh>
    <rPh sb="16" eb="17">
      <t>ア</t>
    </rPh>
    <rPh sb="18" eb="20">
      <t>キンガク</t>
    </rPh>
    <rPh sb="22" eb="24">
      <t>マンエン</t>
    </rPh>
    <rPh sb="24" eb="26">
      <t>イジョウ</t>
    </rPh>
    <rPh sb="32" eb="34">
      <t>マンエン</t>
    </rPh>
    <rPh sb="34" eb="36">
      <t>イカ</t>
    </rPh>
    <rPh sb="40" eb="42">
      <t>ヒョウジ</t>
    </rPh>
    <phoneticPr fontId="1"/>
  </si>
  <si>
    <t>Q1.今回の授業に満足できましたか？</t>
    <rPh sb="3" eb="5">
      <t>コンカイ</t>
    </rPh>
    <rPh sb="6" eb="8">
      <t>ジュギョウ</t>
    </rPh>
    <rPh sb="9" eb="11">
      <t>マンゾク</t>
    </rPh>
    <phoneticPr fontId="1"/>
  </si>
  <si>
    <t>Q2.改善点はありますか？</t>
    <rPh sb="3" eb="6">
      <t>カイゼンテン</t>
    </rPh>
    <phoneticPr fontId="1"/>
  </si>
  <si>
    <t>Q3.今回の授業以外で学んでみたいことはありますか？</t>
    <rPh sb="3" eb="5">
      <t>コンカイ</t>
    </rPh>
    <rPh sb="6" eb="8">
      <t>ジュギョウ</t>
    </rPh>
    <rPh sb="8" eb="10">
      <t>イガイ</t>
    </rPh>
    <rPh sb="11" eb="12">
      <t>マナ</t>
    </rPh>
    <phoneticPr fontId="1"/>
  </si>
  <si>
    <t>a</t>
  </si>
  <si>
    <t>q</t>
    <phoneticPr fontId="1"/>
  </si>
  <si>
    <t>ああ</t>
    <phoneticPr fontId="1"/>
  </si>
  <si>
    <t>あああああああああああああああああああああああああああああ折り返して全体を表示する</t>
    <rPh sb="29" eb="30">
      <t xml:space="preserve">オリカエシテ </t>
    </rPh>
    <rPh sb="34" eb="36">
      <t xml:space="preserve">ゼンタイヲ </t>
    </rPh>
    <rPh sb="37" eb="39">
      <t xml:space="preserve">ヒョウジスル </t>
    </rPh>
    <phoneticPr fontId="1"/>
  </si>
  <si>
    <t>四則演算　+,-,*,/</t>
    <rPh sb="0" eb="2">
      <t>シソク</t>
    </rPh>
    <rPh sb="2" eb="4">
      <t>エンザン</t>
    </rPh>
    <phoneticPr fontId="1"/>
  </si>
  <si>
    <t>あああ</t>
    <phoneticPr fontId="1"/>
  </si>
  <si>
    <t>いいい</t>
    <phoneticPr fontId="1"/>
  </si>
  <si>
    <t>ううう</t>
    <phoneticPr fontId="1"/>
  </si>
  <si>
    <t>Aさん</t>
    <phoneticPr fontId="1"/>
  </si>
  <si>
    <t>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</si>
</sst>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quot;¥&quot;\-#,##0"/>
    <numFmt numFmtId="176" formatCode="@&quot;さん&quot;"/>
    <numFmt numFmtId="177" formatCode="&quot;¥&quot;#,##0_);[Red]\(&quot;¥&quot;#,##0\)"/>
  </numFmts>
  <fonts count="12">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sz val="11"/>
      <name val="メイリオ"/>
      <family val="3"/>
      <charset val="128"/>
    </font>
    <font>
      <b/>
      <sz val="14"/>
      <name val="游ゴシック"/>
      <family val="3"/>
      <charset val="128"/>
      <scheme val="minor"/>
    </font>
    <font>
      <b/>
      <sz val="14"/>
      <color theme="1"/>
      <name val="游ゴシック"/>
      <family val="3"/>
      <charset val="128"/>
      <scheme val="minor"/>
    </font>
    <font>
      <sz val="16"/>
      <color theme="1"/>
      <name val="游ゴシック"/>
      <family val="2"/>
      <charset val="128"/>
      <scheme val="minor"/>
    </font>
    <font>
      <sz val="16"/>
      <color theme="1"/>
      <name val="游ゴシック"/>
      <family val="3"/>
      <charset val="128"/>
      <scheme val="minor"/>
    </font>
    <font>
      <b/>
      <sz val="12"/>
      <color theme="1"/>
      <name val="游ゴシック"/>
      <family val="3"/>
      <charset val="128"/>
      <scheme val="minor"/>
    </font>
    <font>
      <b/>
      <sz val="11"/>
      <color theme="1"/>
      <name val="游ゴシック"/>
      <family val="3"/>
      <charset val="128"/>
      <scheme val="minor"/>
    </font>
    <font>
      <sz val="14"/>
      <color theme="1"/>
      <name val="HGS創英角ｺﾞｼｯｸUB"/>
      <family val="2"/>
      <charset val="128"/>
    </font>
    <font>
      <sz val="11"/>
      <color rgb="FF000000"/>
      <name val="游ゴシック"/>
      <family val="3"/>
      <charset val="128"/>
      <scheme val="minor"/>
    </font>
  </fonts>
  <fills count="15">
    <fill>
      <patternFill patternType="none"/>
    </fill>
    <fill>
      <patternFill patternType="gray125"/>
    </fill>
    <fill>
      <patternFill patternType="solid">
        <fgColor theme="7" tint="0.59999389629810485"/>
        <bgColor indexed="64"/>
      </patternFill>
    </fill>
    <fill>
      <patternFill patternType="solid">
        <fgColor theme="7"/>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s>
  <cellStyleXfs count="1">
    <xf numFmtId="0" fontId="0" fillId="0" borderId="0">
      <alignment vertical="center"/>
    </xf>
  </cellStyleXfs>
  <cellXfs count="84">
    <xf numFmtId="0" fontId="0" fillId="0" borderId="0" xfId="0">
      <alignment vertical="center"/>
    </xf>
    <xf numFmtId="0" fontId="3" fillId="0" borderId="8" xfId="0" applyFont="1" applyBorder="1" applyAlignment="1">
      <alignment horizontal="center" vertical="center"/>
    </xf>
    <xf numFmtId="0" fontId="0" fillId="0" borderId="9" xfId="0" applyFont="1" applyBorder="1" applyAlignment="1">
      <alignment horizontal="center" vertical="center" wrapText="1"/>
    </xf>
    <xf numFmtId="0" fontId="0" fillId="0" borderId="10" xfId="0" applyFont="1" applyBorder="1" applyAlignment="1">
      <alignment horizontal="center" vertical="center"/>
    </xf>
    <xf numFmtId="0" fontId="3" fillId="0" borderId="3"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3"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4" fillId="2" borderId="14"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5"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5" xfId="0" applyFont="1" applyFill="1" applyBorder="1" applyAlignment="1">
      <alignment horizontal="center" vertical="center"/>
    </xf>
    <xf numFmtId="0" fontId="0" fillId="0" borderId="10" xfId="0" applyFont="1" applyBorder="1" applyAlignment="1">
      <alignment horizontal="center" vertical="center" wrapText="1"/>
    </xf>
    <xf numFmtId="0" fontId="0" fillId="0" borderId="2" xfId="0" applyBorder="1">
      <alignment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lignment vertical="center"/>
    </xf>
    <xf numFmtId="0" fontId="0" fillId="0" borderId="5" xfId="0" applyBorder="1" applyAlignment="1">
      <alignment horizontal="center" vertical="center"/>
    </xf>
    <xf numFmtId="0" fontId="0" fillId="0" borderId="7" xfId="0" applyBorder="1">
      <alignment vertical="center"/>
    </xf>
    <xf numFmtId="176" fontId="0" fillId="0" borderId="0" xfId="0" applyNumberFormat="1">
      <alignment vertical="center"/>
    </xf>
    <xf numFmtId="0" fontId="0" fillId="0" borderId="6" xfId="0" applyBorder="1">
      <alignment vertical="center"/>
    </xf>
    <xf numFmtId="0" fontId="0" fillId="0" borderId="9" xfId="0" applyBorder="1">
      <alignment vertical="center"/>
    </xf>
    <xf numFmtId="0" fontId="0" fillId="0" borderId="10"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176" fontId="0" fillId="0" borderId="22" xfId="0" applyNumberFormat="1" applyBorder="1">
      <alignment vertical="center"/>
    </xf>
    <xf numFmtId="176" fontId="0" fillId="0" borderId="23" xfId="0" applyNumberFormat="1" applyBorder="1">
      <alignment vertical="center"/>
    </xf>
    <xf numFmtId="176" fontId="0" fillId="0" borderId="24" xfId="0" applyNumberFormat="1" applyBorder="1">
      <alignment vertical="center"/>
    </xf>
    <xf numFmtId="0" fontId="9" fillId="9" borderId="1" xfId="0" applyFont="1" applyFill="1" applyBorder="1">
      <alignment vertical="center"/>
    </xf>
    <xf numFmtId="0" fontId="9" fillId="9" borderId="18" xfId="0" applyFont="1" applyFill="1" applyBorder="1">
      <alignment vertical="center"/>
    </xf>
    <xf numFmtId="0" fontId="9" fillId="9" borderId="12" xfId="0" applyFont="1" applyFill="1" applyBorder="1">
      <alignment vertical="center"/>
    </xf>
    <xf numFmtId="0" fontId="9" fillId="9" borderId="13" xfId="0" applyFont="1" applyFill="1" applyBorder="1">
      <alignment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10" borderId="16" xfId="0" applyFont="1" applyFill="1" applyBorder="1" applyAlignment="1">
      <alignment horizontal="center" vertical="center"/>
    </xf>
    <xf numFmtId="0" fontId="5" fillId="10" borderId="17" xfId="0" applyFont="1" applyFill="1" applyBorder="1" applyAlignment="1">
      <alignment horizontal="center" vertical="center"/>
    </xf>
    <xf numFmtId="0" fontId="0" fillId="0" borderId="25" xfId="0" applyBorder="1">
      <alignment vertical="center"/>
    </xf>
    <xf numFmtId="0" fontId="0" fillId="0" borderId="26" xfId="0" applyBorder="1">
      <alignment vertical="center"/>
    </xf>
    <xf numFmtId="0" fontId="0" fillId="11" borderId="1" xfId="0" applyFill="1" applyBorder="1">
      <alignment vertical="center"/>
    </xf>
    <xf numFmtId="0" fontId="9" fillId="12" borderId="27" xfId="0" applyFont="1" applyFill="1" applyBorder="1" applyAlignment="1">
      <alignment horizontal="center" vertical="center"/>
    </xf>
    <xf numFmtId="0" fontId="9" fillId="14" borderId="16" xfId="0" applyFont="1" applyFill="1" applyBorder="1" applyAlignment="1">
      <alignment horizontal="center" vertical="center"/>
    </xf>
    <xf numFmtId="0" fontId="9" fillId="14" borderId="32" xfId="0" applyFont="1" applyFill="1" applyBorder="1" applyAlignment="1">
      <alignment horizontal="center" vertical="center"/>
    </xf>
    <xf numFmtId="0" fontId="9" fillId="14" borderId="17" xfId="0" applyFont="1" applyFill="1" applyBorder="1" applyAlignment="1">
      <alignment horizontal="center" vertical="center"/>
    </xf>
    <xf numFmtId="0" fontId="0" fillId="0" borderId="3" xfId="0" applyNumberFormat="1" applyBorder="1" applyAlignment="1">
      <alignment horizontal="center" vertical="center"/>
    </xf>
    <xf numFmtId="0" fontId="0" fillId="0" borderId="2" xfId="0" applyNumberFormat="1" applyBorder="1" applyAlignment="1">
      <alignment horizontal="center" vertical="center"/>
    </xf>
    <xf numFmtId="5"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xf numFmtId="5" fontId="0" fillId="0" borderId="6" xfId="0" applyNumberFormat="1" applyBorder="1" applyAlignment="1">
      <alignment horizontal="center" vertical="center"/>
    </xf>
    <xf numFmtId="0" fontId="0" fillId="0" borderId="6" xfId="0" applyBorder="1" applyAlignment="1">
      <alignment horizontal="center" vertical="center"/>
    </xf>
    <xf numFmtId="5" fontId="0" fillId="0" borderId="4" xfId="0" applyNumberFormat="1" applyBorder="1" applyAlignment="1">
      <alignment horizontal="center" vertical="center"/>
    </xf>
    <xf numFmtId="0" fontId="0" fillId="0" borderId="0" xfId="0" applyAlignment="1">
      <alignment horizontal="center" vertical="center"/>
    </xf>
    <xf numFmtId="0" fontId="0" fillId="0" borderId="0" xfId="0" applyNumberFormat="1" applyFill="1" applyBorder="1" applyAlignment="1">
      <alignment horizontal="center" vertical="center"/>
    </xf>
    <xf numFmtId="177" fontId="0" fillId="0" borderId="2" xfId="0" applyNumberFormat="1" applyBorder="1" applyAlignment="1">
      <alignment horizontal="center" vertical="center"/>
    </xf>
    <xf numFmtId="177" fontId="0" fillId="0" borderId="4" xfId="0" applyNumberFormat="1" applyBorder="1" applyAlignment="1">
      <alignment horizontal="center" vertical="center"/>
    </xf>
    <xf numFmtId="0" fontId="0" fillId="0" borderId="0" xfId="0" applyAlignment="1">
      <alignment vertical="center" wrapText="1"/>
    </xf>
    <xf numFmtId="0" fontId="10" fillId="0" borderId="0" xfId="0" applyFont="1" applyAlignment="1">
      <alignment vertical="top" wrapText="1"/>
    </xf>
    <xf numFmtId="0" fontId="11" fillId="0" borderId="0" xfId="0" applyFont="1">
      <alignment vertical="center"/>
    </xf>
    <xf numFmtId="14" fontId="0" fillId="0" borderId="0" xfId="0" applyNumberFormat="1">
      <alignment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6" fillId="6" borderId="16" xfId="0" applyFont="1" applyFill="1" applyBorder="1" applyAlignment="1">
      <alignment horizontal="center" vertical="center"/>
    </xf>
    <xf numFmtId="0" fontId="7" fillId="6" borderId="17" xfId="0" applyFont="1" applyFill="1" applyBorder="1" applyAlignment="1">
      <alignment horizontal="center" vertical="center"/>
    </xf>
    <xf numFmtId="0" fontId="0" fillId="0" borderId="0" xfId="0" applyAlignment="1">
      <alignment horizontal="center" vertical="center"/>
    </xf>
    <xf numFmtId="0" fontId="8" fillId="8" borderId="11"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13" borderId="28" xfId="0" applyFont="1" applyFill="1" applyBorder="1" applyAlignment="1">
      <alignment horizontal="center" vertical="center" wrapText="1"/>
    </xf>
    <xf numFmtId="0" fontId="8" fillId="13" borderId="29" xfId="0" applyFont="1" applyFill="1" applyBorder="1" applyAlignment="1">
      <alignment horizontal="center" vertical="center" wrapText="1"/>
    </xf>
    <xf numFmtId="0" fontId="8" fillId="13" borderId="30" xfId="0" applyFont="1" applyFill="1" applyBorder="1" applyAlignment="1">
      <alignment horizontal="center" vertical="center" wrapText="1"/>
    </xf>
    <xf numFmtId="0" fontId="8" fillId="13" borderId="31" xfId="0" applyFont="1" applyFill="1" applyBorder="1" applyAlignment="1">
      <alignment horizontal="center" vertical="center" wrapText="1"/>
    </xf>
  </cellXfs>
  <cellStyles count="1">
    <cellStyle name="標準"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テスト結果</a:t>
            </a:r>
            <a:endParaRPr lang="en-US" alt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tx>
            <c:strRef>
              <c:f>表サンプル!$B$2</c:f>
              <c:strCache>
                <c:ptCount val="1"/>
                <c:pt idx="0">
                  <c:v>国語</c:v>
                </c:pt>
              </c:strCache>
            </c:strRef>
          </c:tx>
          <c:spPr>
            <a:solidFill>
              <a:schemeClr val="accent1"/>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表サンプル!$B$3:$B$8</c:f>
              <c:numCache>
                <c:formatCode>General</c:formatCode>
                <c:ptCount val="6"/>
                <c:pt idx="0">
                  <c:v>85</c:v>
                </c:pt>
                <c:pt idx="1">
                  <c:v>87</c:v>
                </c:pt>
                <c:pt idx="2">
                  <c:v>90</c:v>
                </c:pt>
                <c:pt idx="3">
                  <c:v>74</c:v>
                </c:pt>
                <c:pt idx="4">
                  <c:v>69</c:v>
                </c:pt>
                <c:pt idx="5">
                  <c:v>79</c:v>
                </c:pt>
              </c:numCache>
            </c:numRef>
          </c:val>
          <c:extLst>
            <c:ext xmlns:c16="http://schemas.microsoft.com/office/drawing/2014/chart" uri="{C3380CC4-5D6E-409C-BE32-E72D297353CC}">
              <c16:uniqueId val="{00000000-2012-1549-9006-DF89303DC254}"/>
            </c:ext>
          </c:extLst>
        </c:ser>
        <c:ser>
          <c:idx val="1"/>
          <c:order val="1"/>
          <c:tx>
            <c:strRef>
              <c:f>表サンプル!$C$2</c:f>
              <c:strCache>
                <c:ptCount val="1"/>
                <c:pt idx="0">
                  <c:v>数学</c:v>
                </c:pt>
              </c:strCache>
            </c:strRef>
          </c:tx>
          <c:spPr>
            <a:solidFill>
              <a:schemeClr val="accent2"/>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表サンプル!$C$3:$C$8</c:f>
              <c:numCache>
                <c:formatCode>General</c:formatCode>
                <c:ptCount val="6"/>
                <c:pt idx="0">
                  <c:v>64</c:v>
                </c:pt>
                <c:pt idx="1">
                  <c:v>86</c:v>
                </c:pt>
                <c:pt idx="2">
                  <c:v>34</c:v>
                </c:pt>
                <c:pt idx="3">
                  <c:v>65</c:v>
                </c:pt>
                <c:pt idx="4">
                  <c:v>68</c:v>
                </c:pt>
                <c:pt idx="5">
                  <c:v>91</c:v>
                </c:pt>
              </c:numCache>
            </c:numRef>
          </c:val>
          <c:extLst>
            <c:ext xmlns:c16="http://schemas.microsoft.com/office/drawing/2014/chart" uri="{C3380CC4-5D6E-409C-BE32-E72D297353CC}">
              <c16:uniqueId val="{00000001-2012-1549-9006-DF89303DC254}"/>
            </c:ext>
          </c:extLst>
        </c:ser>
        <c:ser>
          <c:idx val="2"/>
          <c:order val="2"/>
          <c:tx>
            <c:strRef>
              <c:f>表サンプル!$D$2</c:f>
              <c:strCache>
                <c:ptCount val="1"/>
                <c:pt idx="0">
                  <c:v>物理</c:v>
                </c:pt>
              </c:strCache>
            </c:strRef>
          </c:tx>
          <c:spPr>
            <a:solidFill>
              <a:schemeClr val="accent3"/>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表サンプル!$D$3:$D$8</c:f>
              <c:numCache>
                <c:formatCode>General</c:formatCode>
                <c:ptCount val="6"/>
                <c:pt idx="0">
                  <c:v>75</c:v>
                </c:pt>
                <c:pt idx="1">
                  <c:v>54</c:v>
                </c:pt>
                <c:pt idx="2">
                  <c:v>82</c:v>
                </c:pt>
                <c:pt idx="3">
                  <c:v>72</c:v>
                </c:pt>
                <c:pt idx="4">
                  <c:v>7</c:v>
                </c:pt>
                <c:pt idx="5">
                  <c:v>92</c:v>
                </c:pt>
              </c:numCache>
            </c:numRef>
          </c:val>
          <c:extLst>
            <c:ext xmlns:c16="http://schemas.microsoft.com/office/drawing/2014/chart" uri="{C3380CC4-5D6E-409C-BE32-E72D297353CC}">
              <c16:uniqueId val="{00000002-2012-1549-9006-DF89303DC254}"/>
            </c:ext>
          </c:extLst>
        </c:ser>
        <c:ser>
          <c:idx val="3"/>
          <c:order val="3"/>
          <c:tx>
            <c:strRef>
              <c:f>表サンプル!$E$2</c:f>
              <c:strCache>
                <c:ptCount val="1"/>
                <c:pt idx="0">
                  <c:v>科学</c:v>
                </c:pt>
              </c:strCache>
            </c:strRef>
          </c:tx>
          <c:spPr>
            <a:solidFill>
              <a:schemeClr val="accent4"/>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表サンプル!$E$3:$E$8</c:f>
              <c:numCache>
                <c:formatCode>General</c:formatCode>
                <c:ptCount val="6"/>
                <c:pt idx="0">
                  <c:v>45</c:v>
                </c:pt>
                <c:pt idx="1">
                  <c:v>78</c:v>
                </c:pt>
                <c:pt idx="2">
                  <c:v>16</c:v>
                </c:pt>
                <c:pt idx="3">
                  <c:v>25</c:v>
                </c:pt>
                <c:pt idx="4">
                  <c:v>91</c:v>
                </c:pt>
                <c:pt idx="5">
                  <c:v>68</c:v>
                </c:pt>
              </c:numCache>
            </c:numRef>
          </c:val>
          <c:extLst>
            <c:ext xmlns:c16="http://schemas.microsoft.com/office/drawing/2014/chart" uri="{C3380CC4-5D6E-409C-BE32-E72D297353CC}">
              <c16:uniqueId val="{00000003-2012-1549-9006-DF89303DC254}"/>
            </c:ext>
          </c:extLst>
        </c:ser>
        <c:ser>
          <c:idx val="4"/>
          <c:order val="4"/>
          <c:tx>
            <c:strRef>
              <c:f>表サンプル!$F$2</c:f>
              <c:strCache>
                <c:ptCount val="1"/>
                <c:pt idx="0">
                  <c:v>英語</c:v>
                </c:pt>
              </c:strCache>
            </c:strRef>
          </c:tx>
          <c:spPr>
            <a:solidFill>
              <a:schemeClr val="accent5"/>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表サンプル!$F$3:$F$8</c:f>
              <c:numCache>
                <c:formatCode>General</c:formatCode>
                <c:ptCount val="6"/>
                <c:pt idx="0">
                  <c:v>98</c:v>
                </c:pt>
                <c:pt idx="1">
                  <c:v>66</c:v>
                </c:pt>
                <c:pt idx="2">
                  <c:v>92</c:v>
                </c:pt>
                <c:pt idx="3">
                  <c:v>79</c:v>
                </c:pt>
                <c:pt idx="4">
                  <c:v>99</c:v>
                </c:pt>
                <c:pt idx="5">
                  <c:v>88</c:v>
                </c:pt>
              </c:numCache>
            </c:numRef>
          </c:val>
          <c:extLst>
            <c:ext xmlns:c16="http://schemas.microsoft.com/office/drawing/2014/chart" uri="{C3380CC4-5D6E-409C-BE32-E72D297353CC}">
              <c16:uniqueId val="{00000004-2012-1549-9006-DF89303DC254}"/>
            </c:ext>
          </c:extLst>
        </c:ser>
        <c:ser>
          <c:idx val="5"/>
          <c:order val="5"/>
          <c:tx>
            <c:strRef>
              <c:f>表サンプル!$G$2</c:f>
              <c:strCache>
                <c:ptCount val="1"/>
                <c:pt idx="0">
                  <c:v>日本史</c:v>
                </c:pt>
              </c:strCache>
            </c:strRef>
          </c:tx>
          <c:spPr>
            <a:solidFill>
              <a:schemeClr val="accent6"/>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表サンプル!$G$3:$G$8</c:f>
              <c:numCache>
                <c:formatCode>General</c:formatCode>
                <c:ptCount val="6"/>
                <c:pt idx="0">
                  <c:v>76</c:v>
                </c:pt>
                <c:pt idx="1">
                  <c:v>92</c:v>
                </c:pt>
                <c:pt idx="2">
                  <c:v>83</c:v>
                </c:pt>
                <c:pt idx="3">
                  <c:v>81</c:v>
                </c:pt>
                <c:pt idx="4">
                  <c:v>95</c:v>
                </c:pt>
                <c:pt idx="5">
                  <c:v>88</c:v>
                </c:pt>
              </c:numCache>
            </c:numRef>
          </c:val>
          <c:extLst>
            <c:ext xmlns:c16="http://schemas.microsoft.com/office/drawing/2014/chart" uri="{C3380CC4-5D6E-409C-BE32-E72D297353CC}">
              <c16:uniqueId val="{00000005-2012-1549-9006-DF89303DC254}"/>
            </c:ext>
          </c:extLst>
        </c:ser>
        <c:dLbls>
          <c:showLegendKey val="0"/>
          <c:showVal val="0"/>
          <c:showCatName val="0"/>
          <c:showSerName val="0"/>
          <c:showPercent val="0"/>
          <c:showBubbleSize val="0"/>
        </c:dLbls>
        <c:gapWidth val="219"/>
        <c:overlap val="-27"/>
        <c:axId val="417163568"/>
        <c:axId val="370964912"/>
      </c:barChart>
      <c:catAx>
        <c:axId val="41716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370964912"/>
        <c:crosses val="autoZero"/>
        <c:auto val="1"/>
        <c:lblAlgn val="ctr"/>
        <c:lblOffset val="100"/>
        <c:noMultiLvlLbl val="0"/>
      </c:catAx>
      <c:valAx>
        <c:axId val="37096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17163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テスト結果</a:t>
            </a:r>
            <a:endParaRPr lang="en-US" altLang="ja-JP"/>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tx>
            <c:strRef>
              <c:f>表サンプル!$B$1:$B$2</c:f>
              <c:strCache>
                <c:ptCount val="2"/>
                <c:pt idx="0">
                  <c:v>２学期１年２組
期末テスト・成績表</c:v>
                </c:pt>
                <c:pt idx="1">
                  <c:v>国語</c:v>
                </c:pt>
              </c:strCache>
            </c:strRef>
          </c:tx>
          <c:spPr>
            <a:solidFill>
              <a:schemeClr val="accent1"/>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表サンプル!$B$3:$B$8</c:f>
              <c:numCache>
                <c:formatCode>General</c:formatCode>
                <c:ptCount val="6"/>
                <c:pt idx="0">
                  <c:v>85</c:v>
                </c:pt>
                <c:pt idx="1">
                  <c:v>87</c:v>
                </c:pt>
                <c:pt idx="2">
                  <c:v>90</c:v>
                </c:pt>
                <c:pt idx="3">
                  <c:v>74</c:v>
                </c:pt>
                <c:pt idx="4">
                  <c:v>69</c:v>
                </c:pt>
                <c:pt idx="5">
                  <c:v>79</c:v>
                </c:pt>
              </c:numCache>
            </c:numRef>
          </c:val>
          <c:extLst>
            <c:ext xmlns:c16="http://schemas.microsoft.com/office/drawing/2014/chart" uri="{C3380CC4-5D6E-409C-BE32-E72D297353CC}">
              <c16:uniqueId val="{00000000-F835-F04F-890D-EF97CCB2C8DC}"/>
            </c:ext>
          </c:extLst>
        </c:ser>
        <c:ser>
          <c:idx val="1"/>
          <c:order val="1"/>
          <c:tx>
            <c:strRef>
              <c:f>表サンプル!$C$1:$C$2</c:f>
              <c:strCache>
                <c:ptCount val="2"/>
                <c:pt idx="0">
                  <c:v>２学期１年２組
期末テスト・成績表</c:v>
                </c:pt>
                <c:pt idx="1">
                  <c:v>数学</c:v>
                </c:pt>
              </c:strCache>
            </c:strRef>
          </c:tx>
          <c:spPr>
            <a:solidFill>
              <a:schemeClr val="accent2"/>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表サンプル!$C$3:$C$8</c:f>
              <c:numCache>
                <c:formatCode>General</c:formatCode>
                <c:ptCount val="6"/>
                <c:pt idx="0">
                  <c:v>64</c:v>
                </c:pt>
                <c:pt idx="1">
                  <c:v>86</c:v>
                </c:pt>
                <c:pt idx="2">
                  <c:v>34</c:v>
                </c:pt>
                <c:pt idx="3">
                  <c:v>65</c:v>
                </c:pt>
                <c:pt idx="4">
                  <c:v>68</c:v>
                </c:pt>
                <c:pt idx="5">
                  <c:v>91</c:v>
                </c:pt>
              </c:numCache>
            </c:numRef>
          </c:val>
          <c:extLst>
            <c:ext xmlns:c16="http://schemas.microsoft.com/office/drawing/2014/chart" uri="{C3380CC4-5D6E-409C-BE32-E72D297353CC}">
              <c16:uniqueId val="{00000001-F835-F04F-890D-EF97CCB2C8DC}"/>
            </c:ext>
          </c:extLst>
        </c:ser>
        <c:ser>
          <c:idx val="2"/>
          <c:order val="2"/>
          <c:tx>
            <c:strRef>
              <c:f>表サンプル!$D$1:$D$2</c:f>
              <c:strCache>
                <c:ptCount val="2"/>
                <c:pt idx="0">
                  <c:v>２学期１年２組
期末テスト・成績表</c:v>
                </c:pt>
                <c:pt idx="1">
                  <c:v>物理</c:v>
                </c:pt>
              </c:strCache>
            </c:strRef>
          </c:tx>
          <c:spPr>
            <a:solidFill>
              <a:schemeClr val="accent3"/>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表サンプル!$D$3:$D$8</c:f>
              <c:numCache>
                <c:formatCode>General</c:formatCode>
                <c:ptCount val="6"/>
                <c:pt idx="0">
                  <c:v>75</c:v>
                </c:pt>
                <c:pt idx="1">
                  <c:v>54</c:v>
                </c:pt>
                <c:pt idx="2">
                  <c:v>82</c:v>
                </c:pt>
                <c:pt idx="3">
                  <c:v>72</c:v>
                </c:pt>
                <c:pt idx="4">
                  <c:v>7</c:v>
                </c:pt>
                <c:pt idx="5">
                  <c:v>92</c:v>
                </c:pt>
              </c:numCache>
            </c:numRef>
          </c:val>
          <c:extLst>
            <c:ext xmlns:c16="http://schemas.microsoft.com/office/drawing/2014/chart" uri="{C3380CC4-5D6E-409C-BE32-E72D297353CC}">
              <c16:uniqueId val="{00000002-F835-F04F-890D-EF97CCB2C8DC}"/>
            </c:ext>
          </c:extLst>
        </c:ser>
        <c:ser>
          <c:idx val="3"/>
          <c:order val="3"/>
          <c:tx>
            <c:strRef>
              <c:f>表サンプル!$E$1:$E$2</c:f>
              <c:strCache>
                <c:ptCount val="2"/>
                <c:pt idx="0">
                  <c:v>２学期１年２組
期末テスト・成績表</c:v>
                </c:pt>
                <c:pt idx="1">
                  <c:v>科学</c:v>
                </c:pt>
              </c:strCache>
            </c:strRef>
          </c:tx>
          <c:spPr>
            <a:solidFill>
              <a:schemeClr val="accent4"/>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表サンプル!$E$3:$E$8</c:f>
              <c:numCache>
                <c:formatCode>General</c:formatCode>
                <c:ptCount val="6"/>
                <c:pt idx="0">
                  <c:v>45</c:v>
                </c:pt>
                <c:pt idx="1">
                  <c:v>78</c:v>
                </c:pt>
                <c:pt idx="2">
                  <c:v>16</c:v>
                </c:pt>
                <c:pt idx="3">
                  <c:v>25</c:v>
                </c:pt>
                <c:pt idx="4">
                  <c:v>91</c:v>
                </c:pt>
                <c:pt idx="5">
                  <c:v>68</c:v>
                </c:pt>
              </c:numCache>
            </c:numRef>
          </c:val>
          <c:extLst>
            <c:ext xmlns:c16="http://schemas.microsoft.com/office/drawing/2014/chart" uri="{C3380CC4-5D6E-409C-BE32-E72D297353CC}">
              <c16:uniqueId val="{00000003-F835-F04F-890D-EF97CCB2C8DC}"/>
            </c:ext>
          </c:extLst>
        </c:ser>
        <c:ser>
          <c:idx val="4"/>
          <c:order val="4"/>
          <c:tx>
            <c:strRef>
              <c:f>表サンプル!$F$1:$F$2</c:f>
              <c:strCache>
                <c:ptCount val="2"/>
                <c:pt idx="0">
                  <c:v>２学期１年２組
期末テスト・成績表</c:v>
                </c:pt>
                <c:pt idx="1">
                  <c:v>英語</c:v>
                </c:pt>
              </c:strCache>
            </c:strRef>
          </c:tx>
          <c:spPr>
            <a:solidFill>
              <a:schemeClr val="accent5"/>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表サンプル!$F$3:$F$8</c:f>
              <c:numCache>
                <c:formatCode>General</c:formatCode>
                <c:ptCount val="6"/>
                <c:pt idx="0">
                  <c:v>98</c:v>
                </c:pt>
                <c:pt idx="1">
                  <c:v>66</c:v>
                </c:pt>
                <c:pt idx="2">
                  <c:v>92</c:v>
                </c:pt>
                <c:pt idx="3">
                  <c:v>79</c:v>
                </c:pt>
                <c:pt idx="4">
                  <c:v>99</c:v>
                </c:pt>
                <c:pt idx="5">
                  <c:v>88</c:v>
                </c:pt>
              </c:numCache>
            </c:numRef>
          </c:val>
          <c:extLst>
            <c:ext xmlns:c16="http://schemas.microsoft.com/office/drawing/2014/chart" uri="{C3380CC4-5D6E-409C-BE32-E72D297353CC}">
              <c16:uniqueId val="{00000004-F835-F04F-890D-EF97CCB2C8DC}"/>
            </c:ext>
          </c:extLst>
        </c:ser>
        <c:ser>
          <c:idx val="5"/>
          <c:order val="5"/>
          <c:tx>
            <c:strRef>
              <c:f>表サンプル!$G$1:$G$2</c:f>
              <c:strCache>
                <c:ptCount val="2"/>
                <c:pt idx="0">
                  <c:v>２学期１年２組
期末テスト・成績表</c:v>
                </c:pt>
                <c:pt idx="1">
                  <c:v>日本史</c:v>
                </c:pt>
              </c:strCache>
            </c:strRef>
          </c:tx>
          <c:spPr>
            <a:solidFill>
              <a:schemeClr val="accent6"/>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表サンプル!$G$3:$G$8</c:f>
              <c:numCache>
                <c:formatCode>General</c:formatCode>
                <c:ptCount val="6"/>
                <c:pt idx="0">
                  <c:v>76</c:v>
                </c:pt>
                <c:pt idx="1">
                  <c:v>92</c:v>
                </c:pt>
                <c:pt idx="2">
                  <c:v>83</c:v>
                </c:pt>
                <c:pt idx="3">
                  <c:v>81</c:v>
                </c:pt>
                <c:pt idx="4">
                  <c:v>95</c:v>
                </c:pt>
                <c:pt idx="5">
                  <c:v>88</c:v>
                </c:pt>
              </c:numCache>
            </c:numRef>
          </c:val>
          <c:extLst>
            <c:ext xmlns:c16="http://schemas.microsoft.com/office/drawing/2014/chart" uri="{C3380CC4-5D6E-409C-BE32-E72D297353CC}">
              <c16:uniqueId val="{00000005-F835-F04F-890D-EF97CCB2C8DC}"/>
            </c:ext>
          </c:extLst>
        </c:ser>
        <c:ser>
          <c:idx val="6"/>
          <c:order val="6"/>
          <c:tx>
            <c:strRef>
              <c:f>表サンプル!$H$1:$H$2</c:f>
              <c:strCache>
                <c:ptCount val="2"/>
                <c:pt idx="0">
                  <c:v>２学期１年２組
期末テスト・成績表</c:v>
                </c:pt>
                <c:pt idx="1">
                  <c:v>平均</c:v>
                </c:pt>
              </c:strCache>
            </c:strRef>
          </c:tx>
          <c:spPr>
            <a:solidFill>
              <a:schemeClr val="accent1">
                <a:lumMod val="60000"/>
              </a:schemeClr>
            </a:solidFill>
            <a:ln>
              <a:noFill/>
            </a:ln>
            <a:effectLst/>
          </c:spPr>
          <c:invertIfNegative val="0"/>
          <c:cat>
            <c:strRef>
              <c:f>表サンプル!$A$3:$A$8</c:f>
              <c:strCache>
                <c:ptCount val="6"/>
                <c:pt idx="0">
                  <c:v>Aさん</c:v>
                </c:pt>
                <c:pt idx="1">
                  <c:v>Bさん</c:v>
                </c:pt>
                <c:pt idx="2">
                  <c:v>Cさん</c:v>
                </c:pt>
                <c:pt idx="3">
                  <c:v>Dさん</c:v>
                </c:pt>
                <c:pt idx="4">
                  <c:v>Eさん</c:v>
                </c:pt>
                <c:pt idx="5">
                  <c:v>Fさん</c:v>
                </c:pt>
              </c:strCache>
            </c:strRef>
          </c:cat>
          <c:val>
            <c:numRef>
              <c:f>表サンプル!$H$3:$H$8</c:f>
              <c:numCache>
                <c:formatCode>General</c:formatCode>
                <c:ptCount val="6"/>
                <c:pt idx="0">
                  <c:v>73.833333333333329</c:v>
                </c:pt>
                <c:pt idx="1">
                  <c:v>77.166666666666671</c:v>
                </c:pt>
                <c:pt idx="2">
                  <c:v>66.166666666666671</c:v>
                </c:pt>
                <c:pt idx="3">
                  <c:v>66</c:v>
                </c:pt>
                <c:pt idx="4">
                  <c:v>71.5</c:v>
                </c:pt>
                <c:pt idx="5">
                  <c:v>84.333333333333329</c:v>
                </c:pt>
              </c:numCache>
            </c:numRef>
          </c:val>
          <c:extLst>
            <c:ext xmlns:c16="http://schemas.microsoft.com/office/drawing/2014/chart" uri="{C3380CC4-5D6E-409C-BE32-E72D297353CC}">
              <c16:uniqueId val="{00000007-F835-F04F-890D-EF97CCB2C8DC}"/>
            </c:ext>
          </c:extLst>
        </c:ser>
        <c:dLbls>
          <c:showLegendKey val="0"/>
          <c:showVal val="0"/>
          <c:showCatName val="0"/>
          <c:showSerName val="0"/>
          <c:showPercent val="0"/>
          <c:showBubbleSize val="0"/>
        </c:dLbls>
        <c:gapWidth val="219"/>
        <c:overlap val="-27"/>
        <c:axId val="1572511823"/>
        <c:axId val="1576049647"/>
      </c:barChart>
      <c:catAx>
        <c:axId val="157251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576049647"/>
        <c:crosses val="autoZero"/>
        <c:auto val="1"/>
        <c:lblAlgn val="ctr"/>
        <c:lblOffset val="100"/>
        <c:noMultiLvlLbl val="0"/>
      </c:catAx>
      <c:valAx>
        <c:axId val="1576049647"/>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57251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114300</xdr:colOff>
      <xdr:row>21</xdr:row>
      <xdr:rowOff>215900</xdr:rowOff>
    </xdr:from>
    <xdr:to>
      <xdr:col>7</xdr:col>
      <xdr:colOff>571500</xdr:colOff>
      <xdr:row>33</xdr:row>
      <xdr:rowOff>215900</xdr:rowOff>
    </xdr:to>
    <xdr:graphicFrame macro="">
      <xdr:nvGraphicFramePr>
        <xdr:cNvPr id="3" name="グラフ 2">
          <a:extLst>
            <a:ext uri="{FF2B5EF4-FFF2-40B4-BE49-F238E27FC236}">
              <a16:creationId xmlns:a16="http://schemas.microsoft.com/office/drawing/2014/main" id="{593DA92D-7F9C-0D4F-8996-DEF77DB90E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1193800</xdr:colOff>
      <xdr:row>18</xdr:row>
      <xdr:rowOff>177800</xdr:rowOff>
    </xdr:from>
    <xdr:to>
      <xdr:col>13</xdr:col>
      <xdr:colOff>1828800</xdr:colOff>
      <xdr:row>31</xdr:row>
      <xdr:rowOff>114300</xdr:rowOff>
    </xdr:to>
    <xdr:graphicFrame macro="">
      <xdr:nvGraphicFramePr>
        <xdr:cNvPr id="2" name="グラフ 1">
          <a:extLst>
            <a:ext uri="{FF2B5EF4-FFF2-40B4-BE49-F238E27FC236}">
              <a16:creationId xmlns:a16="http://schemas.microsoft.com/office/drawing/2014/main" id="{55E55E7D-1589-624A-8C89-5C5DED3B9C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171450</xdr:colOff>
      <xdr:row>1</xdr:row>
      <xdr:rowOff>85724</xdr:rowOff>
    </xdr:from>
    <xdr:to>
      <xdr:col>3</xdr:col>
      <xdr:colOff>561975</xdr:colOff>
      <xdr:row>5</xdr:row>
      <xdr:rowOff>152400</xdr:rowOff>
    </xdr:to>
    <xdr:sp macro="" textlink="">
      <xdr:nvSpPr>
        <xdr:cNvPr id="2" name="楕円 1">
          <a:extLst>
            <a:ext uri="{FF2B5EF4-FFF2-40B4-BE49-F238E27FC236}">
              <a16:creationId xmlns:a16="http://schemas.microsoft.com/office/drawing/2014/main" id="{391955E2-DC22-4E55-AF1C-13D5DB3D5FA1}"/>
            </a:ext>
          </a:extLst>
        </xdr:cNvPr>
        <xdr:cNvSpPr/>
      </xdr:nvSpPr>
      <xdr:spPr>
        <a:xfrm>
          <a:off x="2171700" y="333374"/>
          <a:ext cx="1076325" cy="1028701"/>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28575</xdr:colOff>
      <xdr:row>1</xdr:row>
      <xdr:rowOff>142875</xdr:rowOff>
    </xdr:from>
    <xdr:to>
      <xdr:col>6</xdr:col>
      <xdr:colOff>238125</xdr:colOff>
      <xdr:row>5</xdr:row>
      <xdr:rowOff>38100</xdr:rowOff>
    </xdr:to>
    <xdr:sp macro="" textlink="">
      <xdr:nvSpPr>
        <xdr:cNvPr id="3" name="正方形/長方形 2">
          <a:extLst>
            <a:ext uri="{FF2B5EF4-FFF2-40B4-BE49-F238E27FC236}">
              <a16:creationId xmlns:a16="http://schemas.microsoft.com/office/drawing/2014/main" id="{C8F007DE-687F-4F76-A0AA-896A5E375220}"/>
            </a:ext>
          </a:extLst>
        </xdr:cNvPr>
        <xdr:cNvSpPr/>
      </xdr:nvSpPr>
      <xdr:spPr>
        <a:xfrm>
          <a:off x="4019550" y="390525"/>
          <a:ext cx="1581150"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9"/>
  <sheetViews>
    <sheetView workbookViewId="0">
      <selection activeCell="B6" sqref="B6"/>
    </sheetView>
  </sheetViews>
  <sheetFormatPr baseColWidth="10" defaultColWidth="8.83203125" defaultRowHeight="18"/>
  <cols>
    <col min="2" max="2" width="68.6640625" customWidth="1"/>
    <col min="3" max="3" width="59.6640625" customWidth="1"/>
  </cols>
  <sheetData>
    <row r="1" spans="1:3" ht="32" thickBot="1">
      <c r="A1" s="68" t="s">
        <v>0</v>
      </c>
      <c r="B1" s="69"/>
      <c r="C1" s="70"/>
    </row>
    <row r="2" spans="1:3" ht="25" thickBot="1">
      <c r="A2" s="11" t="s">
        <v>1</v>
      </c>
      <c r="B2" s="12" t="s">
        <v>3</v>
      </c>
      <c r="C2" s="13" t="s">
        <v>10</v>
      </c>
    </row>
    <row r="3" spans="1:3" ht="19">
      <c r="A3" s="1" t="s">
        <v>2</v>
      </c>
      <c r="B3" s="2" t="s">
        <v>8</v>
      </c>
      <c r="C3" s="3" t="s">
        <v>12</v>
      </c>
    </row>
    <row r="4" spans="1:3" ht="19">
      <c r="A4" s="4" t="s">
        <v>4</v>
      </c>
      <c r="B4" s="5" t="s">
        <v>5</v>
      </c>
      <c r="C4" s="6" t="s">
        <v>13</v>
      </c>
    </row>
    <row r="5" spans="1:3" ht="19">
      <c r="A5" s="4" t="s">
        <v>6</v>
      </c>
      <c r="B5" s="5" t="s">
        <v>7</v>
      </c>
      <c r="C5" s="6" t="s">
        <v>14</v>
      </c>
    </row>
    <row r="6" spans="1:3" ht="76">
      <c r="A6" s="4" t="s">
        <v>9</v>
      </c>
      <c r="B6" s="5" t="s">
        <v>11</v>
      </c>
      <c r="C6" s="7" t="s">
        <v>29</v>
      </c>
    </row>
    <row r="7" spans="1:3" ht="19">
      <c r="A7" s="4" t="s">
        <v>15</v>
      </c>
      <c r="B7" s="5" t="s">
        <v>16</v>
      </c>
      <c r="C7" s="6" t="s">
        <v>17</v>
      </c>
    </row>
    <row r="8" spans="1:3" ht="19">
      <c r="A8" s="4" t="s">
        <v>18</v>
      </c>
      <c r="B8" s="5" t="s">
        <v>19</v>
      </c>
      <c r="C8" s="6" t="s">
        <v>20</v>
      </c>
    </row>
    <row r="9" spans="1:3" ht="20" thickBot="1">
      <c r="A9" s="8" t="s">
        <v>21</v>
      </c>
      <c r="B9" s="9" t="s">
        <v>22</v>
      </c>
      <c r="C9" s="10"/>
    </row>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9"/>
  <sheetViews>
    <sheetView tabSelected="1" zoomScale="89" zoomScaleNormal="80" workbookViewId="0">
      <selection activeCell="C8" sqref="C8"/>
    </sheetView>
  </sheetViews>
  <sheetFormatPr baseColWidth="10" defaultColWidth="8.83203125" defaultRowHeight="18"/>
  <cols>
    <col min="1" max="1" width="9.1640625" bestFit="1" customWidth="1"/>
    <col min="2" max="2" width="40.1640625" bestFit="1" customWidth="1"/>
    <col min="3" max="3" width="59.6640625" customWidth="1"/>
    <col min="7" max="7" width="7.6640625" bestFit="1" customWidth="1"/>
  </cols>
  <sheetData>
    <row r="1" spans="1:10" ht="32" thickBot="1">
      <c r="A1" s="71" t="s">
        <v>23</v>
      </c>
      <c r="B1" s="72"/>
      <c r="C1" s="73"/>
    </row>
    <row r="2" spans="1:10" ht="25" thickBot="1">
      <c r="A2" s="14" t="s">
        <v>24</v>
      </c>
      <c r="B2" s="15" t="s">
        <v>3</v>
      </c>
      <c r="C2" s="16" t="s">
        <v>25</v>
      </c>
    </row>
    <row r="3" spans="1:10" ht="95">
      <c r="A3" s="1">
        <v>1</v>
      </c>
      <c r="B3" s="2" t="s">
        <v>28</v>
      </c>
      <c r="C3" s="17" t="s">
        <v>30</v>
      </c>
      <c r="G3" s="65"/>
    </row>
    <row r="4" spans="1:10" ht="19">
      <c r="A4" s="1">
        <v>2</v>
      </c>
      <c r="B4" s="5" t="s">
        <v>26</v>
      </c>
      <c r="C4" s="6" t="s">
        <v>27</v>
      </c>
    </row>
    <row r="5" spans="1:10" ht="95">
      <c r="A5" s="1">
        <v>3</v>
      </c>
      <c r="B5" s="5" t="s">
        <v>32</v>
      </c>
      <c r="C5" s="7" t="s">
        <v>33</v>
      </c>
      <c r="D5" t="s">
        <v>115</v>
      </c>
      <c r="E5" t="s">
        <v>115</v>
      </c>
      <c r="F5" t="s">
        <v>115</v>
      </c>
      <c r="G5" t="s">
        <v>115</v>
      </c>
      <c r="H5" t="s">
        <v>115</v>
      </c>
      <c r="I5" t="s">
        <v>115</v>
      </c>
      <c r="J5" s="66" t="s">
        <v>114</v>
      </c>
    </row>
    <row r="6" spans="1:10" ht="133">
      <c r="A6" s="1">
        <v>4</v>
      </c>
      <c r="B6" s="5" t="s">
        <v>31</v>
      </c>
      <c r="C6" s="7" t="s">
        <v>35</v>
      </c>
      <c r="G6">
        <v>2</v>
      </c>
      <c r="J6" s="66" t="s">
        <v>114</v>
      </c>
    </row>
    <row r="7" spans="1:10" ht="76">
      <c r="A7" s="1">
        <v>5</v>
      </c>
      <c r="B7" s="5" t="s">
        <v>34</v>
      </c>
      <c r="C7" s="7" t="s">
        <v>40</v>
      </c>
      <c r="G7">
        <v>3</v>
      </c>
    </row>
    <row r="8" spans="1:10" ht="57">
      <c r="A8" s="1">
        <v>6</v>
      </c>
      <c r="B8" s="5" t="s">
        <v>36</v>
      </c>
      <c r="C8" s="7" t="s">
        <v>37</v>
      </c>
      <c r="G8">
        <v>4</v>
      </c>
    </row>
    <row r="9" spans="1:10" ht="38">
      <c r="A9" s="1">
        <v>7</v>
      </c>
      <c r="B9" s="5" t="s">
        <v>38</v>
      </c>
      <c r="C9" s="7" t="s">
        <v>39</v>
      </c>
    </row>
  </sheetData>
  <mergeCells count="1">
    <mergeCell ref="A1:C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2"/>
  <sheetViews>
    <sheetView topLeftCell="A2" workbookViewId="0">
      <selection activeCell="B9" sqref="B9"/>
    </sheetView>
  </sheetViews>
  <sheetFormatPr baseColWidth="10" defaultColWidth="8.83203125" defaultRowHeight="18"/>
  <cols>
    <col min="1" max="1" width="6" bestFit="1" customWidth="1"/>
    <col min="2" max="2" width="54.1640625" bestFit="1" customWidth="1"/>
    <col min="3" max="3" width="59.6640625" customWidth="1"/>
  </cols>
  <sheetData>
    <row r="1" spans="1:5" ht="27">
      <c r="A1" s="74" t="s">
        <v>44</v>
      </c>
      <c r="B1" s="75"/>
      <c r="D1" s="76" t="s">
        <v>116</v>
      </c>
      <c r="E1" s="76"/>
    </row>
    <row r="2" spans="1:5">
      <c r="A2" s="19" t="s">
        <v>41</v>
      </c>
      <c r="B2" s="20" t="s">
        <v>43</v>
      </c>
    </row>
    <row r="3" spans="1:5">
      <c r="A3" s="21">
        <v>1</v>
      </c>
      <c r="B3" s="22" t="s">
        <v>45</v>
      </c>
    </row>
    <row r="4" spans="1:5" ht="209">
      <c r="A4" s="21">
        <v>2</v>
      </c>
      <c r="B4" s="22" t="s">
        <v>49</v>
      </c>
      <c r="D4" s="64" t="s">
        <v>117</v>
      </c>
    </row>
    <row r="5" spans="1:5">
      <c r="A5" s="21">
        <v>3</v>
      </c>
      <c r="B5" s="22" t="s">
        <v>51</v>
      </c>
    </row>
    <row r="6" spans="1:5">
      <c r="A6" s="21">
        <v>4</v>
      </c>
      <c r="B6" s="22" t="s">
        <v>42</v>
      </c>
    </row>
    <row r="7" spans="1:5">
      <c r="A7" s="21">
        <v>5</v>
      </c>
      <c r="B7" s="22" t="s">
        <v>46</v>
      </c>
    </row>
    <row r="8" spans="1:5">
      <c r="A8" s="21">
        <v>6</v>
      </c>
      <c r="B8" s="22" t="s">
        <v>47</v>
      </c>
    </row>
    <row r="9" spans="1:5">
      <c r="A9" s="21">
        <v>7</v>
      </c>
      <c r="B9" s="22" t="s">
        <v>48</v>
      </c>
    </row>
    <row r="10" spans="1:5">
      <c r="A10" s="21">
        <v>8</v>
      </c>
      <c r="B10" s="22" t="s">
        <v>60</v>
      </c>
    </row>
    <row r="11" spans="1:5">
      <c r="A11" s="21">
        <v>9</v>
      </c>
      <c r="B11" s="22" t="s">
        <v>50</v>
      </c>
    </row>
    <row r="12" spans="1:5" ht="19" thickBot="1">
      <c r="A12" s="23">
        <v>10</v>
      </c>
      <c r="B12" s="24" t="s">
        <v>59</v>
      </c>
    </row>
  </sheetData>
  <sortState xmlns:xlrd2="http://schemas.microsoft.com/office/spreadsheetml/2017/richdata2" ref="A3:A11">
    <sortCondition ref="A3"/>
  </sortState>
  <mergeCells count="2">
    <mergeCell ref="A1:B1"/>
    <mergeCell ref="D1:E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BDB5-F4CB-C046-96C5-3FD31C706766}">
  <sheetPr codeName="Sheet4"/>
  <dimension ref="A1"/>
  <sheetViews>
    <sheetView workbookViewId="0"/>
  </sheetViews>
  <sheetFormatPr baseColWidth="10" defaultRowHeight="18"/>
  <sheetData/>
  <phoneticPr fontId="1"/>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96E7F-DA3F-4BDE-91CA-A8C77E9C1380}">
  <sheetPr codeName="Sheet5">
    <pageSetUpPr fitToPage="1"/>
  </sheetPr>
  <dimension ref="A1:T20"/>
  <sheetViews>
    <sheetView workbookViewId="0">
      <selection activeCell="E12" sqref="E12"/>
    </sheetView>
  </sheetViews>
  <sheetFormatPr baseColWidth="10" defaultColWidth="8.83203125" defaultRowHeight="18"/>
  <cols>
    <col min="1" max="1" width="6.1640625" customWidth="1"/>
    <col min="2" max="2" width="9.33203125" bestFit="1" customWidth="1"/>
    <col min="4" max="4" width="9.33203125" bestFit="1" customWidth="1"/>
    <col min="10" max="10" width="35.1640625" customWidth="1"/>
    <col min="11" max="11" width="12.33203125" bestFit="1" customWidth="1"/>
    <col min="14" max="14" width="27.33203125" customWidth="1"/>
  </cols>
  <sheetData>
    <row r="1" spans="1:20" ht="37" customHeight="1" thickBot="1">
      <c r="A1" s="77" t="s">
        <v>54</v>
      </c>
      <c r="B1" s="78"/>
      <c r="C1" s="78"/>
      <c r="D1" s="78"/>
      <c r="E1" s="78"/>
      <c r="F1" s="78"/>
      <c r="G1" s="78"/>
      <c r="H1" s="78"/>
      <c r="I1" s="79"/>
    </row>
    <row r="2" spans="1:20" ht="40" customHeight="1" thickBot="1">
      <c r="A2" s="35"/>
      <c r="B2" s="36" t="s">
        <v>61</v>
      </c>
      <c r="C2" s="37" t="s">
        <v>62</v>
      </c>
      <c r="D2" s="37" t="s">
        <v>63</v>
      </c>
      <c r="E2" s="37" t="s">
        <v>64</v>
      </c>
      <c r="F2" s="37" t="s">
        <v>65</v>
      </c>
      <c r="G2" s="37" t="s">
        <v>66</v>
      </c>
      <c r="H2" s="37" t="s">
        <v>67</v>
      </c>
      <c r="I2" s="38" t="s">
        <v>68</v>
      </c>
      <c r="J2" s="47" t="s">
        <v>80</v>
      </c>
      <c r="K2">
        <f>SUM(合計点数)</f>
        <v>2634</v>
      </c>
    </row>
    <row r="3" spans="1:20" ht="24" customHeight="1">
      <c r="A3" s="32" t="s">
        <v>53</v>
      </c>
      <c r="B3" s="29">
        <v>85</v>
      </c>
      <c r="C3" s="27">
        <v>64</v>
      </c>
      <c r="D3" s="27">
        <v>75</v>
      </c>
      <c r="E3" s="27">
        <v>45</v>
      </c>
      <c r="F3" s="27">
        <v>98</v>
      </c>
      <c r="G3" s="27">
        <v>76</v>
      </c>
      <c r="H3" s="27">
        <f t="shared" ref="H3:H8" si="0">AVERAGE(B3:G3)</f>
        <v>73.833333333333329</v>
      </c>
      <c r="I3" s="28">
        <f t="shared" ref="I3:I8" si="1">SUM(B3:G3)</f>
        <v>443</v>
      </c>
      <c r="K3" t="str">
        <f>IF(B3&gt;H3,"◎","×")</f>
        <v>◎</v>
      </c>
      <c r="O3" t="str">
        <f>IF(B3&gt;70,"◎","×")</f>
        <v>◎</v>
      </c>
      <c r="P3" t="str">
        <f t="shared" ref="P3:T8" si="2">IF(C3&gt;70,"◎","×")</f>
        <v>×</v>
      </c>
      <c r="Q3" t="str">
        <f t="shared" si="2"/>
        <v>◎</v>
      </c>
      <c r="R3" t="str">
        <f t="shared" si="2"/>
        <v>×</v>
      </c>
      <c r="S3" t="str">
        <f t="shared" si="2"/>
        <v>◎</v>
      </c>
      <c r="T3" t="str">
        <f>IF(G3&gt;70,"◎","×")</f>
        <v>◎</v>
      </c>
    </row>
    <row r="4" spans="1:20" ht="24" customHeight="1">
      <c r="A4" s="33" t="s">
        <v>123</v>
      </c>
      <c r="B4" s="30">
        <v>87</v>
      </c>
      <c r="C4" s="18">
        <v>86</v>
      </c>
      <c r="D4" s="18">
        <v>54</v>
      </c>
      <c r="E4" s="18">
        <v>78</v>
      </c>
      <c r="F4" s="18">
        <v>66</v>
      </c>
      <c r="G4" s="18">
        <v>92</v>
      </c>
      <c r="H4" s="18">
        <f t="shared" si="0"/>
        <v>77.166666666666671</v>
      </c>
      <c r="I4" s="22">
        <f t="shared" si="1"/>
        <v>463</v>
      </c>
      <c r="K4" t="str">
        <f t="shared" ref="K4:K8" si="3">IF(B4&gt;H4,"◎","×")</f>
        <v>◎</v>
      </c>
      <c r="O4" t="str">
        <f t="shared" ref="O4:O8" si="4">IF(B4&gt;70,"◎","×")</f>
        <v>◎</v>
      </c>
      <c r="P4" t="str">
        <f t="shared" si="2"/>
        <v>◎</v>
      </c>
      <c r="Q4" t="str">
        <f t="shared" si="2"/>
        <v>×</v>
      </c>
      <c r="R4" t="str">
        <f t="shared" si="2"/>
        <v>◎</v>
      </c>
      <c r="S4" t="str">
        <f t="shared" si="2"/>
        <v>×</v>
      </c>
      <c r="T4" t="str">
        <f t="shared" si="2"/>
        <v>◎</v>
      </c>
    </row>
    <row r="5" spans="1:20" ht="24" customHeight="1">
      <c r="A5" s="33" t="s">
        <v>55</v>
      </c>
      <c r="B5" s="30">
        <v>90</v>
      </c>
      <c r="C5" s="18">
        <v>34</v>
      </c>
      <c r="D5" s="18">
        <v>82</v>
      </c>
      <c r="E5" s="18">
        <v>16</v>
      </c>
      <c r="F5" s="18">
        <v>92</v>
      </c>
      <c r="G5" s="18">
        <v>83</v>
      </c>
      <c r="H5" s="18">
        <f t="shared" si="0"/>
        <v>66.166666666666671</v>
      </c>
      <c r="I5" s="22">
        <f t="shared" si="1"/>
        <v>397</v>
      </c>
      <c r="K5" t="str">
        <f t="shared" si="3"/>
        <v>◎</v>
      </c>
      <c r="O5" t="str">
        <f t="shared" si="4"/>
        <v>◎</v>
      </c>
      <c r="P5" t="str">
        <f t="shared" si="2"/>
        <v>×</v>
      </c>
      <c r="Q5" t="str">
        <f t="shared" si="2"/>
        <v>◎</v>
      </c>
      <c r="R5" t="str">
        <f t="shared" si="2"/>
        <v>×</v>
      </c>
      <c r="S5" t="str">
        <f t="shared" si="2"/>
        <v>◎</v>
      </c>
      <c r="T5" t="str">
        <f t="shared" si="2"/>
        <v>◎</v>
      </c>
    </row>
    <row r="6" spans="1:20" ht="24" customHeight="1">
      <c r="A6" s="33" t="s">
        <v>56</v>
      </c>
      <c r="B6" s="30">
        <v>74</v>
      </c>
      <c r="C6" s="18">
        <v>65</v>
      </c>
      <c r="D6" s="18">
        <v>72</v>
      </c>
      <c r="E6" s="18">
        <v>25</v>
      </c>
      <c r="F6" s="18">
        <v>79</v>
      </c>
      <c r="G6" s="18">
        <v>81</v>
      </c>
      <c r="H6" s="18">
        <f t="shared" si="0"/>
        <v>66</v>
      </c>
      <c r="I6" s="22">
        <f t="shared" si="1"/>
        <v>396</v>
      </c>
      <c r="K6" t="str">
        <f t="shared" si="3"/>
        <v>◎</v>
      </c>
      <c r="O6" t="str">
        <f t="shared" si="4"/>
        <v>◎</v>
      </c>
      <c r="P6" t="str">
        <f t="shared" si="2"/>
        <v>×</v>
      </c>
      <c r="Q6" t="str">
        <f t="shared" si="2"/>
        <v>◎</v>
      </c>
      <c r="R6" t="str">
        <f t="shared" si="2"/>
        <v>×</v>
      </c>
      <c r="S6" t="str">
        <f t="shared" si="2"/>
        <v>◎</v>
      </c>
      <c r="T6" t="str">
        <f t="shared" si="2"/>
        <v>◎</v>
      </c>
    </row>
    <row r="7" spans="1:20" ht="24" customHeight="1">
      <c r="A7" s="33" t="s">
        <v>57</v>
      </c>
      <c r="B7" s="30">
        <v>69</v>
      </c>
      <c r="C7" s="18">
        <v>68</v>
      </c>
      <c r="D7" s="18">
        <v>7</v>
      </c>
      <c r="E7" s="18">
        <v>91</v>
      </c>
      <c r="F7" s="18">
        <v>99</v>
      </c>
      <c r="G7" s="18">
        <v>95</v>
      </c>
      <c r="H7" s="18">
        <f t="shared" si="0"/>
        <v>71.5</v>
      </c>
      <c r="I7" s="22">
        <f t="shared" si="1"/>
        <v>429</v>
      </c>
      <c r="K7" t="str">
        <f t="shared" si="3"/>
        <v>×</v>
      </c>
      <c r="O7" t="str">
        <f t="shared" si="4"/>
        <v>×</v>
      </c>
      <c r="P7" t="str">
        <f t="shared" si="2"/>
        <v>×</v>
      </c>
      <c r="Q7" t="str">
        <f t="shared" si="2"/>
        <v>×</v>
      </c>
      <c r="R7" t="str">
        <f t="shared" si="2"/>
        <v>◎</v>
      </c>
      <c r="S7" t="str">
        <f t="shared" si="2"/>
        <v>◎</v>
      </c>
      <c r="T7" t="str">
        <f t="shared" si="2"/>
        <v>◎</v>
      </c>
    </row>
    <row r="8" spans="1:20" ht="24" customHeight="1" thickBot="1">
      <c r="A8" s="34" t="s">
        <v>58</v>
      </c>
      <c r="B8" s="31">
        <v>79</v>
      </c>
      <c r="C8" s="26">
        <v>91</v>
      </c>
      <c r="D8" s="26">
        <v>92</v>
      </c>
      <c r="E8" s="26">
        <v>68</v>
      </c>
      <c r="F8" s="26">
        <v>88</v>
      </c>
      <c r="G8" s="26">
        <v>88</v>
      </c>
      <c r="H8" s="26">
        <f t="shared" si="0"/>
        <v>84.333333333333329</v>
      </c>
      <c r="I8" s="24">
        <f t="shared" si="1"/>
        <v>506</v>
      </c>
      <c r="K8" t="str">
        <f t="shared" si="3"/>
        <v>×</v>
      </c>
      <c r="O8" t="str">
        <f t="shared" si="4"/>
        <v>◎</v>
      </c>
      <c r="P8" t="str">
        <f t="shared" si="2"/>
        <v>◎</v>
      </c>
      <c r="Q8" t="str">
        <f t="shared" si="2"/>
        <v>◎</v>
      </c>
      <c r="R8" t="str">
        <f t="shared" si="2"/>
        <v>×</v>
      </c>
      <c r="S8" t="str">
        <f t="shared" si="2"/>
        <v>◎</v>
      </c>
      <c r="T8" t="str">
        <f t="shared" si="2"/>
        <v>◎</v>
      </c>
    </row>
    <row r="9" spans="1:20">
      <c r="A9" s="25"/>
    </row>
    <row r="10" spans="1:20">
      <c r="A10" s="25"/>
      <c r="K10" t="s">
        <v>77</v>
      </c>
      <c r="L10" t="s">
        <v>79</v>
      </c>
    </row>
    <row r="11" spans="1:20">
      <c r="A11" s="25"/>
      <c r="C11" t="s">
        <v>76</v>
      </c>
      <c r="K11">
        <f>VLOOKUP(C12,A3:G8,3)</f>
        <v>34</v>
      </c>
      <c r="L11">
        <f>VLOOKUP(C13,A3:I8,7)</f>
        <v>81</v>
      </c>
    </row>
    <row r="12" spans="1:20">
      <c r="A12" s="25"/>
      <c r="C12" t="s">
        <v>75</v>
      </c>
      <c r="D12">
        <f>VLOOKUP(C12,A2:I8,9)</f>
        <v>397</v>
      </c>
      <c r="E12" t="s">
        <v>122</v>
      </c>
      <c r="K12">
        <f>VLOOKUP(A5,A3:G8,3)</f>
        <v>34</v>
      </c>
    </row>
    <row r="13" spans="1:20">
      <c r="A13" s="25"/>
      <c r="C13" t="s">
        <v>78</v>
      </c>
      <c r="J13">
        <f>SUM(G3:G8)</f>
        <v>515</v>
      </c>
      <c r="K13">
        <f>VLOOKUP(E12,A3:G8,3)</f>
        <v>64</v>
      </c>
    </row>
    <row r="14" spans="1:20">
      <c r="J14">
        <f>AVERAGE(G3:G8)</f>
        <v>85.833333333333329</v>
      </c>
    </row>
    <row r="15" spans="1:20">
      <c r="B15">
        <f>B3+C3</f>
        <v>149</v>
      </c>
      <c r="C15">
        <f t="shared" ref="C15:F15" si="5">C3+D3</f>
        <v>139</v>
      </c>
      <c r="D15">
        <f t="shared" si="5"/>
        <v>120</v>
      </c>
      <c r="E15">
        <f t="shared" si="5"/>
        <v>143</v>
      </c>
      <c r="F15">
        <f t="shared" si="5"/>
        <v>174</v>
      </c>
      <c r="J15" s="67">
        <f ca="1">TODAY()</f>
        <v>44041</v>
      </c>
    </row>
    <row r="16" spans="1:20">
      <c r="B16">
        <f t="shared" ref="B16:B18" si="6">B4+C4</f>
        <v>173</v>
      </c>
      <c r="D16">
        <f t="shared" ref="D16" si="7">D4+E4</f>
        <v>132</v>
      </c>
    </row>
    <row r="17" spans="2:4">
      <c r="B17">
        <f t="shared" si="6"/>
        <v>124</v>
      </c>
      <c r="D17">
        <f t="shared" ref="D17" si="8">D5+E5</f>
        <v>98</v>
      </c>
    </row>
    <row r="18" spans="2:4">
      <c r="B18">
        <f t="shared" si="6"/>
        <v>139</v>
      </c>
      <c r="D18">
        <f t="shared" ref="D18" si="9">D6+E6</f>
        <v>97</v>
      </c>
    </row>
    <row r="20" spans="2:4">
      <c r="C20">
        <f>C6+D7</f>
        <v>72</v>
      </c>
    </row>
  </sheetData>
  <autoFilter ref="A2:I8" xr:uid="{7D43A4CF-65F0-7340-B9B2-248F5745BE3A}">
    <sortState xmlns:xlrd2="http://schemas.microsoft.com/office/spreadsheetml/2017/richdata2" ref="A3:I8">
      <sortCondition ref="A2:A8"/>
    </sortState>
  </autoFilter>
  <mergeCells count="1">
    <mergeCell ref="A1:I1"/>
  </mergeCells>
  <phoneticPr fontId="1"/>
  <conditionalFormatting sqref="I3:I8">
    <cfRule type="cellIs" dxfId="0" priority="1" operator="greaterThan">
      <formula>400</formula>
    </cfRule>
  </conditionalFormatting>
  <printOptions horizontalCentered="1" verticalCentered="1"/>
  <pageMargins left="0.7" right="0.7" top="0.75" bottom="0.75" header="0.3" footer="0.3"/>
  <pageSetup paperSize="9" orientation="landscape" r:id="rId1"/>
  <drawing r:id="rId2"/>
  <extLst>
    <ext xmlns:x14="http://schemas.microsoft.com/office/spreadsheetml/2009/9/main" uri="{05C60535-1F16-4fd2-B633-F4F36F0B64E0}">
      <x14:sparklineGroups xmlns:xm="http://schemas.microsoft.com/office/excel/2006/main">
        <x14:sparklineGroup displayEmptyCellsAs="gap" markers="1" xr2:uid="{01187B15-8976-4BA9-9D4C-06C88EF3A5BD}">
          <x14:colorSeries rgb="FF00B050"/>
          <x14:colorNegative rgb="FFD00000"/>
          <x14:colorAxis rgb="FF000000"/>
          <x14:colorMarkers rgb="FFD00000"/>
          <x14:colorFirst rgb="FFD00000"/>
          <x14:colorLast rgb="FFD00000"/>
          <x14:colorHigh rgb="FFD00000"/>
          <x14:colorLow rgb="FFD00000"/>
          <x14:sparklines>
            <x14:sparkline>
              <xm:f>表サンプル!B3:G3</xm:f>
              <xm:sqref>J3</xm:sqref>
            </x14:sparkline>
            <x14:sparkline>
              <xm:f>表サンプル!B4:G4</xm:f>
              <xm:sqref>J4</xm:sqref>
            </x14:sparkline>
            <x14:sparkline>
              <xm:f>表サンプル!B5:G5</xm:f>
              <xm:sqref>J5</xm:sqref>
            </x14:sparkline>
            <x14:sparkline>
              <xm:f>表サンプル!B6:G6</xm:f>
              <xm:sqref>J6</xm:sqref>
            </x14:sparkline>
            <x14:sparkline>
              <xm:f>表サンプル!B7:G7</xm:f>
              <xm:sqref>J7</xm:sqref>
            </x14:sparkline>
            <x14:sparkline>
              <xm:f>表サンプル!B8:G8</xm:f>
              <xm:sqref>J8</xm:sqref>
            </x14:sparkline>
          </x14:sparklines>
        </x14:sparklineGroup>
        <x14:sparklineGroup displayEmptyCellsAs="gap" xr2:uid="{058A453A-C348-9148-AFD1-FB80AA6086C2}">
          <x14:colorSeries rgb="FF376092"/>
          <x14:colorNegative rgb="FFD00000"/>
          <x14:colorAxis rgb="FF000000"/>
          <x14:colorMarkers rgb="FFD00000"/>
          <x14:colorFirst rgb="FFD00000"/>
          <x14:colorLast rgb="FFD00000"/>
          <x14:colorHigh rgb="FFD00000"/>
          <x14:colorLow rgb="FFD00000"/>
          <x14:sparklines>
            <x14:sparkline>
              <xm:f>表サンプル!O3</xm:f>
              <xm:sqref>Q22</xm:sqref>
            </x14:sparkline>
          </x14:sparklines>
        </x14:sparklineGroup>
        <x14:sparklineGroup displayEmptyCellsAs="gap" markers="1" xr2:uid="{EE46C3BA-E21F-734C-A014-CE6B9C4A3713}">
          <x14:colorSeries rgb="FF0070C0"/>
          <x14:colorNegative rgb="FF000000"/>
          <x14:colorAxis rgb="FF000000"/>
          <x14:colorMarkers rgb="FF000000"/>
          <x14:colorFirst rgb="FF000000"/>
          <x14:colorLast rgb="FF000000"/>
          <x14:colorHigh rgb="FF000000"/>
          <x14:colorLow rgb="FF000000"/>
          <x14:sparklines>
            <x14:sparkline>
              <xm:f>表サンプル!B3:G3</xm:f>
              <xm:sqref>N2</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L5"/>
  <sheetViews>
    <sheetView workbookViewId="0">
      <selection activeCell="B4" sqref="B4"/>
    </sheetView>
  </sheetViews>
  <sheetFormatPr baseColWidth="10" defaultColWidth="8.83203125" defaultRowHeight="24"/>
  <cols>
    <col min="1" max="1" width="4.33203125" style="39" customWidth="1"/>
    <col min="2" max="2" width="25.1640625" bestFit="1" customWidth="1"/>
  </cols>
  <sheetData>
    <row r="1" spans="1:12">
      <c r="A1" s="42"/>
      <c r="B1" s="43" t="s">
        <v>52</v>
      </c>
    </row>
    <row r="2" spans="1:12">
      <c r="A2" s="40">
        <v>1</v>
      </c>
      <c r="B2" s="22" t="s">
        <v>118</v>
      </c>
      <c r="E2">
        <f>1-1</f>
        <v>0</v>
      </c>
      <c r="H2" t="s">
        <v>119</v>
      </c>
      <c r="J2" t="s">
        <v>120</v>
      </c>
      <c r="L2" t="s">
        <v>121</v>
      </c>
    </row>
    <row r="3" spans="1:12">
      <c r="A3" s="40">
        <v>2</v>
      </c>
      <c r="B3" s="22" t="s">
        <v>69</v>
      </c>
      <c r="E3">
        <f>2*2</f>
        <v>4</v>
      </c>
    </row>
    <row r="4" spans="1:12">
      <c r="A4" s="40">
        <v>3</v>
      </c>
      <c r="B4" s="22" t="s">
        <v>70</v>
      </c>
      <c r="E4">
        <f>3/2</f>
        <v>1.5</v>
      </c>
    </row>
    <row r="5" spans="1:12" ht="25" thickBot="1">
      <c r="A5" s="41">
        <v>4</v>
      </c>
      <c r="B5" s="24" t="s">
        <v>71</v>
      </c>
      <c r="I5" t="str">
        <f>H2&amp;J2&amp;L2</f>
        <v>あああいいいううう</v>
      </c>
    </row>
  </sheetData>
  <phoneticPr fontId="1"/>
  <pageMargins left="0.7" right="0.7" top="0.75" bottom="0.75" header="0.3" footer="0.3"/>
  <pageSetup paperSize="9"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DFEF-480A-4E56-87AB-ACF1F3896282}">
  <sheetPr codeName="Sheet7"/>
  <dimension ref="B1:D3"/>
  <sheetViews>
    <sheetView topLeftCell="A7" workbookViewId="0">
      <selection activeCell="B3" sqref="B3"/>
    </sheetView>
  </sheetViews>
  <sheetFormatPr baseColWidth="10" defaultColWidth="8.83203125" defaultRowHeight="18"/>
  <cols>
    <col min="2" max="2" width="17.1640625" bestFit="1" customWidth="1"/>
    <col min="4" max="4" width="17.1640625" bestFit="1" customWidth="1"/>
  </cols>
  <sheetData>
    <row r="1" spans="2:4" ht="19" thickBot="1">
      <c r="B1" s="46" t="s">
        <v>72</v>
      </c>
      <c r="D1" t="s">
        <v>74</v>
      </c>
    </row>
    <row r="2" spans="2:4">
      <c r="B2" s="44" t="s">
        <v>109</v>
      </c>
    </row>
    <row r="3" spans="2:4" ht="19" thickBot="1">
      <c r="B3" s="45" t="s">
        <v>73</v>
      </c>
    </row>
  </sheetData>
  <phoneticPr fontId="1"/>
  <pageMargins left="0.7" right="0.7" top="0.75" bottom="0.75" header="0.3" footer="0.3"/>
  <pageSetup paperSize="9" orientation="landscape"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13A1-B7C9-41C5-9195-7DC4832DFC44}">
  <sheetPr codeName="Sheet8"/>
  <dimension ref="A1:O10"/>
  <sheetViews>
    <sheetView workbookViewId="0">
      <selection activeCell="F11" sqref="F11"/>
    </sheetView>
  </sheetViews>
  <sheetFormatPr baseColWidth="10" defaultColWidth="8.83203125" defaultRowHeight="18"/>
  <cols>
    <col min="1" max="1" width="35" bestFit="1" customWidth="1"/>
    <col min="2" max="2" width="11.1640625" bestFit="1" customWidth="1"/>
    <col min="3" max="3" width="11" bestFit="1" customWidth="1"/>
    <col min="4" max="4" width="5.6640625" bestFit="1" customWidth="1"/>
    <col min="5" max="5" width="4.6640625" bestFit="1" customWidth="1"/>
    <col min="6" max="6" width="6.33203125" bestFit="1" customWidth="1"/>
    <col min="7" max="10" width="4.6640625" bestFit="1" customWidth="1"/>
    <col min="11" max="11" width="12" customWidth="1"/>
    <col min="12" max="12" width="13.6640625" customWidth="1"/>
    <col min="13" max="13" width="5.83203125" customWidth="1"/>
    <col min="14" max="15" width="9.33203125" bestFit="1" customWidth="1"/>
  </cols>
  <sheetData>
    <row r="1" spans="1:15" ht="25.5" customHeight="1" thickBot="1">
      <c r="A1" t="s">
        <v>105</v>
      </c>
      <c r="B1" s="80" t="s">
        <v>96</v>
      </c>
      <c r="C1" s="81"/>
      <c r="D1" s="81"/>
      <c r="E1" s="82"/>
      <c r="F1" s="82"/>
      <c r="G1" s="82"/>
      <c r="H1" s="82"/>
      <c r="I1" s="82"/>
      <c r="J1" s="82"/>
      <c r="K1" s="82"/>
      <c r="L1" s="83"/>
      <c r="M1" s="60"/>
      <c r="N1" t="s">
        <v>104</v>
      </c>
      <c r="O1" t="str">
        <f>IF(L2&gt;50000,"OK","×")</f>
        <v>OK</v>
      </c>
    </row>
    <row r="2" spans="1:15" ht="25.5" customHeight="1">
      <c r="B2" s="48" t="s">
        <v>81</v>
      </c>
      <c r="C2" s="49" t="s">
        <v>88</v>
      </c>
      <c r="D2" s="49" t="s">
        <v>95</v>
      </c>
      <c r="E2" s="49" t="s">
        <v>97</v>
      </c>
      <c r="F2" s="49" t="s">
        <v>98</v>
      </c>
      <c r="G2" s="49" t="s">
        <v>99</v>
      </c>
      <c r="H2" s="49" t="s">
        <v>100</v>
      </c>
      <c r="I2" s="49" t="s">
        <v>101</v>
      </c>
      <c r="J2" s="49" t="s">
        <v>102</v>
      </c>
      <c r="K2" s="49" t="s">
        <v>67</v>
      </c>
      <c r="L2" s="50" t="s">
        <v>68</v>
      </c>
    </row>
    <row r="3" spans="1:15" ht="25.5" customHeight="1">
      <c r="A3" t="s">
        <v>106</v>
      </c>
      <c r="B3" s="51" t="s">
        <v>82</v>
      </c>
      <c r="C3" s="52" t="s">
        <v>89</v>
      </c>
      <c r="D3" s="53">
        <v>80</v>
      </c>
      <c r="E3" s="54">
        <v>85</v>
      </c>
      <c r="F3" s="54">
        <v>64</v>
      </c>
      <c r="G3" s="54">
        <v>75</v>
      </c>
      <c r="H3" s="54">
        <v>45</v>
      </c>
      <c r="I3" s="54">
        <v>98</v>
      </c>
      <c r="J3" s="54">
        <v>76</v>
      </c>
      <c r="K3" s="53" cm="1">
        <f t="array" ref="K3">AVERAGE(E3:J3*D3)</f>
        <v>5906.666666666667</v>
      </c>
      <c r="L3" s="59" cm="1">
        <f t="array" ref="L3">SUM(E3:J3*D3)</f>
        <v>35440</v>
      </c>
      <c r="N3" t="str">
        <f>IF(L3&gt;50000,"OK","×")</f>
        <v>×</v>
      </c>
    </row>
    <row r="4" spans="1:15" ht="25.5" customHeight="1">
      <c r="A4" t="s">
        <v>107</v>
      </c>
      <c r="B4" s="51" t="s">
        <v>83</v>
      </c>
      <c r="C4" s="52" t="s">
        <v>90</v>
      </c>
      <c r="D4" s="53">
        <v>200</v>
      </c>
      <c r="E4" s="54">
        <v>87</v>
      </c>
      <c r="F4" s="54">
        <v>86</v>
      </c>
      <c r="G4" s="54">
        <v>54</v>
      </c>
      <c r="H4" s="54">
        <v>78</v>
      </c>
      <c r="I4" s="54">
        <v>66</v>
      </c>
      <c r="J4" s="54">
        <v>92</v>
      </c>
      <c r="K4" s="53" cm="1">
        <f t="array" ref="K4">AVERAGE(E4:J4*D4)</f>
        <v>15433.333333333334</v>
      </c>
      <c r="L4" s="59" cm="1">
        <f t="array" ref="L4">SUM(E4:J4*D4)</f>
        <v>92600</v>
      </c>
      <c r="N4" t="str">
        <f t="shared" ref="N4:N8" si="0">IF(L4&gt;50000,"OK","×")</f>
        <v>OK</v>
      </c>
    </row>
    <row r="5" spans="1:15" ht="57">
      <c r="A5" s="64" t="s">
        <v>108</v>
      </c>
      <c r="B5" s="51" t="s">
        <v>84</v>
      </c>
      <c r="C5" s="52" t="s">
        <v>91</v>
      </c>
      <c r="D5" s="53">
        <v>120</v>
      </c>
      <c r="E5" s="54">
        <v>90</v>
      </c>
      <c r="F5" s="54">
        <v>34</v>
      </c>
      <c r="G5" s="54">
        <v>82</v>
      </c>
      <c r="H5" s="54">
        <v>16</v>
      </c>
      <c r="I5" s="54">
        <v>92</v>
      </c>
      <c r="J5" s="54">
        <v>83</v>
      </c>
      <c r="K5" s="53" cm="1">
        <f t="array" ref="K5">AVERAGE(E5:J5*D5)</f>
        <v>7940</v>
      </c>
      <c r="L5" s="59" cm="1">
        <f t="array" ref="L5">SUM(E5:J5*D5)</f>
        <v>47640</v>
      </c>
      <c r="N5" t="str">
        <f t="shared" si="0"/>
        <v>×</v>
      </c>
    </row>
    <row r="6" spans="1:15" ht="57">
      <c r="A6" s="64" t="s">
        <v>110</v>
      </c>
      <c r="B6" s="51" t="s">
        <v>85</v>
      </c>
      <c r="C6" s="52" t="s">
        <v>92</v>
      </c>
      <c r="D6" s="53">
        <v>140</v>
      </c>
      <c r="E6" s="54">
        <v>74</v>
      </c>
      <c r="F6" s="54">
        <v>65</v>
      </c>
      <c r="G6" s="54">
        <v>72</v>
      </c>
      <c r="H6" s="54">
        <v>25</v>
      </c>
      <c r="I6" s="54">
        <v>79</v>
      </c>
      <c r="J6" s="54">
        <v>81</v>
      </c>
      <c r="K6" s="53" cm="1">
        <f t="array" ref="K6">AVERAGE(E6:J6*D6)</f>
        <v>9240</v>
      </c>
      <c r="L6" s="59" cm="1">
        <f t="array" ref="L6">SUM(E6:J6*D6)</f>
        <v>55440</v>
      </c>
      <c r="N6" t="str">
        <f t="shared" si="0"/>
        <v>OK</v>
      </c>
    </row>
    <row r="7" spans="1:15" ht="25.5" customHeight="1">
      <c r="B7" s="51" t="s">
        <v>86</v>
      </c>
      <c r="C7" s="52" t="s">
        <v>93</v>
      </c>
      <c r="D7" s="53">
        <v>800</v>
      </c>
      <c r="E7" s="54">
        <v>69</v>
      </c>
      <c r="F7" s="54">
        <v>68</v>
      </c>
      <c r="G7" s="54">
        <v>7</v>
      </c>
      <c r="H7" s="54">
        <v>91</v>
      </c>
      <c r="I7" s="54">
        <v>99</v>
      </c>
      <c r="J7" s="54">
        <v>95</v>
      </c>
      <c r="K7" s="53" cm="1">
        <f t="array" ref="K7">AVERAGE(E7:J7*D7)</f>
        <v>57200</v>
      </c>
      <c r="L7" s="59" cm="1">
        <f t="array" ref="L7">SUM(E7:J7*D7)</f>
        <v>343200</v>
      </c>
      <c r="N7" t="str">
        <f t="shared" si="0"/>
        <v>OK</v>
      </c>
    </row>
    <row r="8" spans="1:15" ht="25.5" customHeight="1" thickBot="1">
      <c r="B8" s="55" t="s">
        <v>87</v>
      </c>
      <c r="C8" s="56" t="s">
        <v>94</v>
      </c>
      <c r="D8" s="57">
        <v>60</v>
      </c>
      <c r="E8" s="58">
        <v>79</v>
      </c>
      <c r="F8" s="58">
        <v>91</v>
      </c>
      <c r="G8" s="58">
        <v>92</v>
      </c>
      <c r="H8" s="58">
        <v>68</v>
      </c>
      <c r="I8" s="58">
        <v>88</v>
      </c>
      <c r="J8" s="58">
        <v>88</v>
      </c>
      <c r="K8" s="57" cm="1">
        <f t="array" ref="K8">AVERAGE(E8:J8*D8)</f>
        <v>5060</v>
      </c>
      <c r="L8" s="59" cm="1">
        <f t="array" ref="L8">SUM(E8:J8*D8)</f>
        <v>30360</v>
      </c>
      <c r="N8" t="str">
        <f t="shared" si="0"/>
        <v>×</v>
      </c>
    </row>
    <row r="10" spans="1:15">
      <c r="C10" s="61" t="s">
        <v>103</v>
      </c>
      <c r="E10">
        <f>VLOOKUP(B6,B2:H8,7)</f>
        <v>25</v>
      </c>
      <c r="F10">
        <f>VLOOKUP(B6,B3:J8,7)*VLOOKUP(B6,B3:J8,3)</f>
        <v>3500</v>
      </c>
    </row>
  </sheetData>
  <mergeCells count="1">
    <mergeCell ref="B1:L1"/>
  </mergeCells>
  <phoneticPr fontId="1"/>
  <conditionalFormatting sqref="L3:L8">
    <cfRule type="dataBar" priority="1">
      <dataBar>
        <cfvo type="min"/>
        <cfvo type="max"/>
        <color rgb="FF638EC6"/>
      </dataBar>
      <extLst>
        <ext xmlns:x14="http://schemas.microsoft.com/office/spreadsheetml/2009/9/main" uri="{B025F937-C7B1-47D3-B67F-A62EFF666E3E}">
          <x14:id>{6A48EF73-53DB-4E6F-A80B-231F714B3D2C}</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6A48EF73-53DB-4E6F-A80B-231F714B3D2C}">
            <x14:dataBar minLength="0" maxLength="100" border="1" negativeBarBorderColorSameAsPositive="0">
              <x14:cfvo type="autoMin"/>
              <x14:cfvo type="autoMax"/>
              <x14:borderColor rgb="FF638EC6"/>
              <x14:negativeFillColor rgb="FFFF0000"/>
              <x14:negativeBorderColor rgb="FFFF0000"/>
              <x14:axisColor rgb="FF000000"/>
            </x14:dataBar>
          </x14:cfRule>
          <xm:sqref>L3:L8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66C25-E8B0-45E4-8293-3584A7B13D34}">
  <sheetPr codeName="Sheet9"/>
  <dimension ref="B1:N11"/>
  <sheetViews>
    <sheetView workbookViewId="0">
      <selection activeCell="C11" sqref="C11"/>
    </sheetView>
  </sheetViews>
  <sheetFormatPr baseColWidth="10" defaultColWidth="8.83203125" defaultRowHeight="18"/>
  <cols>
    <col min="2" max="2" width="11.1640625" bestFit="1" customWidth="1"/>
    <col min="4" max="10" width="5.83203125" customWidth="1"/>
    <col min="11" max="12" width="14" customWidth="1"/>
    <col min="13" max="13" width="4.33203125" customWidth="1"/>
    <col min="14" max="14" width="14.6640625" customWidth="1"/>
  </cols>
  <sheetData>
    <row r="1" spans="2:14" ht="21" thickBot="1">
      <c r="B1" s="80" t="s">
        <v>96</v>
      </c>
      <c r="C1" s="81"/>
      <c r="D1" s="81"/>
      <c r="E1" s="82"/>
      <c r="F1" s="82"/>
      <c r="G1" s="82"/>
      <c r="H1" s="82"/>
      <c r="I1" s="82"/>
      <c r="J1" s="82"/>
      <c r="K1" s="82"/>
      <c r="L1" s="83"/>
      <c r="M1" s="60"/>
      <c r="N1" t="s">
        <v>104</v>
      </c>
    </row>
    <row r="2" spans="2:14" ht="31.5" customHeight="1">
      <c r="B2" s="48" t="s">
        <v>81</v>
      </c>
      <c r="C2" s="49" t="s">
        <v>88</v>
      </c>
      <c r="D2" s="49" t="s">
        <v>95</v>
      </c>
      <c r="E2" s="49" t="s">
        <v>97</v>
      </c>
      <c r="F2" s="49" t="s">
        <v>98</v>
      </c>
      <c r="G2" s="49" t="s">
        <v>99</v>
      </c>
      <c r="H2" s="49" t="s">
        <v>100</v>
      </c>
      <c r="I2" s="49" t="s">
        <v>101</v>
      </c>
      <c r="J2" s="49" t="s">
        <v>102</v>
      </c>
      <c r="K2" s="49" t="s">
        <v>67</v>
      </c>
      <c r="L2" s="50" t="s">
        <v>68</v>
      </c>
    </row>
    <row r="3" spans="2:14" ht="31.5" customHeight="1">
      <c r="B3" s="51" t="s">
        <v>82</v>
      </c>
      <c r="C3" s="52" t="s">
        <v>89</v>
      </c>
      <c r="D3" s="53">
        <v>80</v>
      </c>
      <c r="E3" s="54">
        <v>85</v>
      </c>
      <c r="F3" s="54">
        <v>64</v>
      </c>
      <c r="G3" s="54">
        <v>75</v>
      </c>
      <c r="H3" s="54">
        <v>45</v>
      </c>
      <c r="I3" s="54">
        <v>98</v>
      </c>
      <c r="J3" s="54">
        <v>76</v>
      </c>
      <c r="K3" s="62">
        <f>L3/6</f>
        <v>5906.666666666667</v>
      </c>
      <c r="L3" s="63">
        <f>SUM(E3:J3)*D3</f>
        <v>35440</v>
      </c>
      <c r="N3" t="str">
        <f>IF(L3&gt;50000,"OK","×")</f>
        <v>×</v>
      </c>
    </row>
    <row r="4" spans="2:14" ht="31.5" customHeight="1">
      <c r="B4" s="51" t="s">
        <v>83</v>
      </c>
      <c r="C4" s="52" t="s">
        <v>90</v>
      </c>
      <c r="D4" s="53">
        <v>200</v>
      </c>
      <c r="E4" s="54">
        <v>87</v>
      </c>
      <c r="F4" s="54">
        <v>86</v>
      </c>
      <c r="G4" s="54">
        <v>54</v>
      </c>
      <c r="H4" s="54">
        <v>78</v>
      </c>
      <c r="I4" s="54">
        <v>66</v>
      </c>
      <c r="J4" s="54">
        <v>92</v>
      </c>
      <c r="K4" s="62">
        <f t="shared" ref="K4:K8" si="0">L4/6</f>
        <v>15433.333333333334</v>
      </c>
      <c r="L4" s="63">
        <f t="shared" ref="L4:L8" si="1">SUM(E4:J4)*D4</f>
        <v>92600</v>
      </c>
      <c r="N4" t="str">
        <f t="shared" ref="N4:N8" si="2">IF(L4&gt;50000,"OK","×")</f>
        <v>OK</v>
      </c>
    </row>
    <row r="5" spans="2:14" ht="31.5" customHeight="1">
      <c r="B5" s="51" t="s">
        <v>84</v>
      </c>
      <c r="C5" s="52" t="s">
        <v>91</v>
      </c>
      <c r="D5" s="53">
        <v>120</v>
      </c>
      <c r="E5" s="54">
        <v>90</v>
      </c>
      <c r="F5" s="54">
        <v>34</v>
      </c>
      <c r="G5" s="54">
        <v>82</v>
      </c>
      <c r="H5" s="54">
        <v>16</v>
      </c>
      <c r="I5" s="54">
        <v>92</v>
      </c>
      <c r="J5" s="54">
        <v>83</v>
      </c>
      <c r="K5" s="62">
        <f t="shared" si="0"/>
        <v>7940</v>
      </c>
      <c r="L5" s="63">
        <f t="shared" si="1"/>
        <v>47640</v>
      </c>
      <c r="N5" t="str">
        <f t="shared" si="2"/>
        <v>×</v>
      </c>
    </row>
    <row r="6" spans="2:14" ht="31.5" customHeight="1">
      <c r="B6" s="51" t="s">
        <v>85</v>
      </c>
      <c r="C6" s="52" t="s">
        <v>92</v>
      </c>
      <c r="D6" s="53">
        <v>140</v>
      </c>
      <c r="E6" s="54">
        <v>74</v>
      </c>
      <c r="F6" s="54">
        <v>65</v>
      </c>
      <c r="G6" s="54">
        <v>72</v>
      </c>
      <c r="H6" s="54">
        <v>25</v>
      </c>
      <c r="I6" s="54">
        <v>79</v>
      </c>
      <c r="J6" s="54">
        <v>81</v>
      </c>
      <c r="K6" s="62">
        <f t="shared" si="0"/>
        <v>9240</v>
      </c>
      <c r="L6" s="63">
        <f t="shared" si="1"/>
        <v>55440</v>
      </c>
      <c r="N6" t="str">
        <f t="shared" si="2"/>
        <v>OK</v>
      </c>
    </row>
    <row r="7" spans="2:14" ht="31.5" customHeight="1">
      <c r="B7" s="51" t="s">
        <v>86</v>
      </c>
      <c r="C7" s="52" t="s">
        <v>93</v>
      </c>
      <c r="D7" s="53">
        <v>800</v>
      </c>
      <c r="E7" s="54">
        <v>69</v>
      </c>
      <c r="F7" s="54">
        <v>68</v>
      </c>
      <c r="G7" s="54">
        <v>7</v>
      </c>
      <c r="H7" s="54">
        <v>91</v>
      </c>
      <c r="I7" s="54">
        <v>99</v>
      </c>
      <c r="J7" s="54">
        <v>95</v>
      </c>
      <c r="K7" s="62">
        <f t="shared" si="0"/>
        <v>57200</v>
      </c>
      <c r="L7" s="63">
        <f t="shared" si="1"/>
        <v>343200</v>
      </c>
      <c r="N7" t="str">
        <f t="shared" si="2"/>
        <v>OK</v>
      </c>
    </row>
    <row r="8" spans="2:14" ht="31.5" customHeight="1" thickBot="1">
      <c r="B8" s="55" t="s">
        <v>87</v>
      </c>
      <c r="C8" s="56" t="s">
        <v>94</v>
      </c>
      <c r="D8" s="57">
        <v>60</v>
      </c>
      <c r="E8" s="58">
        <v>79</v>
      </c>
      <c r="F8" s="58">
        <v>91</v>
      </c>
      <c r="G8" s="58">
        <v>92</v>
      </c>
      <c r="H8" s="58">
        <v>68</v>
      </c>
      <c r="I8" s="58">
        <v>88</v>
      </c>
      <c r="J8" s="58">
        <v>88</v>
      </c>
      <c r="K8" s="62">
        <f t="shared" si="0"/>
        <v>5060</v>
      </c>
      <c r="L8" s="63">
        <f t="shared" si="1"/>
        <v>30360</v>
      </c>
      <c r="N8" t="str">
        <f t="shared" si="2"/>
        <v>×</v>
      </c>
    </row>
    <row r="10" spans="2:14">
      <c r="C10" s="61" t="s">
        <v>103</v>
      </c>
    </row>
    <row r="11" spans="2:14">
      <c r="C11">
        <f>VLOOKUP(B6,B3:J8,7)*VLOOKUP(B6,B3:D8,3)</f>
        <v>3500</v>
      </c>
    </row>
  </sheetData>
  <mergeCells count="1">
    <mergeCell ref="B1:L1"/>
  </mergeCells>
  <phoneticPr fontId="1"/>
  <conditionalFormatting sqref="L3:L8">
    <cfRule type="dataBar" priority="1">
      <dataBar>
        <cfvo type="min"/>
        <cfvo type="max"/>
        <color rgb="FF638EC6"/>
      </dataBar>
      <extLst>
        <ext xmlns:x14="http://schemas.microsoft.com/office/spreadsheetml/2009/9/main" uri="{B025F937-C7B1-47D3-B67F-A62EFF666E3E}">
          <x14:id>{9B406017-D154-405A-91E5-56DE48E39C43}</x14:id>
        </ext>
      </extLst>
    </cfRule>
  </conditionalFormatting>
  <pageMargins left="0.7" right="0.7" top="0.75" bottom="0.75" header="0.3" footer="0.3"/>
  <pageSetup paperSize="9" orientation="landscape" horizontalDpi="0" verticalDpi="0"/>
  <extLst>
    <ext xmlns:x14="http://schemas.microsoft.com/office/spreadsheetml/2009/9/main" uri="{78C0D931-6437-407d-A8EE-F0AAD7539E65}">
      <x14:conditionalFormattings>
        <x14:conditionalFormatting xmlns:xm="http://schemas.microsoft.com/office/excel/2006/main">
          <x14:cfRule type="dataBar" id="{9B406017-D154-405A-91E5-56DE48E39C43}">
            <x14:dataBar minLength="0" maxLength="100" border="1" negativeBarBorderColorSameAsPositive="0">
              <x14:cfvo type="autoMin"/>
              <x14:cfvo type="autoMax"/>
              <x14:borderColor rgb="FF638EC6"/>
              <x14:negativeFillColor rgb="FFFF0000"/>
              <x14:negativeBorderColor rgb="FFFF0000"/>
              <x14:axisColor rgb="FF000000"/>
            </x14:dataBar>
          </x14:cfRule>
          <xm:sqref>L3:L8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FC51-3D84-4A5B-9925-2710CC04AEEA}">
  <sheetPr codeName="Sheet10"/>
  <dimension ref="A2:A10"/>
  <sheetViews>
    <sheetView workbookViewId="0">
      <selection activeCell="D3" sqref="D3"/>
    </sheetView>
  </sheetViews>
  <sheetFormatPr baseColWidth="10" defaultColWidth="8.83203125" defaultRowHeight="18"/>
  <cols>
    <col min="1" max="1" width="51.5" bestFit="1" customWidth="1"/>
  </cols>
  <sheetData>
    <row r="2" spans="1:1">
      <c r="A2" t="s">
        <v>111</v>
      </c>
    </row>
    <row r="6" spans="1:1">
      <c r="A6" t="s">
        <v>112</v>
      </c>
    </row>
    <row r="10" spans="1:1">
      <c r="A10" t="s">
        <v>113</v>
      </c>
    </row>
  </sheetData>
  <phoneticPr fontId="1"/>
  <pageMargins left="0.7" right="0.7" top="0.75" bottom="0.75" header="0.3" footer="0.3"/>
  <pageSetup paperSize="9"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DBFC8-0AA3-8D4D-A2C9-0E2E41DBE646}">
  <sheetPr codeName="Sheet11"/>
  <dimension ref="A1"/>
  <sheetViews>
    <sheetView workbookViewId="0"/>
  </sheetViews>
  <sheetFormatPr baseColWidth="10" defaultRowHeight="18"/>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11</vt:i4>
      </vt:variant>
      <vt:variant>
        <vt:lpstr>名前付き一覧</vt:lpstr>
      </vt:variant>
      <vt:variant>
        <vt:i4>3</vt:i4>
      </vt:variant>
    </vt:vector>
  </HeadingPairs>
  <TitlesOfParts>
    <vt:vector size="14" baseType="lpstr">
      <vt:lpstr>Excel基本用語</vt:lpstr>
      <vt:lpstr>Excel基本操作</vt:lpstr>
      <vt:lpstr>表作成</vt:lpstr>
      <vt:lpstr>Sheet3</vt:lpstr>
      <vt:lpstr>表サンプル</vt:lpstr>
      <vt:lpstr>計算</vt:lpstr>
      <vt:lpstr>論理関数</vt:lpstr>
      <vt:lpstr>テスト</vt:lpstr>
      <vt:lpstr>答え</vt:lpstr>
      <vt:lpstr>感想</vt:lpstr>
      <vt:lpstr>Sheet4</vt:lpstr>
      <vt:lpstr>表サンプル!Print_Area</vt:lpstr>
      <vt:lpstr>合計点数</vt:lpstr>
      <vt:lpstr>生徒名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長吉 優介</cp:lastModifiedBy>
  <dcterms:created xsi:type="dcterms:W3CDTF">2020-07-02T04:52:07Z</dcterms:created>
  <dcterms:modified xsi:type="dcterms:W3CDTF">2020-07-29T06:01:37Z</dcterms:modified>
</cp:coreProperties>
</file>