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4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5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6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7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8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9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10.xml" ContentType="application/vnd.openxmlformats-officedocument.drawing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drawings/drawing11.xml" ContentType="application/vnd.openxmlformats-officedocument.drawing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drawings/drawing12.xml" ContentType="application/vnd.openxmlformats-officedocument.drawing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13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drawings/drawing1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5.xml" ContentType="application/vnd.openxmlformats-officedocument.drawing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drawings/drawing16.xml" ContentType="application/vnd.openxmlformats-officedocument.drawing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"/>
    </mc:Choice>
  </mc:AlternateContent>
  <xr:revisionPtr revIDLastSave="0" documentId="13_ncr:1_{EA63D5AE-17DB-4D79-9765-CBD79A22FC7B}" xr6:coauthVersionLast="47" xr6:coauthVersionMax="47" xr10:uidLastSave="{00000000-0000-0000-0000-000000000000}"/>
  <bookViews>
    <workbookView xWindow="-110" yWindow="-110" windowWidth="19420" windowHeight="10300" firstSheet="7" activeTab="10" xr2:uid="{CB0EEB28-61B6-4D3C-8237-3A6DEBBCEA5A}"/>
  </bookViews>
  <sheets>
    <sheet name="基本シート" sheetId="1" r:id="rId1"/>
    <sheet name="10月" sheetId="10" r:id="rId2"/>
    <sheet name="11月" sheetId="2" r:id="rId3"/>
    <sheet name="12月" sheetId="5" r:id="rId4"/>
    <sheet name="1月" sheetId="9" r:id="rId5"/>
    <sheet name="2月" sheetId="11" r:id="rId6"/>
    <sheet name="3月" sheetId="12" r:id="rId7"/>
    <sheet name="4月" sheetId="13" r:id="rId8"/>
    <sheet name="5月" sheetId="14" r:id="rId9"/>
    <sheet name="6月" sheetId="15" r:id="rId10"/>
    <sheet name="7月" sheetId="16" r:id="rId11"/>
    <sheet name="8月" sheetId="17" r:id="rId12"/>
    <sheet name="比較" sheetId="8" r:id="rId13"/>
    <sheet name="CSV" sheetId="3" r:id="rId14"/>
    <sheet name="消費分析" sheetId="6" r:id="rId15"/>
    <sheet name="フォーマット" sheetId="7" r:id="rId16"/>
    <sheet name="11月_BACK" sheetId="4" r:id="rId17"/>
  </sheets>
  <definedNames>
    <definedName name="_xlnm._FilterDatabase" localSheetId="2" hidden="1">'11月'!$B$6:$HV$6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W38" i="17" l="1"/>
  <c r="GV38" i="17"/>
  <c r="GU38" i="17"/>
  <c r="GT38" i="17"/>
  <c r="GS38" i="17"/>
  <c r="GR38" i="17"/>
  <c r="GQ38" i="17"/>
  <c r="GP38" i="17"/>
  <c r="GO38" i="17"/>
  <c r="GN38" i="17"/>
  <c r="GM38" i="17"/>
  <c r="GL38" i="17"/>
  <c r="GK38" i="17"/>
  <c r="GJ38" i="17"/>
  <c r="GI38" i="17"/>
  <c r="GH38" i="17"/>
  <c r="GG38" i="17"/>
  <c r="GF38" i="17"/>
  <c r="GE38" i="17"/>
  <c r="GD38" i="17"/>
  <c r="GC38" i="17"/>
  <c r="GB38" i="17"/>
  <c r="GA38" i="17"/>
  <c r="FZ38" i="17"/>
  <c r="FX38" i="17"/>
  <c r="FW38" i="17"/>
  <c r="FV38" i="17"/>
  <c r="FU38" i="17"/>
  <c r="FT38" i="17"/>
  <c r="FS38" i="17"/>
  <c r="FR38" i="17"/>
  <c r="FQ38" i="17"/>
  <c r="FP38" i="17"/>
  <c r="FO38" i="17"/>
  <c r="FN38" i="17"/>
  <c r="FM38" i="17"/>
  <c r="FL38" i="17"/>
  <c r="FK38" i="17"/>
  <c r="FJ38" i="17"/>
  <c r="FI38" i="17"/>
  <c r="FH38" i="17"/>
  <c r="FG38" i="17"/>
  <c r="FF38" i="17"/>
  <c r="FE38" i="17"/>
  <c r="FD38" i="17"/>
  <c r="FC38" i="17"/>
  <c r="FB38" i="17"/>
  <c r="FA38" i="17"/>
  <c r="EY38" i="17"/>
  <c r="EX38" i="17"/>
  <c r="EW38" i="17"/>
  <c r="EV38" i="17"/>
  <c r="EU38" i="17"/>
  <c r="ET38" i="17"/>
  <c r="ES38" i="17"/>
  <c r="ER38" i="17"/>
  <c r="EQ38" i="17"/>
  <c r="EP38" i="17"/>
  <c r="EO38" i="17"/>
  <c r="EN38" i="17"/>
  <c r="EM38" i="17"/>
  <c r="EL38" i="17"/>
  <c r="EK38" i="17"/>
  <c r="EJ38" i="17"/>
  <c r="EI38" i="17"/>
  <c r="EH38" i="17"/>
  <c r="EG38" i="17"/>
  <c r="EF38" i="17"/>
  <c r="EE38" i="17"/>
  <c r="ED38" i="17"/>
  <c r="EC38" i="17"/>
  <c r="EB38" i="17"/>
  <c r="DX38" i="17"/>
  <c r="DV38" i="17"/>
  <c r="DT38" i="17"/>
  <c r="DR38" i="17"/>
  <c r="DP38" i="17"/>
  <c r="DN38" i="17"/>
  <c r="DL38" i="17"/>
  <c r="DJ38" i="17"/>
  <c r="DH38" i="17"/>
  <c r="DF38" i="17"/>
  <c r="DD38" i="17"/>
  <c r="DB38" i="17"/>
  <c r="CZ38" i="17"/>
  <c r="CX38" i="17"/>
  <c r="CV38" i="17"/>
  <c r="CT38" i="17"/>
  <c r="CR38" i="17"/>
  <c r="CP38" i="17"/>
  <c r="CN38" i="17"/>
  <c r="CL38" i="17"/>
  <c r="CJ38" i="17"/>
  <c r="CH38" i="17"/>
  <c r="CF38" i="17"/>
  <c r="CD38" i="17"/>
  <c r="CC38" i="17"/>
  <c r="CB38" i="17"/>
  <c r="CA38" i="17"/>
  <c r="BZ38" i="17"/>
  <c r="BY38" i="17"/>
  <c r="BX38" i="17"/>
  <c r="BW38" i="17"/>
  <c r="BV38" i="17"/>
  <c r="BU38" i="17"/>
  <c r="BT38" i="17"/>
  <c r="BS38" i="17"/>
  <c r="BR38" i="17"/>
  <c r="BQ38" i="17"/>
  <c r="BP38" i="17"/>
  <c r="BO38" i="17"/>
  <c r="BN38" i="17"/>
  <c r="BM38" i="17"/>
  <c r="BL38" i="17"/>
  <c r="BK38" i="17"/>
  <c r="BJ38" i="17"/>
  <c r="BI38" i="17"/>
  <c r="BH38" i="17"/>
  <c r="BG38" i="17"/>
  <c r="BF38" i="17"/>
  <c r="BB38" i="17"/>
  <c r="R38" i="17"/>
  <c r="P38" i="17"/>
  <c r="N38" i="17"/>
  <c r="L38" i="17"/>
  <c r="J38" i="17"/>
  <c r="H38" i="17"/>
  <c r="C38" i="17"/>
  <c r="E38" i="17" s="1"/>
  <c r="BD37" i="17"/>
  <c r="BC37" i="17"/>
  <c r="BA37" i="17"/>
  <c r="AY37" i="17"/>
  <c r="AW37" i="17"/>
  <c r="AU37" i="17"/>
  <c r="AS37" i="17"/>
  <c r="AQ37" i="17"/>
  <c r="AO37" i="17"/>
  <c r="AM37" i="17"/>
  <c r="AK37" i="17"/>
  <c r="AI37" i="17"/>
  <c r="AG37" i="17"/>
  <c r="AE37" i="17"/>
  <c r="AC37" i="17"/>
  <c r="AA37" i="17"/>
  <c r="Y37" i="17"/>
  <c r="W37" i="17"/>
  <c r="U37" i="17"/>
  <c r="S37" i="17"/>
  <c r="Q37" i="17"/>
  <c r="O37" i="17"/>
  <c r="M37" i="17"/>
  <c r="K37" i="17"/>
  <c r="I37" i="17"/>
  <c r="GX36" i="17"/>
  <c r="FY36" i="17"/>
  <c r="EZ36" i="17"/>
  <c r="EA36" i="17"/>
  <c r="DZ36" i="17"/>
  <c r="DY36" i="17"/>
  <c r="DW36" i="17"/>
  <c r="DU36" i="17"/>
  <c r="DS36" i="17"/>
  <c r="DQ36" i="17"/>
  <c r="DO36" i="17"/>
  <c r="DM36" i="17"/>
  <c r="DK36" i="17"/>
  <c r="DI36" i="17"/>
  <c r="DG36" i="17"/>
  <c r="DE36" i="17"/>
  <c r="DC36" i="17"/>
  <c r="DA36" i="17"/>
  <c r="CY36" i="17"/>
  <c r="CW36" i="17"/>
  <c r="CU36" i="17"/>
  <c r="CS36" i="17"/>
  <c r="CQ36" i="17"/>
  <c r="CO36" i="17"/>
  <c r="CM36" i="17"/>
  <c r="CK36" i="17"/>
  <c r="CI36" i="17"/>
  <c r="CG36" i="17"/>
  <c r="CE36" i="17"/>
  <c r="BD36" i="17"/>
  <c r="C36" i="17"/>
  <c r="E36" i="17" s="1"/>
  <c r="GX35" i="17"/>
  <c r="FY35" i="17"/>
  <c r="EZ35" i="17"/>
  <c r="DZ35" i="17"/>
  <c r="EA35" i="17" s="1"/>
  <c r="DY35" i="17"/>
  <c r="DW35" i="17"/>
  <c r="DU35" i="17"/>
  <c r="DS35" i="17"/>
  <c r="DQ35" i="17"/>
  <c r="DO35" i="17"/>
  <c r="DM35" i="17"/>
  <c r="DK35" i="17"/>
  <c r="DI35" i="17"/>
  <c r="DG35" i="17"/>
  <c r="DE35" i="17"/>
  <c r="DC35" i="17"/>
  <c r="DA35" i="17"/>
  <c r="CY35" i="17"/>
  <c r="CW35" i="17"/>
  <c r="CU35" i="17"/>
  <c r="CS35" i="17"/>
  <c r="CQ35" i="17"/>
  <c r="CO35" i="17"/>
  <c r="CM35" i="17"/>
  <c r="CK35" i="17"/>
  <c r="CI35" i="17"/>
  <c r="CG35" i="17"/>
  <c r="CE35" i="17"/>
  <c r="BD35" i="17"/>
  <c r="C35" i="17"/>
  <c r="E35" i="17" s="1"/>
  <c r="AO35" i="17" s="1"/>
  <c r="GX34" i="17"/>
  <c r="FY34" i="17"/>
  <c r="EZ34" i="17"/>
  <c r="EA34" i="17"/>
  <c r="DZ34" i="17"/>
  <c r="DY34" i="17"/>
  <c r="DW34" i="17"/>
  <c r="DU34" i="17"/>
  <c r="DS34" i="17"/>
  <c r="DQ34" i="17"/>
  <c r="DO34" i="17"/>
  <c r="DM34" i="17"/>
  <c r="DK34" i="17"/>
  <c r="DI34" i="17"/>
  <c r="DG34" i="17"/>
  <c r="DE34" i="17"/>
  <c r="DC34" i="17"/>
  <c r="DA34" i="17"/>
  <c r="CY34" i="17"/>
  <c r="CW34" i="17"/>
  <c r="CU34" i="17"/>
  <c r="CS34" i="17"/>
  <c r="CQ34" i="17"/>
  <c r="CO34" i="17"/>
  <c r="CM34" i="17"/>
  <c r="CK34" i="17"/>
  <c r="CI34" i="17"/>
  <c r="CG34" i="17"/>
  <c r="CE34" i="17"/>
  <c r="BD34" i="17"/>
  <c r="C34" i="17"/>
  <c r="E34" i="17" s="1"/>
  <c r="GX33" i="17"/>
  <c r="FY33" i="17"/>
  <c r="EZ33" i="17"/>
  <c r="EA33" i="17"/>
  <c r="DZ33" i="17"/>
  <c r="DY33" i="17"/>
  <c r="DW33" i="17"/>
  <c r="DU33" i="17"/>
  <c r="DS33" i="17"/>
  <c r="DQ33" i="17"/>
  <c r="DO33" i="17"/>
  <c r="DM33" i="17"/>
  <c r="DK33" i="17"/>
  <c r="DI33" i="17"/>
  <c r="DG33" i="17"/>
  <c r="DE33" i="17"/>
  <c r="DC33" i="17"/>
  <c r="DA33" i="17"/>
  <c r="CY33" i="17"/>
  <c r="CW33" i="17"/>
  <c r="CU33" i="17"/>
  <c r="CS33" i="17"/>
  <c r="CQ33" i="17"/>
  <c r="CO33" i="17"/>
  <c r="CM33" i="17"/>
  <c r="CK33" i="17"/>
  <c r="CI33" i="17"/>
  <c r="CG33" i="17"/>
  <c r="CE33" i="17"/>
  <c r="BD33" i="17"/>
  <c r="C33" i="17"/>
  <c r="E33" i="17" s="1"/>
  <c r="BC33" i="17" s="1"/>
  <c r="GX32" i="17"/>
  <c r="FY32" i="17"/>
  <c r="EZ32" i="17"/>
  <c r="DZ32" i="17"/>
  <c r="EA32" i="17" s="1"/>
  <c r="DY32" i="17"/>
  <c r="DW32" i="17"/>
  <c r="DU32" i="17"/>
  <c r="DS32" i="17"/>
  <c r="DQ32" i="17"/>
  <c r="DO32" i="17"/>
  <c r="DM32" i="17"/>
  <c r="DK32" i="17"/>
  <c r="DI32" i="17"/>
  <c r="DG32" i="17"/>
  <c r="DE32" i="17"/>
  <c r="DC32" i="17"/>
  <c r="DA32" i="17"/>
  <c r="CY32" i="17"/>
  <c r="CW32" i="17"/>
  <c r="CU32" i="17"/>
  <c r="CS32" i="17"/>
  <c r="CQ32" i="17"/>
  <c r="CO32" i="17"/>
  <c r="CM32" i="17"/>
  <c r="CK32" i="17"/>
  <c r="CI32" i="17"/>
  <c r="CG32" i="17"/>
  <c r="CE32" i="17"/>
  <c r="BD32" i="17"/>
  <c r="C32" i="17"/>
  <c r="E32" i="17" s="1"/>
  <c r="GX31" i="17"/>
  <c r="FY31" i="17"/>
  <c r="EZ31" i="17"/>
  <c r="DZ31" i="17"/>
  <c r="EA31" i="17" s="1"/>
  <c r="DY31" i="17"/>
  <c r="DW31" i="17"/>
  <c r="DU31" i="17"/>
  <c r="DS31" i="17"/>
  <c r="DQ31" i="17"/>
  <c r="DO31" i="17"/>
  <c r="DM31" i="17"/>
  <c r="DK31" i="17"/>
  <c r="DI31" i="17"/>
  <c r="DG31" i="17"/>
  <c r="DE31" i="17"/>
  <c r="DC31" i="17"/>
  <c r="DA31" i="17"/>
  <c r="CY31" i="17"/>
  <c r="CW31" i="17"/>
  <c r="CU31" i="17"/>
  <c r="CS31" i="17"/>
  <c r="CQ31" i="17"/>
  <c r="CO31" i="17"/>
  <c r="CM31" i="17"/>
  <c r="CK31" i="17"/>
  <c r="CI31" i="17"/>
  <c r="CG31" i="17"/>
  <c r="CE31" i="17"/>
  <c r="BD31" i="17"/>
  <c r="E31" i="17"/>
  <c r="AW31" i="17" s="1"/>
  <c r="C31" i="17"/>
  <c r="GX30" i="17"/>
  <c r="FY30" i="17"/>
  <c r="EZ30" i="17"/>
  <c r="DZ30" i="17"/>
  <c r="EA30" i="17" s="1"/>
  <c r="DY30" i="17"/>
  <c r="DW30" i="17"/>
  <c r="DU30" i="17"/>
  <c r="DS30" i="17"/>
  <c r="DQ30" i="17"/>
  <c r="DO30" i="17"/>
  <c r="DM30" i="17"/>
  <c r="DK30" i="17"/>
  <c r="DI30" i="17"/>
  <c r="DG30" i="17"/>
  <c r="DE30" i="17"/>
  <c r="DC30" i="17"/>
  <c r="DA30" i="17"/>
  <c r="CY30" i="17"/>
  <c r="CW30" i="17"/>
  <c r="CU30" i="17"/>
  <c r="CS30" i="17"/>
  <c r="CQ30" i="17"/>
  <c r="CO30" i="17"/>
  <c r="CM30" i="17"/>
  <c r="CK30" i="17"/>
  <c r="CI30" i="17"/>
  <c r="CG30" i="17"/>
  <c r="CE30" i="17"/>
  <c r="BD30" i="17"/>
  <c r="C30" i="17"/>
  <c r="E30" i="17" s="1"/>
  <c r="GX29" i="17"/>
  <c r="FY29" i="17"/>
  <c r="EZ29" i="17"/>
  <c r="EA29" i="17"/>
  <c r="DZ29" i="17"/>
  <c r="DY29" i="17"/>
  <c r="DW29" i="17"/>
  <c r="DU29" i="17"/>
  <c r="DS29" i="17"/>
  <c r="DQ29" i="17"/>
  <c r="DO29" i="17"/>
  <c r="DM29" i="17"/>
  <c r="DK29" i="17"/>
  <c r="DI29" i="17"/>
  <c r="DG29" i="17"/>
  <c r="DE29" i="17"/>
  <c r="DC29" i="17"/>
  <c r="DA29" i="17"/>
  <c r="CY29" i="17"/>
  <c r="CW29" i="17"/>
  <c r="CU29" i="17"/>
  <c r="CS29" i="17"/>
  <c r="CQ29" i="17"/>
  <c r="CO29" i="17"/>
  <c r="CM29" i="17"/>
  <c r="CK29" i="17"/>
  <c r="CI29" i="17"/>
  <c r="CG29" i="17"/>
  <c r="CE29" i="17"/>
  <c r="BD29" i="17"/>
  <c r="E29" i="17"/>
  <c r="BA29" i="17" s="1"/>
  <c r="C29" i="17"/>
  <c r="GX28" i="17"/>
  <c r="FY28" i="17"/>
  <c r="EZ28" i="17"/>
  <c r="EA28" i="17"/>
  <c r="DZ28" i="17"/>
  <c r="DY28" i="17"/>
  <c r="DW28" i="17"/>
  <c r="DU28" i="17"/>
  <c r="DS28" i="17"/>
  <c r="DQ28" i="17"/>
  <c r="DO28" i="17"/>
  <c r="DM28" i="17"/>
  <c r="DK28" i="17"/>
  <c r="DI28" i="17"/>
  <c r="DG28" i="17"/>
  <c r="DE28" i="17"/>
  <c r="DC28" i="17"/>
  <c r="DA28" i="17"/>
  <c r="CY28" i="17"/>
  <c r="CW28" i="17"/>
  <c r="CU28" i="17"/>
  <c r="CS28" i="17"/>
  <c r="CQ28" i="17"/>
  <c r="CO28" i="17"/>
  <c r="CM28" i="17"/>
  <c r="CK28" i="17"/>
  <c r="CI28" i="17"/>
  <c r="CG28" i="17"/>
  <c r="CE28" i="17"/>
  <c r="BD28" i="17"/>
  <c r="C28" i="17"/>
  <c r="E28" i="17" s="1"/>
  <c r="AG28" i="17" s="1"/>
  <c r="GX27" i="17"/>
  <c r="FY27" i="17"/>
  <c r="EZ27" i="17"/>
  <c r="EA27" i="17"/>
  <c r="DZ27" i="17"/>
  <c r="DY27" i="17"/>
  <c r="DW27" i="17"/>
  <c r="DU27" i="17"/>
  <c r="DS27" i="17"/>
  <c r="DQ27" i="17"/>
  <c r="DO27" i="17"/>
  <c r="DM27" i="17"/>
  <c r="DK27" i="17"/>
  <c r="DI27" i="17"/>
  <c r="DG27" i="17"/>
  <c r="DE27" i="17"/>
  <c r="DC27" i="17"/>
  <c r="DA27" i="17"/>
  <c r="CY27" i="17"/>
  <c r="CW27" i="17"/>
  <c r="CU27" i="17"/>
  <c r="CS27" i="17"/>
  <c r="CQ27" i="17"/>
  <c r="CO27" i="17"/>
  <c r="CM27" i="17"/>
  <c r="CK27" i="17"/>
  <c r="CI27" i="17"/>
  <c r="CG27" i="17"/>
  <c r="CE27" i="17"/>
  <c r="BD27" i="17"/>
  <c r="C27" i="17"/>
  <c r="E27" i="17" s="1"/>
  <c r="GX26" i="17"/>
  <c r="FY26" i="17"/>
  <c r="EZ26" i="17"/>
  <c r="EA26" i="17"/>
  <c r="DZ26" i="17"/>
  <c r="DY26" i="17"/>
  <c r="DW26" i="17"/>
  <c r="DU26" i="17"/>
  <c r="DS26" i="17"/>
  <c r="DQ26" i="17"/>
  <c r="DO26" i="17"/>
  <c r="DM26" i="17"/>
  <c r="DK26" i="17"/>
  <c r="DI26" i="17"/>
  <c r="DG26" i="17"/>
  <c r="DE26" i="17"/>
  <c r="DC26" i="17"/>
  <c r="DA26" i="17"/>
  <c r="CY26" i="17"/>
  <c r="CW26" i="17"/>
  <c r="CU26" i="17"/>
  <c r="CS26" i="17"/>
  <c r="CQ26" i="17"/>
  <c r="CO26" i="17"/>
  <c r="CM26" i="17"/>
  <c r="CK26" i="17"/>
  <c r="CI26" i="17"/>
  <c r="CG26" i="17"/>
  <c r="CE26" i="17"/>
  <c r="BD26" i="17"/>
  <c r="C26" i="17"/>
  <c r="E26" i="17" s="1"/>
  <c r="GX25" i="17"/>
  <c r="FY25" i="17"/>
  <c r="EZ25" i="17"/>
  <c r="EA25" i="17"/>
  <c r="DZ25" i="17"/>
  <c r="DY25" i="17"/>
  <c r="DW25" i="17"/>
  <c r="DU25" i="17"/>
  <c r="DS25" i="17"/>
  <c r="DQ25" i="17"/>
  <c r="DO25" i="17"/>
  <c r="DM25" i="17"/>
  <c r="DK25" i="17"/>
  <c r="DI25" i="17"/>
  <c r="DG25" i="17"/>
  <c r="DE25" i="17"/>
  <c r="DC25" i="17"/>
  <c r="DA25" i="17"/>
  <c r="CY25" i="17"/>
  <c r="CW25" i="17"/>
  <c r="CU25" i="17"/>
  <c r="CS25" i="17"/>
  <c r="CQ25" i="17"/>
  <c r="CO25" i="17"/>
  <c r="CM25" i="17"/>
  <c r="CK25" i="17"/>
  <c r="CI25" i="17"/>
  <c r="CG25" i="17"/>
  <c r="CE25" i="17"/>
  <c r="BD25" i="17"/>
  <c r="C25" i="17"/>
  <c r="E25" i="17" s="1"/>
  <c r="AM25" i="17" s="1"/>
  <c r="GX24" i="17"/>
  <c r="FY24" i="17"/>
  <c r="EZ24" i="17"/>
  <c r="DZ24" i="17"/>
  <c r="EA24" i="17" s="1"/>
  <c r="DY24" i="17"/>
  <c r="DW24" i="17"/>
  <c r="DU24" i="17"/>
  <c r="DS24" i="17"/>
  <c r="DQ24" i="17"/>
  <c r="DO24" i="17"/>
  <c r="DM24" i="17"/>
  <c r="DK24" i="17"/>
  <c r="DI24" i="17"/>
  <c r="DG24" i="17"/>
  <c r="DE24" i="17"/>
  <c r="DC24" i="17"/>
  <c r="DA24" i="17"/>
  <c r="CY24" i="17"/>
  <c r="CW24" i="17"/>
  <c r="CU24" i="17"/>
  <c r="CS24" i="17"/>
  <c r="CQ24" i="17"/>
  <c r="CO24" i="17"/>
  <c r="CM24" i="17"/>
  <c r="CK24" i="17"/>
  <c r="CI24" i="17"/>
  <c r="CG24" i="17"/>
  <c r="CE24" i="17"/>
  <c r="BD24" i="17"/>
  <c r="C24" i="17"/>
  <c r="E24" i="17" s="1"/>
  <c r="GX23" i="17"/>
  <c r="FY23" i="17"/>
  <c r="EZ23" i="17"/>
  <c r="EA23" i="17"/>
  <c r="DZ23" i="17"/>
  <c r="DY23" i="17"/>
  <c r="DW23" i="17"/>
  <c r="DU23" i="17"/>
  <c r="DS23" i="17"/>
  <c r="DQ23" i="17"/>
  <c r="DO23" i="17"/>
  <c r="DM23" i="17"/>
  <c r="DK23" i="17"/>
  <c r="DI23" i="17"/>
  <c r="DG23" i="17"/>
  <c r="DE23" i="17"/>
  <c r="DC23" i="17"/>
  <c r="DA23" i="17"/>
  <c r="CY23" i="17"/>
  <c r="CW23" i="17"/>
  <c r="CU23" i="17"/>
  <c r="CS23" i="17"/>
  <c r="CQ23" i="17"/>
  <c r="CO23" i="17"/>
  <c r="CM23" i="17"/>
  <c r="CK23" i="17"/>
  <c r="CI23" i="17"/>
  <c r="CG23" i="17"/>
  <c r="CE23" i="17"/>
  <c r="BD23" i="17"/>
  <c r="C23" i="17"/>
  <c r="E23" i="17" s="1"/>
  <c r="GX22" i="17"/>
  <c r="FY22" i="17"/>
  <c r="EZ22" i="17"/>
  <c r="DZ22" i="17"/>
  <c r="EA22" i="17" s="1"/>
  <c r="DY22" i="17"/>
  <c r="DW22" i="17"/>
  <c r="DU22" i="17"/>
  <c r="DS22" i="17"/>
  <c r="DQ22" i="17"/>
  <c r="DO22" i="17"/>
  <c r="DM22" i="17"/>
  <c r="DK22" i="17"/>
  <c r="DI22" i="17"/>
  <c r="DG22" i="17"/>
  <c r="DE22" i="17"/>
  <c r="DC22" i="17"/>
  <c r="DA22" i="17"/>
  <c r="CY22" i="17"/>
  <c r="CW22" i="17"/>
  <c r="CU22" i="17"/>
  <c r="CS22" i="17"/>
  <c r="CQ22" i="17"/>
  <c r="CO22" i="17"/>
  <c r="CM22" i="17"/>
  <c r="CK22" i="17"/>
  <c r="CI22" i="17"/>
  <c r="CG22" i="17"/>
  <c r="CE22" i="17"/>
  <c r="BD22" i="17"/>
  <c r="C22" i="17"/>
  <c r="E22" i="17" s="1"/>
  <c r="M22" i="17" s="1"/>
  <c r="GX21" i="17"/>
  <c r="FY21" i="17"/>
  <c r="EZ21" i="17"/>
  <c r="EA21" i="17"/>
  <c r="DZ21" i="17"/>
  <c r="DY21" i="17"/>
  <c r="DW21" i="17"/>
  <c r="DU21" i="17"/>
  <c r="DS21" i="17"/>
  <c r="DQ21" i="17"/>
  <c r="DO21" i="17"/>
  <c r="DM21" i="17"/>
  <c r="DK21" i="17"/>
  <c r="DI21" i="17"/>
  <c r="DG21" i="17"/>
  <c r="DE21" i="17"/>
  <c r="DC21" i="17"/>
  <c r="DA21" i="17"/>
  <c r="CY21" i="17"/>
  <c r="CW21" i="17"/>
  <c r="CU21" i="17"/>
  <c r="CS21" i="17"/>
  <c r="CQ21" i="17"/>
  <c r="CO21" i="17"/>
  <c r="CM21" i="17"/>
  <c r="CK21" i="17"/>
  <c r="CI21" i="17"/>
  <c r="CG21" i="17"/>
  <c r="CE21" i="17"/>
  <c r="BD21" i="17"/>
  <c r="AW21" i="17"/>
  <c r="AU21" i="17"/>
  <c r="AS21" i="17"/>
  <c r="Q21" i="17"/>
  <c r="O21" i="17"/>
  <c r="M21" i="17"/>
  <c r="E21" i="17"/>
  <c r="BA21" i="17" s="1"/>
  <c r="C21" i="17"/>
  <c r="GX20" i="17"/>
  <c r="FY20" i="17"/>
  <c r="EZ20" i="17"/>
  <c r="EA20" i="17"/>
  <c r="DZ20" i="17"/>
  <c r="DY20" i="17"/>
  <c r="DW20" i="17"/>
  <c r="DU20" i="17"/>
  <c r="DS20" i="17"/>
  <c r="DQ20" i="17"/>
  <c r="DO20" i="17"/>
  <c r="DM20" i="17"/>
  <c r="DK20" i="17"/>
  <c r="DI20" i="17"/>
  <c r="DG20" i="17"/>
  <c r="DE20" i="17"/>
  <c r="DC20" i="17"/>
  <c r="DA20" i="17"/>
  <c r="CY20" i="17"/>
  <c r="CW20" i="17"/>
  <c r="CU20" i="17"/>
  <c r="CS20" i="17"/>
  <c r="CQ20" i="17"/>
  <c r="CO20" i="17"/>
  <c r="CM20" i="17"/>
  <c r="CK20" i="17"/>
  <c r="CI20" i="17"/>
  <c r="CG20" i="17"/>
  <c r="CE20" i="17"/>
  <c r="BD20" i="17"/>
  <c r="AW20" i="17"/>
  <c r="AG20" i="17"/>
  <c r="Q20" i="17"/>
  <c r="C20" i="17"/>
  <c r="E20" i="17" s="1"/>
  <c r="GX19" i="17"/>
  <c r="FY19" i="17"/>
  <c r="EZ19" i="17"/>
  <c r="EA19" i="17"/>
  <c r="DZ19" i="17"/>
  <c r="DY19" i="17"/>
  <c r="DW19" i="17"/>
  <c r="DU19" i="17"/>
  <c r="DS19" i="17"/>
  <c r="DQ19" i="17"/>
  <c r="DO19" i="17"/>
  <c r="DM19" i="17"/>
  <c r="DK19" i="17"/>
  <c r="DI19" i="17"/>
  <c r="DG19" i="17"/>
  <c r="DE19" i="17"/>
  <c r="DC19" i="17"/>
  <c r="DA19" i="17"/>
  <c r="CY19" i="17"/>
  <c r="CW19" i="17"/>
  <c r="CU19" i="17"/>
  <c r="CS19" i="17"/>
  <c r="CQ19" i="17"/>
  <c r="CO19" i="17"/>
  <c r="CM19" i="17"/>
  <c r="CK19" i="17"/>
  <c r="CI19" i="17"/>
  <c r="CG19" i="17"/>
  <c r="CE19" i="17"/>
  <c r="BD19" i="17"/>
  <c r="S19" i="17"/>
  <c r="C19" i="17"/>
  <c r="E19" i="17" s="1"/>
  <c r="GX18" i="17"/>
  <c r="FY18" i="17"/>
  <c r="EZ18" i="17"/>
  <c r="DZ18" i="17"/>
  <c r="EA18" i="17" s="1"/>
  <c r="DY18" i="17"/>
  <c r="DW18" i="17"/>
  <c r="DU18" i="17"/>
  <c r="DS18" i="17"/>
  <c r="DQ18" i="17"/>
  <c r="DO18" i="17"/>
  <c r="DM18" i="17"/>
  <c r="DK18" i="17"/>
  <c r="DI18" i="17"/>
  <c r="DG18" i="17"/>
  <c r="DE18" i="17"/>
  <c r="DC18" i="17"/>
  <c r="DA18" i="17"/>
  <c r="CY18" i="17"/>
  <c r="CW18" i="17"/>
  <c r="CU18" i="17"/>
  <c r="CS18" i="17"/>
  <c r="CQ18" i="17"/>
  <c r="CO18" i="17"/>
  <c r="CM18" i="17"/>
  <c r="CK18" i="17"/>
  <c r="CI18" i="17"/>
  <c r="CG18" i="17"/>
  <c r="CE18" i="17"/>
  <c r="BD18" i="17"/>
  <c r="C18" i="17"/>
  <c r="E18" i="17" s="1"/>
  <c r="GX17" i="17"/>
  <c r="FY17" i="17"/>
  <c r="EZ17" i="17"/>
  <c r="DZ17" i="17"/>
  <c r="EA17" i="17" s="1"/>
  <c r="DY17" i="17"/>
  <c r="DW17" i="17"/>
  <c r="DU17" i="17"/>
  <c r="DS17" i="17"/>
  <c r="DQ17" i="17"/>
  <c r="DO17" i="17"/>
  <c r="DM17" i="17"/>
  <c r="DK17" i="17"/>
  <c r="DI17" i="17"/>
  <c r="DG17" i="17"/>
  <c r="DE17" i="17"/>
  <c r="DC17" i="17"/>
  <c r="DA17" i="17"/>
  <c r="CY17" i="17"/>
  <c r="CW17" i="17"/>
  <c r="CU17" i="17"/>
  <c r="CS17" i="17"/>
  <c r="CQ17" i="17"/>
  <c r="CO17" i="17"/>
  <c r="CM17" i="17"/>
  <c r="CK17" i="17"/>
  <c r="CI17" i="17"/>
  <c r="CG17" i="17"/>
  <c r="CE17" i="17"/>
  <c r="BD17" i="17"/>
  <c r="C17" i="17"/>
  <c r="E17" i="17" s="1"/>
  <c r="GX16" i="17"/>
  <c r="FY16" i="17"/>
  <c r="EZ16" i="17"/>
  <c r="DZ16" i="17"/>
  <c r="EA16" i="17" s="1"/>
  <c r="DY16" i="17"/>
  <c r="DW16" i="17"/>
  <c r="DU16" i="17"/>
  <c r="DS16" i="17"/>
  <c r="DQ16" i="17"/>
  <c r="DO16" i="17"/>
  <c r="DM16" i="17"/>
  <c r="DK16" i="17"/>
  <c r="DI16" i="17"/>
  <c r="DG16" i="17"/>
  <c r="DE16" i="17"/>
  <c r="DC16" i="17"/>
  <c r="DA16" i="17"/>
  <c r="CY16" i="17"/>
  <c r="CW16" i="17"/>
  <c r="CU16" i="17"/>
  <c r="CS16" i="17"/>
  <c r="CQ16" i="17"/>
  <c r="CO16" i="17"/>
  <c r="CM16" i="17"/>
  <c r="CK16" i="17"/>
  <c r="CI16" i="17"/>
  <c r="CG16" i="17"/>
  <c r="CE16" i="17"/>
  <c r="BD16" i="17"/>
  <c r="AO16" i="17"/>
  <c r="C16" i="17"/>
  <c r="E16" i="17" s="1"/>
  <c r="M16" i="17" s="1"/>
  <c r="GX15" i="17"/>
  <c r="FY15" i="17"/>
  <c r="EZ15" i="17"/>
  <c r="DZ15" i="17"/>
  <c r="EA15" i="17" s="1"/>
  <c r="DY15" i="17"/>
  <c r="DW15" i="17"/>
  <c r="DU15" i="17"/>
  <c r="DS15" i="17"/>
  <c r="DQ15" i="17"/>
  <c r="DO15" i="17"/>
  <c r="DM15" i="17"/>
  <c r="DK15" i="17"/>
  <c r="DI15" i="17"/>
  <c r="DG15" i="17"/>
  <c r="DE15" i="17"/>
  <c r="DC15" i="17"/>
  <c r="DA15" i="17"/>
  <c r="CY15" i="17"/>
  <c r="CW15" i="17"/>
  <c r="CU15" i="17"/>
  <c r="CS15" i="17"/>
  <c r="CQ15" i="17"/>
  <c r="CO15" i="17"/>
  <c r="CM15" i="17"/>
  <c r="CK15" i="17"/>
  <c r="CI15" i="17"/>
  <c r="CG15" i="17"/>
  <c r="CE15" i="17"/>
  <c r="BD15" i="17"/>
  <c r="C15" i="17"/>
  <c r="E15" i="17" s="1"/>
  <c r="O15" i="17" s="1"/>
  <c r="GX14" i="17"/>
  <c r="FY14" i="17"/>
  <c r="EZ14" i="17"/>
  <c r="EA14" i="17"/>
  <c r="DZ14" i="17"/>
  <c r="DY14" i="17"/>
  <c r="DW14" i="17"/>
  <c r="DU14" i="17"/>
  <c r="DS14" i="17"/>
  <c r="DQ14" i="17"/>
  <c r="DO14" i="17"/>
  <c r="DM14" i="17"/>
  <c r="DK14" i="17"/>
  <c r="DI14" i="17"/>
  <c r="DG14" i="17"/>
  <c r="DE14" i="17"/>
  <c r="DC14" i="17"/>
  <c r="DA14" i="17"/>
  <c r="CY14" i="17"/>
  <c r="CW14" i="17"/>
  <c r="CU14" i="17"/>
  <c r="CS14" i="17"/>
  <c r="CQ14" i="17"/>
  <c r="CO14" i="17"/>
  <c r="CM14" i="17"/>
  <c r="CK14" i="17"/>
  <c r="CI14" i="17"/>
  <c r="CG14" i="17"/>
  <c r="CE14" i="17"/>
  <c r="BD14" i="17"/>
  <c r="C14" i="17"/>
  <c r="E14" i="17" s="1"/>
  <c r="AG14" i="17" s="1"/>
  <c r="GX13" i="17"/>
  <c r="FY13" i="17"/>
  <c r="EZ13" i="17"/>
  <c r="EA13" i="17"/>
  <c r="DZ13" i="17"/>
  <c r="DY13" i="17"/>
  <c r="DW13" i="17"/>
  <c r="DU13" i="17"/>
  <c r="DS13" i="17"/>
  <c r="DQ13" i="17"/>
  <c r="DO13" i="17"/>
  <c r="DM13" i="17"/>
  <c r="DK13" i="17"/>
  <c r="DI13" i="17"/>
  <c r="DG13" i="17"/>
  <c r="DE13" i="17"/>
  <c r="DC13" i="17"/>
  <c r="DA13" i="17"/>
  <c r="CY13" i="17"/>
  <c r="CW13" i="17"/>
  <c r="CU13" i="17"/>
  <c r="CS13" i="17"/>
  <c r="CQ13" i="17"/>
  <c r="CO13" i="17"/>
  <c r="CM13" i="17"/>
  <c r="CK13" i="17"/>
  <c r="CI13" i="17"/>
  <c r="CG13" i="17"/>
  <c r="CE13" i="17"/>
  <c r="BD13" i="17"/>
  <c r="C13" i="17"/>
  <c r="E13" i="17" s="1"/>
  <c r="GX12" i="17"/>
  <c r="FY12" i="17"/>
  <c r="EZ12" i="17"/>
  <c r="DZ12" i="17"/>
  <c r="EA12" i="17" s="1"/>
  <c r="DY12" i="17"/>
  <c r="DW12" i="17"/>
  <c r="DU12" i="17"/>
  <c r="DS12" i="17"/>
  <c r="DQ12" i="17"/>
  <c r="DO12" i="17"/>
  <c r="DM12" i="17"/>
  <c r="DK12" i="17"/>
  <c r="DI12" i="17"/>
  <c r="DG12" i="17"/>
  <c r="DE12" i="17"/>
  <c r="DC12" i="17"/>
  <c r="DA12" i="17"/>
  <c r="CY12" i="17"/>
  <c r="CW12" i="17"/>
  <c r="CU12" i="17"/>
  <c r="CS12" i="17"/>
  <c r="CQ12" i="17"/>
  <c r="CO12" i="17"/>
  <c r="CM12" i="17"/>
  <c r="CK12" i="17"/>
  <c r="CI12" i="17"/>
  <c r="CG12" i="17"/>
  <c r="CE12" i="17"/>
  <c r="BD12" i="17"/>
  <c r="C12" i="17"/>
  <c r="E12" i="17" s="1"/>
  <c r="GX11" i="17"/>
  <c r="FY11" i="17"/>
  <c r="EZ11" i="17"/>
  <c r="EA11" i="17"/>
  <c r="DZ11" i="17"/>
  <c r="DY11" i="17"/>
  <c r="DW11" i="17"/>
  <c r="DU11" i="17"/>
  <c r="DS11" i="17"/>
  <c r="DQ11" i="17"/>
  <c r="DO11" i="17"/>
  <c r="DM11" i="17"/>
  <c r="DK11" i="17"/>
  <c r="DI11" i="17"/>
  <c r="DG11" i="17"/>
  <c r="DE11" i="17"/>
  <c r="DC11" i="17"/>
  <c r="DA11" i="17"/>
  <c r="CY11" i="17"/>
  <c r="CW11" i="17"/>
  <c r="CU11" i="17"/>
  <c r="CS11" i="17"/>
  <c r="CQ11" i="17"/>
  <c r="CO11" i="17"/>
  <c r="CM11" i="17"/>
  <c r="CK11" i="17"/>
  <c r="CI11" i="17"/>
  <c r="CG11" i="17"/>
  <c r="CE11" i="17"/>
  <c r="BD11" i="17"/>
  <c r="C11" i="17"/>
  <c r="E11" i="17" s="1"/>
  <c r="GX10" i="17"/>
  <c r="FY10" i="17"/>
  <c r="EZ10" i="17"/>
  <c r="DZ10" i="17"/>
  <c r="EA10" i="17" s="1"/>
  <c r="DY10" i="17"/>
  <c r="DW10" i="17"/>
  <c r="DU10" i="17"/>
  <c r="DS10" i="17"/>
  <c r="DQ10" i="17"/>
  <c r="DO10" i="17"/>
  <c r="DM10" i="17"/>
  <c r="DK10" i="17"/>
  <c r="DI10" i="17"/>
  <c r="DG10" i="17"/>
  <c r="DE10" i="17"/>
  <c r="DC10" i="17"/>
  <c r="DA10" i="17"/>
  <c r="CY10" i="17"/>
  <c r="CW10" i="17"/>
  <c r="CU10" i="17"/>
  <c r="CS10" i="17"/>
  <c r="CQ10" i="17"/>
  <c r="CO10" i="17"/>
  <c r="CM10" i="17"/>
  <c r="CK10" i="17"/>
  <c r="CI10" i="17"/>
  <c r="CG10" i="17"/>
  <c r="CE10" i="17"/>
  <c r="BD10" i="17"/>
  <c r="C10" i="17"/>
  <c r="E10" i="17" s="1"/>
  <c r="GX9" i="17"/>
  <c r="FY9" i="17"/>
  <c r="EZ9" i="17"/>
  <c r="EA9" i="17"/>
  <c r="DZ9" i="17"/>
  <c r="DY9" i="17"/>
  <c r="DW9" i="17"/>
  <c r="DU9" i="17"/>
  <c r="DS9" i="17"/>
  <c r="DQ9" i="17"/>
  <c r="DO9" i="17"/>
  <c r="DM9" i="17"/>
  <c r="DK9" i="17"/>
  <c r="DI9" i="17"/>
  <c r="DG9" i="17"/>
  <c r="DE9" i="17"/>
  <c r="DC9" i="17"/>
  <c r="DA9" i="17"/>
  <c r="CY9" i="17"/>
  <c r="CW9" i="17"/>
  <c r="CU9" i="17"/>
  <c r="CS9" i="17"/>
  <c r="CQ9" i="17"/>
  <c r="CO9" i="17"/>
  <c r="CM9" i="17"/>
  <c r="CK9" i="17"/>
  <c r="CI9" i="17"/>
  <c r="CG9" i="17"/>
  <c r="CE9" i="17"/>
  <c r="BD9" i="17"/>
  <c r="E9" i="17"/>
  <c r="BA9" i="17" s="1"/>
  <c r="C9" i="17"/>
  <c r="GX8" i="17"/>
  <c r="FY8" i="17"/>
  <c r="EZ8" i="17"/>
  <c r="DZ8" i="17"/>
  <c r="EA8" i="17" s="1"/>
  <c r="DY8" i="17"/>
  <c r="DW8" i="17"/>
  <c r="DU8" i="17"/>
  <c r="DS8" i="17"/>
  <c r="DQ8" i="17"/>
  <c r="DO8" i="17"/>
  <c r="DM8" i="17"/>
  <c r="DK8" i="17"/>
  <c r="DI8" i="17"/>
  <c r="DG8" i="17"/>
  <c r="DE8" i="17"/>
  <c r="DC8" i="17"/>
  <c r="DA8" i="17"/>
  <c r="CY8" i="17"/>
  <c r="CW8" i="17"/>
  <c r="CU8" i="17"/>
  <c r="CS8" i="17"/>
  <c r="CQ8" i="17"/>
  <c r="CO8" i="17"/>
  <c r="CM8" i="17"/>
  <c r="CK8" i="17"/>
  <c r="CI8" i="17"/>
  <c r="CG8" i="17"/>
  <c r="CE8" i="17"/>
  <c r="BD8" i="17"/>
  <c r="C8" i="17"/>
  <c r="E8" i="17" s="1"/>
  <c r="GX7" i="17"/>
  <c r="FY7" i="17"/>
  <c r="EZ7" i="17"/>
  <c r="DZ7" i="17"/>
  <c r="EA7" i="17" s="1"/>
  <c r="DY7" i="17"/>
  <c r="DY38" i="17" s="1"/>
  <c r="DW7" i="17"/>
  <c r="DU7" i="17"/>
  <c r="DS7" i="17"/>
  <c r="DQ7" i="17"/>
  <c r="DO7" i="17"/>
  <c r="DM7" i="17"/>
  <c r="DK7" i="17"/>
  <c r="DI7" i="17"/>
  <c r="DI38" i="17" s="1"/>
  <c r="DG7" i="17"/>
  <c r="DE7" i="17"/>
  <c r="DC7" i="17"/>
  <c r="DA7" i="17"/>
  <c r="CY7" i="17"/>
  <c r="CW7" i="17"/>
  <c r="CU7" i="17"/>
  <c r="CS7" i="17"/>
  <c r="CS38" i="17" s="1"/>
  <c r="CQ7" i="17"/>
  <c r="CO7" i="17"/>
  <c r="CM7" i="17"/>
  <c r="CK7" i="17"/>
  <c r="CI7" i="17"/>
  <c r="CG7" i="17"/>
  <c r="CE7" i="17"/>
  <c r="BD7" i="17"/>
  <c r="AU7" i="17"/>
  <c r="AQ7" i="17"/>
  <c r="O7" i="17"/>
  <c r="K7" i="17"/>
  <c r="E7" i="17"/>
  <c r="AO7" i="17" s="1"/>
  <c r="C7" i="17"/>
  <c r="EY5" i="17"/>
  <c r="EX5" i="17"/>
  <c r="EW5" i="17"/>
  <c r="EV5" i="17"/>
  <c r="EU5" i="17"/>
  <c r="ET5" i="17"/>
  <c r="ES5" i="17"/>
  <c r="ER5" i="17"/>
  <c r="EQ5" i="17"/>
  <c r="EP5" i="17"/>
  <c r="EO5" i="17"/>
  <c r="EN5" i="17"/>
  <c r="EM5" i="17"/>
  <c r="EL5" i="17"/>
  <c r="EK5" i="17"/>
  <c r="EJ5" i="17"/>
  <c r="EI5" i="17"/>
  <c r="EH5" i="17"/>
  <c r="EG5" i="17"/>
  <c r="EF5" i="17"/>
  <c r="EE5" i="17"/>
  <c r="ED5" i="17"/>
  <c r="EC5" i="17"/>
  <c r="EB5" i="17"/>
  <c r="EA5" i="17"/>
  <c r="DZ5" i="17"/>
  <c r="DY5" i="17"/>
  <c r="DX5" i="17"/>
  <c r="DW5" i="17"/>
  <c r="DV5" i="17"/>
  <c r="DU5" i="17"/>
  <c r="DT5" i="17"/>
  <c r="DS5" i="17"/>
  <c r="DR5" i="17"/>
  <c r="DQ5" i="17"/>
  <c r="DP5" i="17"/>
  <c r="DO5" i="17"/>
  <c r="DN5" i="17"/>
  <c r="DM5" i="17"/>
  <c r="DL5" i="17"/>
  <c r="DK5" i="17"/>
  <c r="DJ5" i="17"/>
  <c r="DI5" i="17"/>
  <c r="DH5" i="17"/>
  <c r="DG5" i="17"/>
  <c r="DF5" i="17"/>
  <c r="DE5" i="17"/>
  <c r="DD5" i="17"/>
  <c r="DC5" i="17"/>
  <c r="DB5" i="17"/>
  <c r="DA5" i="17"/>
  <c r="CZ5" i="17"/>
  <c r="CY5" i="17"/>
  <c r="CX5" i="17"/>
  <c r="CW5" i="17"/>
  <c r="CV5" i="17"/>
  <c r="CU5" i="17"/>
  <c r="CT5" i="17"/>
  <c r="CS5" i="17"/>
  <c r="CR5" i="17"/>
  <c r="CQ5" i="17"/>
  <c r="CP5" i="17"/>
  <c r="CO5" i="17"/>
  <c r="CN5" i="17"/>
  <c r="CM5" i="17"/>
  <c r="CL5" i="17"/>
  <c r="CK5" i="17"/>
  <c r="CJ5" i="17"/>
  <c r="CI5" i="17"/>
  <c r="CH5" i="17"/>
  <c r="CG5" i="17"/>
  <c r="CF5" i="17"/>
  <c r="CE5" i="17"/>
  <c r="CD5" i="17"/>
  <c r="CC5" i="17"/>
  <c r="CB5" i="17"/>
  <c r="CA5" i="17"/>
  <c r="BZ5" i="17"/>
  <c r="BY5" i="17"/>
  <c r="BX5" i="17"/>
  <c r="BW5" i="17"/>
  <c r="BV5" i="17"/>
  <c r="BU5" i="17"/>
  <c r="BT5" i="17"/>
  <c r="BS5" i="17"/>
  <c r="BR5" i="17"/>
  <c r="BQ5" i="17"/>
  <c r="BP5" i="17"/>
  <c r="BO5" i="17"/>
  <c r="BN5" i="17"/>
  <c r="BM5" i="17"/>
  <c r="BL5" i="17"/>
  <c r="BK5" i="17"/>
  <c r="BJ5" i="17"/>
  <c r="BI5" i="17"/>
  <c r="BH5" i="17"/>
  <c r="BG5" i="17"/>
  <c r="BF5" i="17"/>
  <c r="BE5" i="17"/>
  <c r="BD5" i="17"/>
  <c r="BC5" i="17"/>
  <c r="BB5" i="17"/>
  <c r="BA5" i="17"/>
  <c r="AZ5" i="17"/>
  <c r="AY5" i="17"/>
  <c r="AX5" i="17"/>
  <c r="AW5" i="17"/>
  <c r="AV5" i="17"/>
  <c r="AU5" i="17"/>
  <c r="AT5" i="17"/>
  <c r="AS5" i="17"/>
  <c r="AR5" i="17"/>
  <c r="AQ5" i="17"/>
  <c r="AP5" i="17"/>
  <c r="AO5" i="17"/>
  <c r="AN5" i="17"/>
  <c r="AM5" i="17"/>
  <c r="AL5" i="17"/>
  <c r="AK5" i="17"/>
  <c r="AJ5" i="17"/>
  <c r="AI5" i="17"/>
  <c r="AH5" i="17"/>
  <c r="AG5" i="17"/>
  <c r="AF5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X1" i="17"/>
  <c r="GW1" i="17"/>
  <c r="GV1" i="17"/>
  <c r="GU1" i="17"/>
  <c r="GT1" i="17"/>
  <c r="GS1" i="17"/>
  <c r="GR1" i="17"/>
  <c r="GQ1" i="17"/>
  <c r="GP1" i="17"/>
  <c r="GO1" i="17"/>
  <c r="GN1" i="17"/>
  <c r="GM1" i="17"/>
  <c r="GL1" i="17"/>
  <c r="GK1" i="17"/>
  <c r="GJ1" i="17"/>
  <c r="GI1" i="17"/>
  <c r="GH1" i="17"/>
  <c r="GG1" i="17"/>
  <c r="GF1" i="17"/>
  <c r="GE1" i="17"/>
  <c r="GD1" i="17"/>
  <c r="GC1" i="17"/>
  <c r="GB1" i="17"/>
  <c r="GA1" i="17"/>
  <c r="FZ1" i="17"/>
  <c r="FY1" i="17"/>
  <c r="FX1" i="17"/>
  <c r="FW1" i="17"/>
  <c r="FV1" i="17"/>
  <c r="FU1" i="17"/>
  <c r="FT1" i="17"/>
  <c r="FS1" i="17"/>
  <c r="FR1" i="17"/>
  <c r="FQ1" i="17"/>
  <c r="FP1" i="17"/>
  <c r="FO1" i="17"/>
  <c r="FN1" i="17"/>
  <c r="FM1" i="17"/>
  <c r="FL1" i="17"/>
  <c r="FK1" i="17"/>
  <c r="FJ1" i="17"/>
  <c r="FI1" i="17"/>
  <c r="FH1" i="17"/>
  <c r="FG1" i="17"/>
  <c r="FF1" i="17"/>
  <c r="FE1" i="17"/>
  <c r="FD1" i="17"/>
  <c r="FC1" i="17"/>
  <c r="FB1" i="17"/>
  <c r="FA1" i="17"/>
  <c r="EZ1" i="17"/>
  <c r="EY1" i="17"/>
  <c r="EX1" i="17"/>
  <c r="EW1" i="17"/>
  <c r="EV1" i="17"/>
  <c r="EU1" i="17"/>
  <c r="ET1" i="17"/>
  <c r="ES1" i="17"/>
  <c r="ER1" i="17"/>
  <c r="EQ1" i="17"/>
  <c r="EP1" i="17"/>
  <c r="EO1" i="17"/>
  <c r="EN1" i="17"/>
  <c r="EM1" i="17"/>
  <c r="EL1" i="17"/>
  <c r="EK1" i="17"/>
  <c r="EJ1" i="17"/>
  <c r="EI1" i="17"/>
  <c r="EH1" i="17"/>
  <c r="EG1" i="17"/>
  <c r="EF1" i="17"/>
  <c r="EE1" i="17"/>
  <c r="ED1" i="17"/>
  <c r="EC1" i="17"/>
  <c r="EB1" i="17"/>
  <c r="EA1" i="17"/>
  <c r="DZ1" i="17"/>
  <c r="DY1" i="17"/>
  <c r="DX1" i="17"/>
  <c r="DW1" i="17"/>
  <c r="DV1" i="17"/>
  <c r="DU1" i="17"/>
  <c r="DT1" i="17"/>
  <c r="DS1" i="17"/>
  <c r="DR1" i="17"/>
  <c r="DQ1" i="17"/>
  <c r="DP1" i="17"/>
  <c r="DO1" i="17"/>
  <c r="DN1" i="17"/>
  <c r="DM1" i="17"/>
  <c r="DL1" i="17"/>
  <c r="DK1" i="17"/>
  <c r="DJ1" i="17"/>
  <c r="DI1" i="17"/>
  <c r="DH1" i="17"/>
  <c r="DG1" i="17"/>
  <c r="DF1" i="17"/>
  <c r="DE1" i="17"/>
  <c r="DD1" i="17"/>
  <c r="DC1" i="17"/>
  <c r="DB1" i="17"/>
  <c r="DA1" i="17"/>
  <c r="CZ1" i="17"/>
  <c r="CY1" i="17"/>
  <c r="CX1" i="17"/>
  <c r="CW1" i="17"/>
  <c r="CV1" i="17"/>
  <c r="CU1" i="17"/>
  <c r="CT1" i="17"/>
  <c r="CS1" i="17"/>
  <c r="CR1" i="17"/>
  <c r="CQ1" i="17"/>
  <c r="CP1" i="17"/>
  <c r="CO1" i="17"/>
  <c r="CN1" i="17"/>
  <c r="CM1" i="17"/>
  <c r="CL1" i="17"/>
  <c r="CK1" i="17"/>
  <c r="CJ1" i="17"/>
  <c r="CI1" i="17"/>
  <c r="CH1" i="17"/>
  <c r="CG1" i="17"/>
  <c r="CF1" i="17"/>
  <c r="CE1" i="17"/>
  <c r="CD1" i="17"/>
  <c r="CC1" i="17"/>
  <c r="CB1" i="17"/>
  <c r="CA1" i="17"/>
  <c r="BZ1" i="17"/>
  <c r="BY1" i="17"/>
  <c r="BX1" i="17"/>
  <c r="BW1" i="17"/>
  <c r="BV1" i="17"/>
  <c r="BU1" i="17"/>
  <c r="BT1" i="17"/>
  <c r="BS1" i="17"/>
  <c r="BR1" i="17"/>
  <c r="BQ1" i="17"/>
  <c r="BP1" i="17"/>
  <c r="BO1" i="17"/>
  <c r="BN1" i="17"/>
  <c r="BM1" i="17"/>
  <c r="BL1" i="17"/>
  <c r="BK1" i="17"/>
  <c r="BJ1" i="17"/>
  <c r="BI1" i="17"/>
  <c r="BH1" i="17"/>
  <c r="BG1" i="17"/>
  <c r="BF1" i="17"/>
  <c r="BE1" i="17"/>
  <c r="BD1" i="17"/>
  <c r="BC1" i="17"/>
  <c r="BB1" i="17"/>
  <c r="BA1" i="17"/>
  <c r="AZ1" i="17"/>
  <c r="AY1" i="17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C37" i="16"/>
  <c r="GW38" i="16"/>
  <c r="GV38" i="16"/>
  <c r="GU38" i="16"/>
  <c r="GT38" i="16"/>
  <c r="GS38" i="16"/>
  <c r="GR38" i="16"/>
  <c r="GQ38" i="16"/>
  <c r="GP38" i="16"/>
  <c r="GO38" i="16"/>
  <c r="GN38" i="16"/>
  <c r="GM38" i="16"/>
  <c r="GL38" i="16"/>
  <c r="GK38" i="16"/>
  <c r="GJ38" i="16"/>
  <c r="GI38" i="16"/>
  <c r="GH38" i="16"/>
  <c r="GG38" i="16"/>
  <c r="GF38" i="16"/>
  <c r="GE38" i="16"/>
  <c r="GD38" i="16"/>
  <c r="GC38" i="16"/>
  <c r="GB38" i="16"/>
  <c r="GA38" i="16"/>
  <c r="FZ38" i="16"/>
  <c r="FX38" i="16"/>
  <c r="FW38" i="16"/>
  <c r="FV38" i="16"/>
  <c r="FU38" i="16"/>
  <c r="FT38" i="16"/>
  <c r="FS38" i="16"/>
  <c r="FR38" i="16"/>
  <c r="FQ38" i="16"/>
  <c r="FP38" i="16"/>
  <c r="FO38" i="16"/>
  <c r="FN38" i="16"/>
  <c r="FM38" i="16"/>
  <c r="FL38" i="16"/>
  <c r="FK38" i="16"/>
  <c r="FJ38" i="16"/>
  <c r="FI38" i="16"/>
  <c r="FH38" i="16"/>
  <c r="FG38" i="16"/>
  <c r="FF38" i="16"/>
  <c r="FE38" i="16"/>
  <c r="FD38" i="16"/>
  <c r="FC38" i="16"/>
  <c r="FB38" i="16"/>
  <c r="FA38" i="16"/>
  <c r="EY38" i="16"/>
  <c r="EX38" i="16"/>
  <c r="EW38" i="16"/>
  <c r="EV38" i="16"/>
  <c r="EU38" i="16"/>
  <c r="ET38" i="16"/>
  <c r="ES38" i="16"/>
  <c r="ER38" i="16"/>
  <c r="EQ38" i="16"/>
  <c r="EP38" i="16"/>
  <c r="EO38" i="16"/>
  <c r="EN38" i="16"/>
  <c r="EM38" i="16"/>
  <c r="EL38" i="16"/>
  <c r="EK38" i="16"/>
  <c r="EJ38" i="16"/>
  <c r="EI38" i="16"/>
  <c r="EH38" i="16"/>
  <c r="EG38" i="16"/>
  <c r="EF38" i="16"/>
  <c r="EE38" i="16"/>
  <c r="ED38" i="16"/>
  <c r="EC38" i="16"/>
  <c r="EB38" i="16"/>
  <c r="DX38" i="16"/>
  <c r="DV38" i="16"/>
  <c r="DT38" i="16"/>
  <c r="DR38" i="16"/>
  <c r="DP38" i="16"/>
  <c r="DN38" i="16"/>
  <c r="DL38" i="16"/>
  <c r="DJ38" i="16"/>
  <c r="DH38" i="16"/>
  <c r="DF38" i="16"/>
  <c r="DD38" i="16"/>
  <c r="DB38" i="16"/>
  <c r="CZ38" i="16"/>
  <c r="CX38" i="16"/>
  <c r="CV38" i="16"/>
  <c r="CT38" i="16"/>
  <c r="CR38" i="16"/>
  <c r="CP38" i="16"/>
  <c r="CN38" i="16"/>
  <c r="CL38" i="16"/>
  <c r="CJ38" i="16"/>
  <c r="CH38" i="16"/>
  <c r="CF38" i="16"/>
  <c r="CD38" i="16"/>
  <c r="CC38" i="16"/>
  <c r="CB38" i="16"/>
  <c r="CA38" i="16"/>
  <c r="BZ38" i="16"/>
  <c r="BY38" i="16"/>
  <c r="BX38" i="16"/>
  <c r="BW38" i="16"/>
  <c r="BV38" i="16"/>
  <c r="BU38" i="16"/>
  <c r="BT38" i="16"/>
  <c r="BS38" i="16"/>
  <c r="BR38" i="16"/>
  <c r="BQ38" i="16"/>
  <c r="BP38" i="16"/>
  <c r="BO38" i="16"/>
  <c r="BN38" i="16"/>
  <c r="BM38" i="16"/>
  <c r="BL38" i="16"/>
  <c r="BK38" i="16"/>
  <c r="BJ38" i="16"/>
  <c r="BI38" i="16"/>
  <c r="BH38" i="16"/>
  <c r="BG38" i="16"/>
  <c r="BF38" i="16"/>
  <c r="BB38" i="16"/>
  <c r="R38" i="16"/>
  <c r="P38" i="16"/>
  <c r="N38" i="16"/>
  <c r="L38" i="16"/>
  <c r="J38" i="16"/>
  <c r="H38" i="16"/>
  <c r="C38" i="16"/>
  <c r="E38" i="16" s="1"/>
  <c r="BD37" i="16"/>
  <c r="BC37" i="16"/>
  <c r="BA37" i="16"/>
  <c r="AY37" i="16"/>
  <c r="AW37" i="16"/>
  <c r="AU37" i="16"/>
  <c r="AS37" i="16"/>
  <c r="AQ37" i="16"/>
  <c r="AO37" i="16"/>
  <c r="AM37" i="16"/>
  <c r="AK37" i="16"/>
  <c r="AI37" i="16"/>
  <c r="AG37" i="16"/>
  <c r="AE37" i="16"/>
  <c r="AC37" i="16"/>
  <c r="AA37" i="16"/>
  <c r="Y37" i="16"/>
  <c r="W37" i="16"/>
  <c r="U37" i="16"/>
  <c r="S37" i="16"/>
  <c r="Q37" i="16"/>
  <c r="O37" i="16"/>
  <c r="M37" i="16"/>
  <c r="K37" i="16"/>
  <c r="I37" i="16"/>
  <c r="GX36" i="16"/>
  <c r="FY36" i="16"/>
  <c r="EZ36" i="16"/>
  <c r="DZ36" i="16"/>
  <c r="EA36" i="16" s="1"/>
  <c r="DY36" i="16"/>
  <c r="DW36" i="16"/>
  <c r="DU36" i="16"/>
  <c r="DS36" i="16"/>
  <c r="DQ36" i="16"/>
  <c r="DO36" i="16"/>
  <c r="DM36" i="16"/>
  <c r="DK36" i="16"/>
  <c r="DI36" i="16"/>
  <c r="DG36" i="16"/>
  <c r="DE36" i="16"/>
  <c r="DC36" i="16"/>
  <c r="DA36" i="16"/>
  <c r="CY36" i="16"/>
  <c r="CW36" i="16"/>
  <c r="CU36" i="16"/>
  <c r="CS36" i="16"/>
  <c r="CQ36" i="16"/>
  <c r="CO36" i="16"/>
  <c r="CM36" i="16"/>
  <c r="CK36" i="16"/>
  <c r="CI36" i="16"/>
  <c r="CG36" i="16"/>
  <c r="CE36" i="16"/>
  <c r="BD36" i="16"/>
  <c r="E36" i="16"/>
  <c r="Y36" i="16" s="1"/>
  <c r="C36" i="16"/>
  <c r="GX35" i="16"/>
  <c r="FY35" i="16"/>
  <c r="EZ35" i="16"/>
  <c r="DZ35" i="16"/>
  <c r="EA35" i="16" s="1"/>
  <c r="DY35" i="16"/>
  <c r="DW35" i="16"/>
  <c r="DU35" i="16"/>
  <c r="DS35" i="16"/>
  <c r="DQ35" i="16"/>
  <c r="DO35" i="16"/>
  <c r="DM35" i="16"/>
  <c r="DK35" i="16"/>
  <c r="DI35" i="16"/>
  <c r="DG35" i="16"/>
  <c r="DE35" i="16"/>
  <c r="DC35" i="16"/>
  <c r="DA35" i="16"/>
  <c r="CY35" i="16"/>
  <c r="CW35" i="16"/>
  <c r="CU35" i="16"/>
  <c r="CS35" i="16"/>
  <c r="CQ35" i="16"/>
  <c r="CO35" i="16"/>
  <c r="CM35" i="16"/>
  <c r="CK35" i="16"/>
  <c r="CI35" i="16"/>
  <c r="CG35" i="16"/>
  <c r="CE35" i="16"/>
  <c r="BD35" i="16"/>
  <c r="C35" i="16"/>
  <c r="E35" i="16" s="1"/>
  <c r="GX34" i="16"/>
  <c r="FY34" i="16"/>
  <c r="EZ34" i="16"/>
  <c r="DZ34" i="16"/>
  <c r="EA34" i="16" s="1"/>
  <c r="DY34" i="16"/>
  <c r="DW34" i="16"/>
  <c r="DU34" i="16"/>
  <c r="DS34" i="16"/>
  <c r="DQ34" i="16"/>
  <c r="DO34" i="16"/>
  <c r="DM34" i="16"/>
  <c r="DK34" i="16"/>
  <c r="DI34" i="16"/>
  <c r="DG34" i="16"/>
  <c r="DE34" i="16"/>
  <c r="DC34" i="16"/>
  <c r="DA34" i="16"/>
  <c r="CY34" i="16"/>
  <c r="CW34" i="16"/>
  <c r="CU34" i="16"/>
  <c r="CS34" i="16"/>
  <c r="CQ34" i="16"/>
  <c r="CO34" i="16"/>
  <c r="CM34" i="16"/>
  <c r="CK34" i="16"/>
  <c r="CI34" i="16"/>
  <c r="CG34" i="16"/>
  <c r="CE34" i="16"/>
  <c r="BD34" i="16"/>
  <c r="C34" i="16"/>
  <c r="E34" i="16" s="1"/>
  <c r="AC34" i="16" s="1"/>
  <c r="GX33" i="16"/>
  <c r="FY33" i="16"/>
  <c r="EZ33" i="16"/>
  <c r="DZ33" i="16"/>
  <c r="EA33" i="16" s="1"/>
  <c r="DY33" i="16"/>
  <c r="DW33" i="16"/>
  <c r="DU33" i="16"/>
  <c r="DS33" i="16"/>
  <c r="DQ33" i="16"/>
  <c r="DO33" i="16"/>
  <c r="DM33" i="16"/>
  <c r="DK33" i="16"/>
  <c r="DI33" i="16"/>
  <c r="DG33" i="16"/>
  <c r="DE33" i="16"/>
  <c r="DC33" i="16"/>
  <c r="DA33" i="16"/>
  <c r="CY33" i="16"/>
  <c r="CW33" i="16"/>
  <c r="CU33" i="16"/>
  <c r="CS33" i="16"/>
  <c r="CQ33" i="16"/>
  <c r="CO33" i="16"/>
  <c r="CM33" i="16"/>
  <c r="CK33" i="16"/>
  <c r="CI33" i="16"/>
  <c r="CG33" i="16"/>
  <c r="CE33" i="16"/>
  <c r="BD33" i="16"/>
  <c r="C33" i="16"/>
  <c r="E33" i="16" s="1"/>
  <c r="GX32" i="16"/>
  <c r="FY32" i="16"/>
  <c r="EZ32" i="16"/>
  <c r="DZ32" i="16"/>
  <c r="EA32" i="16" s="1"/>
  <c r="DY32" i="16"/>
  <c r="DW32" i="16"/>
  <c r="DU32" i="16"/>
  <c r="DS32" i="16"/>
  <c r="DQ32" i="16"/>
  <c r="DO32" i="16"/>
  <c r="DM32" i="16"/>
  <c r="DK32" i="16"/>
  <c r="DI32" i="16"/>
  <c r="DG32" i="16"/>
  <c r="DE32" i="16"/>
  <c r="DC32" i="16"/>
  <c r="DA32" i="16"/>
  <c r="CY32" i="16"/>
  <c r="CW32" i="16"/>
  <c r="CU32" i="16"/>
  <c r="CS32" i="16"/>
  <c r="CQ32" i="16"/>
  <c r="CO32" i="16"/>
  <c r="CM32" i="16"/>
  <c r="CK32" i="16"/>
  <c r="CI32" i="16"/>
  <c r="CG32" i="16"/>
  <c r="CE32" i="16"/>
  <c r="BD32" i="16"/>
  <c r="C32" i="16"/>
  <c r="E32" i="16" s="1"/>
  <c r="GX31" i="16"/>
  <c r="FY31" i="16"/>
  <c r="EZ31" i="16"/>
  <c r="DZ31" i="16"/>
  <c r="EA31" i="16" s="1"/>
  <c r="DY31" i="16"/>
  <c r="DW31" i="16"/>
  <c r="DU31" i="16"/>
  <c r="DS31" i="16"/>
  <c r="DQ31" i="16"/>
  <c r="DO31" i="16"/>
  <c r="DM31" i="16"/>
  <c r="DK31" i="16"/>
  <c r="DI31" i="16"/>
  <c r="DG31" i="16"/>
  <c r="DE31" i="16"/>
  <c r="DC31" i="16"/>
  <c r="DA31" i="16"/>
  <c r="CY31" i="16"/>
  <c r="CW31" i="16"/>
  <c r="CU31" i="16"/>
  <c r="CS31" i="16"/>
  <c r="CQ31" i="16"/>
  <c r="CO31" i="16"/>
  <c r="CM31" i="16"/>
  <c r="CK31" i="16"/>
  <c r="CI31" i="16"/>
  <c r="CG31" i="16"/>
  <c r="CE31" i="16"/>
  <c r="BD31" i="16"/>
  <c r="C31" i="16"/>
  <c r="E31" i="16" s="1"/>
  <c r="GX30" i="16"/>
  <c r="FY30" i="16"/>
  <c r="EZ30" i="16"/>
  <c r="DZ30" i="16"/>
  <c r="EA30" i="16" s="1"/>
  <c r="DY30" i="16"/>
  <c r="DW30" i="16"/>
  <c r="DU30" i="16"/>
  <c r="DS30" i="16"/>
  <c r="DQ30" i="16"/>
  <c r="DO30" i="16"/>
  <c r="DM30" i="16"/>
  <c r="DK30" i="16"/>
  <c r="DI30" i="16"/>
  <c r="DG30" i="16"/>
  <c r="DE30" i="16"/>
  <c r="DC30" i="16"/>
  <c r="DA30" i="16"/>
  <c r="CY30" i="16"/>
  <c r="CW30" i="16"/>
  <c r="CU30" i="16"/>
  <c r="CS30" i="16"/>
  <c r="CQ30" i="16"/>
  <c r="CO30" i="16"/>
  <c r="CM30" i="16"/>
  <c r="CK30" i="16"/>
  <c r="CI30" i="16"/>
  <c r="CG30" i="16"/>
  <c r="CE30" i="16"/>
  <c r="BD30" i="16"/>
  <c r="C30" i="16"/>
  <c r="E30" i="16" s="1"/>
  <c r="BA30" i="16" s="1"/>
  <c r="GX29" i="16"/>
  <c r="FY29" i="16"/>
  <c r="EZ29" i="16"/>
  <c r="DZ29" i="16"/>
  <c r="EA29" i="16" s="1"/>
  <c r="DY29" i="16"/>
  <c r="DW29" i="16"/>
  <c r="DU29" i="16"/>
  <c r="DS29" i="16"/>
  <c r="DQ29" i="16"/>
  <c r="DO29" i="16"/>
  <c r="DM29" i="16"/>
  <c r="DK29" i="16"/>
  <c r="DI29" i="16"/>
  <c r="DG29" i="16"/>
  <c r="DE29" i="16"/>
  <c r="DC29" i="16"/>
  <c r="DA29" i="16"/>
  <c r="CY29" i="16"/>
  <c r="CW29" i="16"/>
  <c r="CU29" i="16"/>
  <c r="CS29" i="16"/>
  <c r="CQ29" i="16"/>
  <c r="CO29" i="16"/>
  <c r="CM29" i="16"/>
  <c r="CK29" i="16"/>
  <c r="CI29" i="16"/>
  <c r="CG29" i="16"/>
  <c r="CE29" i="16"/>
  <c r="BD29" i="16"/>
  <c r="C29" i="16"/>
  <c r="E29" i="16" s="1"/>
  <c r="GX28" i="16"/>
  <c r="FY28" i="16"/>
  <c r="EZ28" i="16"/>
  <c r="DZ28" i="16"/>
  <c r="EA28" i="16" s="1"/>
  <c r="DY28" i="16"/>
  <c r="DW28" i="16"/>
  <c r="DU28" i="16"/>
  <c r="DS28" i="16"/>
  <c r="DQ28" i="16"/>
  <c r="DO28" i="16"/>
  <c r="DM28" i="16"/>
  <c r="DK28" i="16"/>
  <c r="DI28" i="16"/>
  <c r="DG28" i="16"/>
  <c r="DE28" i="16"/>
  <c r="DC28" i="16"/>
  <c r="DA28" i="16"/>
  <c r="CY28" i="16"/>
  <c r="CW28" i="16"/>
  <c r="CU28" i="16"/>
  <c r="CS28" i="16"/>
  <c r="CQ28" i="16"/>
  <c r="CO28" i="16"/>
  <c r="CM28" i="16"/>
  <c r="CK28" i="16"/>
  <c r="CI28" i="16"/>
  <c r="CG28" i="16"/>
  <c r="CE28" i="16"/>
  <c r="BD28" i="16"/>
  <c r="C28" i="16"/>
  <c r="E28" i="16" s="1"/>
  <c r="AW28" i="16" s="1"/>
  <c r="GX27" i="16"/>
  <c r="FY27" i="16"/>
  <c r="EZ27" i="16"/>
  <c r="DZ27" i="16"/>
  <c r="EA27" i="16" s="1"/>
  <c r="DY27" i="16"/>
  <c r="DW27" i="16"/>
  <c r="DU27" i="16"/>
  <c r="DS27" i="16"/>
  <c r="DQ27" i="16"/>
  <c r="DO27" i="16"/>
  <c r="DM27" i="16"/>
  <c r="DK27" i="16"/>
  <c r="DI27" i="16"/>
  <c r="DG27" i="16"/>
  <c r="DE27" i="16"/>
  <c r="DC27" i="16"/>
  <c r="DA27" i="16"/>
  <c r="CY27" i="16"/>
  <c r="CW27" i="16"/>
  <c r="CU27" i="16"/>
  <c r="CS27" i="16"/>
  <c r="CQ27" i="16"/>
  <c r="CO27" i="16"/>
  <c r="CM27" i="16"/>
  <c r="CK27" i="16"/>
  <c r="CI27" i="16"/>
  <c r="CG27" i="16"/>
  <c r="CE27" i="16"/>
  <c r="BD27" i="16"/>
  <c r="C27" i="16"/>
  <c r="E27" i="16" s="1"/>
  <c r="AY27" i="16" s="1"/>
  <c r="GX26" i="16"/>
  <c r="FY26" i="16"/>
  <c r="EZ26" i="16"/>
  <c r="DZ26" i="16"/>
  <c r="EA26" i="16" s="1"/>
  <c r="DY26" i="16"/>
  <c r="DW26" i="16"/>
  <c r="DU26" i="16"/>
  <c r="DS26" i="16"/>
  <c r="DQ26" i="16"/>
  <c r="DO26" i="16"/>
  <c r="DM26" i="16"/>
  <c r="DK26" i="16"/>
  <c r="DI26" i="16"/>
  <c r="DG26" i="16"/>
  <c r="DE26" i="16"/>
  <c r="DC26" i="16"/>
  <c r="DA26" i="16"/>
  <c r="CY26" i="16"/>
  <c r="CW26" i="16"/>
  <c r="CU26" i="16"/>
  <c r="CS26" i="16"/>
  <c r="CQ26" i="16"/>
  <c r="CO26" i="16"/>
  <c r="CM26" i="16"/>
  <c r="CK26" i="16"/>
  <c r="CI26" i="16"/>
  <c r="CG26" i="16"/>
  <c r="CE26" i="16"/>
  <c r="BD26" i="16"/>
  <c r="AY26" i="16"/>
  <c r="AS26" i="16"/>
  <c r="C26" i="16"/>
  <c r="E26" i="16" s="1"/>
  <c r="AQ26" i="16" s="1"/>
  <c r="GX25" i="16"/>
  <c r="FY25" i="16"/>
  <c r="EZ25" i="16"/>
  <c r="DZ25" i="16"/>
  <c r="EA25" i="16" s="1"/>
  <c r="DY25" i="16"/>
  <c r="DW25" i="16"/>
  <c r="DU25" i="16"/>
  <c r="DS25" i="16"/>
  <c r="DQ25" i="16"/>
  <c r="DO25" i="16"/>
  <c r="DM25" i="16"/>
  <c r="DK25" i="16"/>
  <c r="DI25" i="16"/>
  <c r="DG25" i="16"/>
  <c r="DE25" i="16"/>
  <c r="DC25" i="16"/>
  <c r="DA25" i="16"/>
  <c r="CY25" i="16"/>
  <c r="CW25" i="16"/>
  <c r="CU25" i="16"/>
  <c r="CS25" i="16"/>
  <c r="CQ25" i="16"/>
  <c r="CO25" i="16"/>
  <c r="CM25" i="16"/>
  <c r="CK25" i="16"/>
  <c r="CI25" i="16"/>
  <c r="CG25" i="16"/>
  <c r="CE25" i="16"/>
  <c r="BD25" i="16"/>
  <c r="C25" i="16"/>
  <c r="E25" i="16" s="1"/>
  <c r="GX24" i="16"/>
  <c r="FY24" i="16"/>
  <c r="EZ24" i="16"/>
  <c r="DZ24" i="16"/>
  <c r="EA24" i="16" s="1"/>
  <c r="DY24" i="16"/>
  <c r="DW24" i="16"/>
  <c r="DU24" i="16"/>
  <c r="DS24" i="16"/>
  <c r="DQ24" i="16"/>
  <c r="DO24" i="16"/>
  <c r="DM24" i="16"/>
  <c r="DK24" i="16"/>
  <c r="DI24" i="16"/>
  <c r="DG24" i="16"/>
  <c r="DE24" i="16"/>
  <c r="DC24" i="16"/>
  <c r="DA24" i="16"/>
  <c r="CY24" i="16"/>
  <c r="CW24" i="16"/>
  <c r="CU24" i="16"/>
  <c r="CS24" i="16"/>
  <c r="CQ24" i="16"/>
  <c r="CO24" i="16"/>
  <c r="CM24" i="16"/>
  <c r="CK24" i="16"/>
  <c r="CI24" i="16"/>
  <c r="CG24" i="16"/>
  <c r="CE24" i="16"/>
  <c r="BD24" i="16"/>
  <c r="C24" i="16"/>
  <c r="E24" i="16" s="1"/>
  <c r="GX23" i="16"/>
  <c r="FY23" i="16"/>
  <c r="EZ23" i="16"/>
  <c r="DZ23" i="16"/>
  <c r="EA23" i="16" s="1"/>
  <c r="DY23" i="16"/>
  <c r="DW23" i="16"/>
  <c r="DU23" i="16"/>
  <c r="DS23" i="16"/>
  <c r="DQ23" i="16"/>
  <c r="DO23" i="16"/>
  <c r="DM23" i="16"/>
  <c r="DK23" i="16"/>
  <c r="DI23" i="16"/>
  <c r="DG23" i="16"/>
  <c r="DE23" i="16"/>
  <c r="DC23" i="16"/>
  <c r="DA23" i="16"/>
  <c r="CY23" i="16"/>
  <c r="CW23" i="16"/>
  <c r="CU23" i="16"/>
  <c r="CS23" i="16"/>
  <c r="CQ23" i="16"/>
  <c r="CO23" i="16"/>
  <c r="CM23" i="16"/>
  <c r="CK23" i="16"/>
  <c r="CI23" i="16"/>
  <c r="CG23" i="16"/>
  <c r="CE23" i="16"/>
  <c r="BD23" i="16"/>
  <c r="C23" i="16"/>
  <c r="E23" i="16" s="1"/>
  <c r="GX22" i="16"/>
  <c r="FY22" i="16"/>
  <c r="EZ22" i="16"/>
  <c r="DZ22" i="16"/>
  <c r="EA22" i="16" s="1"/>
  <c r="DY22" i="16"/>
  <c r="DW22" i="16"/>
  <c r="DU22" i="16"/>
  <c r="DS22" i="16"/>
  <c r="DQ22" i="16"/>
  <c r="DO22" i="16"/>
  <c r="DM22" i="16"/>
  <c r="DK22" i="16"/>
  <c r="DI22" i="16"/>
  <c r="DG22" i="16"/>
  <c r="DE22" i="16"/>
  <c r="DC22" i="16"/>
  <c r="DA22" i="16"/>
  <c r="CY22" i="16"/>
  <c r="CW22" i="16"/>
  <c r="CU22" i="16"/>
  <c r="CS22" i="16"/>
  <c r="CQ22" i="16"/>
  <c r="CO22" i="16"/>
  <c r="CM22" i="16"/>
  <c r="CK22" i="16"/>
  <c r="CI22" i="16"/>
  <c r="CG22" i="16"/>
  <c r="CE22" i="16"/>
  <c r="BD22" i="16"/>
  <c r="AK22" i="16"/>
  <c r="AI22" i="16"/>
  <c r="C22" i="16"/>
  <c r="E22" i="16" s="1"/>
  <c r="BA22" i="16" s="1"/>
  <c r="GX21" i="16"/>
  <c r="FY21" i="16"/>
  <c r="EZ21" i="16"/>
  <c r="DZ21" i="16"/>
  <c r="EA21" i="16" s="1"/>
  <c r="DY21" i="16"/>
  <c r="DW21" i="16"/>
  <c r="DU21" i="16"/>
  <c r="DS21" i="16"/>
  <c r="DQ21" i="16"/>
  <c r="DO21" i="16"/>
  <c r="DM21" i="16"/>
  <c r="DK21" i="16"/>
  <c r="DI21" i="16"/>
  <c r="DG21" i="16"/>
  <c r="DE21" i="16"/>
  <c r="DC21" i="16"/>
  <c r="DA21" i="16"/>
  <c r="CY21" i="16"/>
  <c r="CW21" i="16"/>
  <c r="CU21" i="16"/>
  <c r="CS21" i="16"/>
  <c r="CQ21" i="16"/>
  <c r="CO21" i="16"/>
  <c r="CM21" i="16"/>
  <c r="CK21" i="16"/>
  <c r="CI21" i="16"/>
  <c r="CG21" i="16"/>
  <c r="CE21" i="16"/>
  <c r="BD21" i="16"/>
  <c r="C21" i="16"/>
  <c r="E21" i="16" s="1"/>
  <c r="GX20" i="16"/>
  <c r="FY20" i="16"/>
  <c r="EZ20" i="16"/>
  <c r="DZ20" i="16"/>
  <c r="EA20" i="16" s="1"/>
  <c r="DY20" i="16"/>
  <c r="DW20" i="16"/>
  <c r="DU20" i="16"/>
  <c r="DS20" i="16"/>
  <c r="DQ20" i="16"/>
  <c r="DO20" i="16"/>
  <c r="DM20" i="16"/>
  <c r="DK20" i="16"/>
  <c r="DI20" i="16"/>
  <c r="DG20" i="16"/>
  <c r="DE20" i="16"/>
  <c r="DC20" i="16"/>
  <c r="DA20" i="16"/>
  <c r="CY20" i="16"/>
  <c r="CW20" i="16"/>
  <c r="CU20" i="16"/>
  <c r="CS20" i="16"/>
  <c r="CQ20" i="16"/>
  <c r="CO20" i="16"/>
  <c r="CM20" i="16"/>
  <c r="CK20" i="16"/>
  <c r="CI20" i="16"/>
  <c r="CG20" i="16"/>
  <c r="CE20" i="16"/>
  <c r="BD20" i="16"/>
  <c r="C20" i="16"/>
  <c r="E20" i="16" s="1"/>
  <c r="GX19" i="16"/>
  <c r="FY19" i="16"/>
  <c r="EZ19" i="16"/>
  <c r="DZ19" i="16"/>
  <c r="EA19" i="16" s="1"/>
  <c r="DY19" i="16"/>
  <c r="DW19" i="16"/>
  <c r="DU19" i="16"/>
  <c r="DS19" i="16"/>
  <c r="DQ19" i="16"/>
  <c r="DO19" i="16"/>
  <c r="DM19" i="16"/>
  <c r="DK19" i="16"/>
  <c r="DI19" i="16"/>
  <c r="DG19" i="16"/>
  <c r="DE19" i="16"/>
  <c r="DC19" i="16"/>
  <c r="DA19" i="16"/>
  <c r="CY19" i="16"/>
  <c r="CW19" i="16"/>
  <c r="CU19" i="16"/>
  <c r="CS19" i="16"/>
  <c r="CQ19" i="16"/>
  <c r="CO19" i="16"/>
  <c r="CM19" i="16"/>
  <c r="CK19" i="16"/>
  <c r="CI19" i="16"/>
  <c r="CG19" i="16"/>
  <c r="CE19" i="16"/>
  <c r="BD19" i="16"/>
  <c r="E19" i="16"/>
  <c r="BC19" i="16" s="1"/>
  <c r="C19" i="16"/>
  <c r="GX18" i="16"/>
  <c r="FY18" i="16"/>
  <c r="EZ18" i="16"/>
  <c r="DZ18" i="16"/>
  <c r="EA18" i="16" s="1"/>
  <c r="DY18" i="16"/>
  <c r="DW18" i="16"/>
  <c r="DU18" i="16"/>
  <c r="DS18" i="16"/>
  <c r="DQ18" i="16"/>
  <c r="DO18" i="16"/>
  <c r="DM18" i="16"/>
  <c r="DK18" i="16"/>
  <c r="DI18" i="16"/>
  <c r="DG18" i="16"/>
  <c r="DE18" i="16"/>
  <c r="DC18" i="16"/>
  <c r="DA18" i="16"/>
  <c r="CY18" i="16"/>
  <c r="CW18" i="16"/>
  <c r="CU18" i="16"/>
  <c r="CS18" i="16"/>
  <c r="CQ18" i="16"/>
  <c r="CO18" i="16"/>
  <c r="CM18" i="16"/>
  <c r="CK18" i="16"/>
  <c r="CI18" i="16"/>
  <c r="CG18" i="16"/>
  <c r="CE18" i="16"/>
  <c r="BD18" i="16"/>
  <c r="C18" i="16"/>
  <c r="E18" i="16" s="1"/>
  <c r="AQ18" i="16" s="1"/>
  <c r="GX17" i="16"/>
  <c r="FY17" i="16"/>
  <c r="EZ17" i="16"/>
  <c r="DZ17" i="16"/>
  <c r="EA17" i="16" s="1"/>
  <c r="DY17" i="16"/>
  <c r="DW17" i="16"/>
  <c r="DU17" i="16"/>
  <c r="DS17" i="16"/>
  <c r="DQ17" i="16"/>
  <c r="DO17" i="16"/>
  <c r="DM17" i="16"/>
  <c r="DK17" i="16"/>
  <c r="DI17" i="16"/>
  <c r="DG17" i="16"/>
  <c r="DE17" i="16"/>
  <c r="DC17" i="16"/>
  <c r="DA17" i="16"/>
  <c r="CY17" i="16"/>
  <c r="CW17" i="16"/>
  <c r="CU17" i="16"/>
  <c r="CS17" i="16"/>
  <c r="CQ17" i="16"/>
  <c r="CO17" i="16"/>
  <c r="CM17" i="16"/>
  <c r="CK17" i="16"/>
  <c r="CI17" i="16"/>
  <c r="CG17" i="16"/>
  <c r="CE17" i="16"/>
  <c r="BD17" i="16"/>
  <c r="C17" i="16"/>
  <c r="E17" i="16" s="1"/>
  <c r="GX16" i="16"/>
  <c r="FY16" i="16"/>
  <c r="EZ16" i="16"/>
  <c r="DZ16" i="16"/>
  <c r="EA16" i="16" s="1"/>
  <c r="DY16" i="16"/>
  <c r="DW16" i="16"/>
  <c r="DU16" i="16"/>
  <c r="DS16" i="16"/>
  <c r="DQ16" i="16"/>
  <c r="DO16" i="16"/>
  <c r="DM16" i="16"/>
  <c r="DK16" i="16"/>
  <c r="DI16" i="16"/>
  <c r="DG16" i="16"/>
  <c r="DE16" i="16"/>
  <c r="DC16" i="16"/>
  <c r="DA16" i="16"/>
  <c r="CY16" i="16"/>
  <c r="CW16" i="16"/>
  <c r="CU16" i="16"/>
  <c r="CS16" i="16"/>
  <c r="CQ16" i="16"/>
  <c r="CO16" i="16"/>
  <c r="CM16" i="16"/>
  <c r="CK16" i="16"/>
  <c r="CI16" i="16"/>
  <c r="CG16" i="16"/>
  <c r="CE16" i="16"/>
  <c r="BD16" i="16"/>
  <c r="E16" i="16"/>
  <c r="AU16" i="16" s="1"/>
  <c r="C16" i="16"/>
  <c r="GX15" i="16"/>
  <c r="FY15" i="16"/>
  <c r="EZ15" i="16"/>
  <c r="DZ15" i="16"/>
  <c r="EA15" i="16" s="1"/>
  <c r="DY15" i="16"/>
  <c r="DW15" i="16"/>
  <c r="DU15" i="16"/>
  <c r="DS15" i="16"/>
  <c r="DQ15" i="16"/>
  <c r="DO15" i="16"/>
  <c r="DM15" i="16"/>
  <c r="DK15" i="16"/>
  <c r="DI15" i="16"/>
  <c r="DG15" i="16"/>
  <c r="DE15" i="16"/>
  <c r="DC15" i="16"/>
  <c r="DA15" i="16"/>
  <c r="CY15" i="16"/>
  <c r="CW15" i="16"/>
  <c r="CU15" i="16"/>
  <c r="CS15" i="16"/>
  <c r="CQ15" i="16"/>
  <c r="CO15" i="16"/>
  <c r="CM15" i="16"/>
  <c r="CK15" i="16"/>
  <c r="CI15" i="16"/>
  <c r="CG15" i="16"/>
  <c r="CE15" i="16"/>
  <c r="BD15" i="16"/>
  <c r="E15" i="16"/>
  <c r="AQ15" i="16" s="1"/>
  <c r="C15" i="16"/>
  <c r="GX14" i="16"/>
  <c r="FY14" i="16"/>
  <c r="EZ14" i="16"/>
  <c r="DZ14" i="16"/>
  <c r="EA14" i="16" s="1"/>
  <c r="DY14" i="16"/>
  <c r="DW14" i="16"/>
  <c r="DU14" i="16"/>
  <c r="DS14" i="16"/>
  <c r="DQ14" i="16"/>
  <c r="DO14" i="16"/>
  <c r="DM14" i="16"/>
  <c r="DK14" i="16"/>
  <c r="DI14" i="16"/>
  <c r="DG14" i="16"/>
  <c r="DE14" i="16"/>
  <c r="DC14" i="16"/>
  <c r="DA14" i="16"/>
  <c r="CY14" i="16"/>
  <c r="CW14" i="16"/>
  <c r="CU14" i="16"/>
  <c r="CS14" i="16"/>
  <c r="CQ14" i="16"/>
  <c r="CO14" i="16"/>
  <c r="CM14" i="16"/>
  <c r="CK14" i="16"/>
  <c r="CI14" i="16"/>
  <c r="CG14" i="16"/>
  <c r="CE14" i="16"/>
  <c r="BD14" i="16"/>
  <c r="AY14" i="16"/>
  <c r="AC14" i="16"/>
  <c r="I14" i="16"/>
  <c r="C14" i="16"/>
  <c r="E14" i="16" s="1"/>
  <c r="AS14" i="16" s="1"/>
  <c r="GX13" i="16"/>
  <c r="FY13" i="16"/>
  <c r="EZ13" i="16"/>
  <c r="DZ13" i="16"/>
  <c r="EA13" i="16" s="1"/>
  <c r="DY13" i="16"/>
  <c r="DW13" i="16"/>
  <c r="DU13" i="16"/>
  <c r="DS13" i="16"/>
  <c r="DQ13" i="16"/>
  <c r="DO13" i="16"/>
  <c r="DM13" i="16"/>
  <c r="DK13" i="16"/>
  <c r="DI13" i="16"/>
  <c r="DG13" i="16"/>
  <c r="DE13" i="16"/>
  <c r="DC13" i="16"/>
  <c r="DA13" i="16"/>
  <c r="CY13" i="16"/>
  <c r="CW13" i="16"/>
  <c r="CU13" i="16"/>
  <c r="CS13" i="16"/>
  <c r="CQ13" i="16"/>
  <c r="CO13" i="16"/>
  <c r="CM13" i="16"/>
  <c r="CK13" i="16"/>
  <c r="CI13" i="16"/>
  <c r="CG13" i="16"/>
  <c r="CE13" i="16"/>
  <c r="BD13" i="16"/>
  <c r="C13" i="16"/>
  <c r="E13" i="16" s="1"/>
  <c r="GX12" i="16"/>
  <c r="FY12" i="16"/>
  <c r="EZ12" i="16"/>
  <c r="DZ12" i="16"/>
  <c r="EA12" i="16" s="1"/>
  <c r="DY12" i="16"/>
  <c r="DW12" i="16"/>
  <c r="DU12" i="16"/>
  <c r="DS12" i="16"/>
  <c r="DQ12" i="16"/>
  <c r="DO12" i="16"/>
  <c r="DM12" i="16"/>
  <c r="DK12" i="16"/>
  <c r="DI12" i="16"/>
  <c r="DG12" i="16"/>
  <c r="DE12" i="16"/>
  <c r="DC12" i="16"/>
  <c r="DA12" i="16"/>
  <c r="CY12" i="16"/>
  <c r="CW12" i="16"/>
  <c r="CU12" i="16"/>
  <c r="CS12" i="16"/>
  <c r="CQ12" i="16"/>
  <c r="CO12" i="16"/>
  <c r="CM12" i="16"/>
  <c r="CK12" i="16"/>
  <c r="CI12" i="16"/>
  <c r="CG12" i="16"/>
  <c r="CE12" i="16"/>
  <c r="BD12" i="16"/>
  <c r="E12" i="16"/>
  <c r="BA12" i="16" s="1"/>
  <c r="C12" i="16"/>
  <c r="GX11" i="16"/>
  <c r="FY11" i="16"/>
  <c r="EZ11" i="16"/>
  <c r="DZ11" i="16"/>
  <c r="EA11" i="16" s="1"/>
  <c r="DY11" i="16"/>
  <c r="DW11" i="16"/>
  <c r="DU11" i="16"/>
  <c r="DS11" i="16"/>
  <c r="DQ11" i="16"/>
  <c r="DO11" i="16"/>
  <c r="DM11" i="16"/>
  <c r="DK11" i="16"/>
  <c r="DI11" i="16"/>
  <c r="DG11" i="16"/>
  <c r="DE11" i="16"/>
  <c r="DC11" i="16"/>
  <c r="DA11" i="16"/>
  <c r="CY11" i="16"/>
  <c r="CW11" i="16"/>
  <c r="CU11" i="16"/>
  <c r="CS11" i="16"/>
  <c r="CQ11" i="16"/>
  <c r="CO11" i="16"/>
  <c r="CM11" i="16"/>
  <c r="CK11" i="16"/>
  <c r="CI11" i="16"/>
  <c r="CG11" i="16"/>
  <c r="CE11" i="16"/>
  <c r="BD11" i="16"/>
  <c r="C11" i="16"/>
  <c r="E11" i="16" s="1"/>
  <c r="GX10" i="16"/>
  <c r="FY10" i="16"/>
  <c r="EZ10" i="16"/>
  <c r="DZ10" i="16"/>
  <c r="EA10" i="16" s="1"/>
  <c r="DY10" i="16"/>
  <c r="DW10" i="16"/>
  <c r="DU10" i="16"/>
  <c r="DS10" i="16"/>
  <c r="DQ10" i="16"/>
  <c r="DO10" i="16"/>
  <c r="DM10" i="16"/>
  <c r="DK10" i="16"/>
  <c r="DI10" i="16"/>
  <c r="DG10" i="16"/>
  <c r="DE10" i="16"/>
  <c r="DC10" i="16"/>
  <c r="DA10" i="16"/>
  <c r="CY10" i="16"/>
  <c r="CW10" i="16"/>
  <c r="CU10" i="16"/>
  <c r="CS10" i="16"/>
  <c r="CQ10" i="16"/>
  <c r="CO10" i="16"/>
  <c r="CM10" i="16"/>
  <c r="CK10" i="16"/>
  <c r="CI10" i="16"/>
  <c r="CG10" i="16"/>
  <c r="CE10" i="16"/>
  <c r="BD10" i="16"/>
  <c r="C10" i="16"/>
  <c r="E10" i="16" s="1"/>
  <c r="GX9" i="16"/>
  <c r="FY9" i="16"/>
  <c r="EZ9" i="16"/>
  <c r="DZ9" i="16"/>
  <c r="EA9" i="16" s="1"/>
  <c r="DY9" i="16"/>
  <c r="DW9" i="16"/>
  <c r="DU9" i="16"/>
  <c r="DS9" i="16"/>
  <c r="DQ9" i="16"/>
  <c r="DO9" i="16"/>
  <c r="DM9" i="16"/>
  <c r="DK9" i="16"/>
  <c r="DI9" i="16"/>
  <c r="DG9" i="16"/>
  <c r="DE9" i="16"/>
  <c r="DC9" i="16"/>
  <c r="DA9" i="16"/>
  <c r="CY9" i="16"/>
  <c r="CW9" i="16"/>
  <c r="CU9" i="16"/>
  <c r="CS9" i="16"/>
  <c r="CQ9" i="16"/>
  <c r="CO9" i="16"/>
  <c r="CM9" i="16"/>
  <c r="CK9" i="16"/>
  <c r="CI9" i="16"/>
  <c r="CG9" i="16"/>
  <c r="CE9" i="16"/>
  <c r="BD9" i="16"/>
  <c r="C9" i="16"/>
  <c r="E9" i="16" s="1"/>
  <c r="GX8" i="16"/>
  <c r="FY8" i="16"/>
  <c r="EZ8" i="16"/>
  <c r="DZ8" i="16"/>
  <c r="EA8" i="16" s="1"/>
  <c r="DY8" i="16"/>
  <c r="DW8" i="16"/>
  <c r="DU8" i="16"/>
  <c r="DS8" i="16"/>
  <c r="DQ8" i="16"/>
  <c r="DO8" i="16"/>
  <c r="DM8" i="16"/>
  <c r="DK8" i="16"/>
  <c r="DI8" i="16"/>
  <c r="DG8" i="16"/>
  <c r="DE8" i="16"/>
  <c r="DC8" i="16"/>
  <c r="DA8" i="16"/>
  <c r="CY8" i="16"/>
  <c r="CW8" i="16"/>
  <c r="CU8" i="16"/>
  <c r="CS8" i="16"/>
  <c r="CQ8" i="16"/>
  <c r="CO8" i="16"/>
  <c r="CM8" i="16"/>
  <c r="CK8" i="16"/>
  <c r="CI8" i="16"/>
  <c r="CG8" i="16"/>
  <c r="CE8" i="16"/>
  <c r="BD8" i="16"/>
  <c r="C8" i="16"/>
  <c r="E8" i="16" s="1"/>
  <c r="GX7" i="16"/>
  <c r="FY7" i="16"/>
  <c r="EZ7" i="16"/>
  <c r="DZ7" i="16"/>
  <c r="EA7" i="16" s="1"/>
  <c r="DY7" i="16"/>
  <c r="DW7" i="16"/>
  <c r="DU7" i="16"/>
  <c r="DS7" i="16"/>
  <c r="DQ7" i="16"/>
  <c r="DO7" i="16"/>
  <c r="DM7" i="16"/>
  <c r="DK7" i="16"/>
  <c r="DI7" i="16"/>
  <c r="DG7" i="16"/>
  <c r="DE7" i="16"/>
  <c r="DC7" i="16"/>
  <c r="DA7" i="16"/>
  <c r="CY7" i="16"/>
  <c r="CW7" i="16"/>
  <c r="CU7" i="16"/>
  <c r="CS7" i="16"/>
  <c r="CQ7" i="16"/>
  <c r="CO7" i="16"/>
  <c r="CM7" i="16"/>
  <c r="CK7" i="16"/>
  <c r="CI7" i="16"/>
  <c r="CG7" i="16"/>
  <c r="CE7" i="16"/>
  <c r="BD7" i="16"/>
  <c r="C7" i="16"/>
  <c r="E7" i="16" s="1"/>
  <c r="EY5" i="16"/>
  <c r="EX5" i="16"/>
  <c r="EW5" i="16"/>
  <c r="EV5" i="16"/>
  <c r="EU5" i="16"/>
  <c r="ET5" i="16"/>
  <c r="ES5" i="16"/>
  <c r="ER5" i="16"/>
  <c r="EQ5" i="16"/>
  <c r="EP5" i="16"/>
  <c r="EO5" i="16"/>
  <c r="EN5" i="16"/>
  <c r="EM5" i="16"/>
  <c r="EL5" i="16"/>
  <c r="EK5" i="16"/>
  <c r="EJ5" i="16"/>
  <c r="EI5" i="16"/>
  <c r="EH5" i="16"/>
  <c r="EG5" i="16"/>
  <c r="EF5" i="16"/>
  <c r="EE5" i="16"/>
  <c r="ED5" i="16"/>
  <c r="EC5" i="16"/>
  <c r="EB5" i="16"/>
  <c r="EA5" i="16"/>
  <c r="DZ5" i="16"/>
  <c r="DY5" i="16"/>
  <c r="DX5" i="16"/>
  <c r="DW5" i="16"/>
  <c r="DV5" i="16"/>
  <c r="DU5" i="16"/>
  <c r="DT5" i="16"/>
  <c r="DS5" i="16"/>
  <c r="DR5" i="16"/>
  <c r="DQ5" i="16"/>
  <c r="DP5" i="16"/>
  <c r="DO5" i="16"/>
  <c r="DN5" i="16"/>
  <c r="DM5" i="16"/>
  <c r="DL5" i="16"/>
  <c r="DK5" i="16"/>
  <c r="DJ5" i="16"/>
  <c r="DI5" i="16"/>
  <c r="DH5" i="16"/>
  <c r="DG5" i="16"/>
  <c r="DF5" i="16"/>
  <c r="DE5" i="16"/>
  <c r="DD5" i="16"/>
  <c r="DC5" i="16"/>
  <c r="DB5" i="16"/>
  <c r="DA5" i="16"/>
  <c r="CZ5" i="16"/>
  <c r="CY5" i="16"/>
  <c r="CX5" i="16"/>
  <c r="CW5" i="16"/>
  <c r="CV5" i="16"/>
  <c r="CU5" i="16"/>
  <c r="CT5" i="16"/>
  <c r="CS5" i="16"/>
  <c r="CR5" i="16"/>
  <c r="CQ5" i="16"/>
  <c r="CP5" i="16"/>
  <c r="CO5" i="16"/>
  <c r="CN5" i="16"/>
  <c r="CM5" i="16"/>
  <c r="CL5" i="16"/>
  <c r="CK5" i="16"/>
  <c r="CJ5" i="16"/>
  <c r="CI5" i="16"/>
  <c r="CH5" i="16"/>
  <c r="CG5" i="16"/>
  <c r="CF5" i="16"/>
  <c r="CE5" i="16"/>
  <c r="CD5" i="16"/>
  <c r="CC5" i="16"/>
  <c r="CB5" i="16"/>
  <c r="CA5" i="16"/>
  <c r="BZ5" i="16"/>
  <c r="BY5" i="16"/>
  <c r="BX5" i="16"/>
  <c r="BW5" i="16"/>
  <c r="BV5" i="16"/>
  <c r="BU5" i="16"/>
  <c r="BT5" i="16"/>
  <c r="BS5" i="16"/>
  <c r="BR5" i="16"/>
  <c r="BQ5" i="16"/>
  <c r="BP5" i="16"/>
  <c r="BO5" i="16"/>
  <c r="BN5" i="16"/>
  <c r="BM5" i="16"/>
  <c r="BL5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X1" i="16"/>
  <c r="GW1" i="16"/>
  <c r="GV1" i="16"/>
  <c r="GU1" i="16"/>
  <c r="GT1" i="16"/>
  <c r="GS1" i="16"/>
  <c r="GR1" i="16"/>
  <c r="GQ1" i="16"/>
  <c r="GP1" i="16"/>
  <c r="GO1" i="16"/>
  <c r="GN1" i="16"/>
  <c r="GM1" i="16"/>
  <c r="GL1" i="16"/>
  <c r="GK1" i="16"/>
  <c r="GJ1" i="16"/>
  <c r="GI1" i="16"/>
  <c r="GH1" i="16"/>
  <c r="GG1" i="16"/>
  <c r="GF1" i="16"/>
  <c r="GE1" i="16"/>
  <c r="GD1" i="16"/>
  <c r="GC1" i="16"/>
  <c r="GB1" i="16"/>
  <c r="GA1" i="16"/>
  <c r="FZ1" i="16"/>
  <c r="FY1" i="16"/>
  <c r="FX1" i="16"/>
  <c r="FW1" i="16"/>
  <c r="FV1" i="16"/>
  <c r="FU1" i="16"/>
  <c r="FT1" i="16"/>
  <c r="FS1" i="16"/>
  <c r="FR1" i="16"/>
  <c r="FQ1" i="16"/>
  <c r="FP1" i="16"/>
  <c r="FO1" i="16"/>
  <c r="FN1" i="16"/>
  <c r="FM1" i="16"/>
  <c r="FL1" i="16"/>
  <c r="FK1" i="16"/>
  <c r="FJ1" i="16"/>
  <c r="FI1" i="16"/>
  <c r="FH1" i="16"/>
  <c r="FG1" i="16"/>
  <c r="FF1" i="16"/>
  <c r="FE1" i="16"/>
  <c r="FD1" i="16"/>
  <c r="FC1" i="16"/>
  <c r="FB1" i="16"/>
  <c r="FA1" i="16"/>
  <c r="EZ1" i="16"/>
  <c r="EY1" i="16"/>
  <c r="EX1" i="16"/>
  <c r="EW1" i="16"/>
  <c r="EV1" i="16"/>
  <c r="EU1" i="16"/>
  <c r="ET1" i="16"/>
  <c r="ES1" i="16"/>
  <c r="ER1" i="16"/>
  <c r="EQ1" i="16"/>
  <c r="EP1" i="16"/>
  <c r="EO1" i="16"/>
  <c r="EN1" i="16"/>
  <c r="EM1" i="16"/>
  <c r="EL1" i="16"/>
  <c r="EK1" i="16"/>
  <c r="EJ1" i="16"/>
  <c r="EI1" i="16"/>
  <c r="EH1" i="16"/>
  <c r="EG1" i="16"/>
  <c r="EF1" i="16"/>
  <c r="EE1" i="16"/>
  <c r="ED1" i="16"/>
  <c r="EC1" i="16"/>
  <c r="EB1" i="16"/>
  <c r="EA1" i="16"/>
  <c r="DZ1" i="16"/>
  <c r="DY1" i="16"/>
  <c r="DX1" i="16"/>
  <c r="DW1" i="16"/>
  <c r="DV1" i="16"/>
  <c r="DU1" i="16"/>
  <c r="DT1" i="16"/>
  <c r="DS1" i="16"/>
  <c r="DR1" i="16"/>
  <c r="DQ1" i="16"/>
  <c r="DP1" i="16"/>
  <c r="DO1" i="16"/>
  <c r="DN1" i="16"/>
  <c r="DM1" i="16"/>
  <c r="DL1" i="16"/>
  <c r="DK1" i="16"/>
  <c r="DJ1" i="16"/>
  <c r="DI1" i="16"/>
  <c r="DH1" i="16"/>
  <c r="DG1" i="16"/>
  <c r="DF1" i="16"/>
  <c r="DE1" i="16"/>
  <c r="DD1" i="16"/>
  <c r="DC1" i="16"/>
  <c r="DB1" i="16"/>
  <c r="DA1" i="16"/>
  <c r="CZ1" i="16"/>
  <c r="CY1" i="16"/>
  <c r="CX1" i="16"/>
  <c r="CW1" i="16"/>
  <c r="CV1" i="16"/>
  <c r="CU1" i="16"/>
  <c r="CT1" i="16"/>
  <c r="CS1" i="16"/>
  <c r="CR1" i="16"/>
  <c r="CQ1" i="16"/>
  <c r="CP1" i="16"/>
  <c r="CO1" i="16"/>
  <c r="CN1" i="16"/>
  <c r="CM1" i="16"/>
  <c r="CL1" i="16"/>
  <c r="CK1" i="16"/>
  <c r="CJ1" i="16"/>
  <c r="CI1" i="16"/>
  <c r="CH1" i="16"/>
  <c r="CG1" i="16"/>
  <c r="CF1" i="16"/>
  <c r="CE1" i="16"/>
  <c r="CD1" i="16"/>
  <c r="CC1" i="16"/>
  <c r="CB1" i="16"/>
  <c r="CA1" i="16"/>
  <c r="BZ1" i="16"/>
  <c r="BY1" i="16"/>
  <c r="BX1" i="16"/>
  <c r="BW1" i="16"/>
  <c r="BV1" i="16"/>
  <c r="BU1" i="16"/>
  <c r="BT1" i="16"/>
  <c r="BS1" i="16"/>
  <c r="BR1" i="16"/>
  <c r="BQ1" i="16"/>
  <c r="BP1" i="16"/>
  <c r="BO1" i="16"/>
  <c r="BN1" i="16"/>
  <c r="BM1" i="16"/>
  <c r="BL1" i="16"/>
  <c r="BK1" i="16"/>
  <c r="BJ1" i="16"/>
  <c r="BI1" i="16"/>
  <c r="BH1" i="16"/>
  <c r="BG1" i="16"/>
  <c r="BF1" i="16"/>
  <c r="BE1" i="16"/>
  <c r="BD1" i="16"/>
  <c r="BC1" i="16"/>
  <c r="BB1" i="16"/>
  <c r="BA1" i="16"/>
  <c r="AZ1" i="16"/>
  <c r="AY1" i="16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W38" i="15"/>
  <c r="GV38" i="15"/>
  <c r="GU38" i="15"/>
  <c r="GT38" i="15"/>
  <c r="GS38" i="15"/>
  <c r="GR38" i="15"/>
  <c r="GQ38" i="15"/>
  <c r="GP38" i="15"/>
  <c r="GO38" i="15"/>
  <c r="GN38" i="15"/>
  <c r="GM38" i="15"/>
  <c r="GL38" i="15"/>
  <c r="GK38" i="15"/>
  <c r="GJ38" i="15"/>
  <c r="GI38" i="15"/>
  <c r="GH38" i="15"/>
  <c r="GG38" i="15"/>
  <c r="GF38" i="15"/>
  <c r="GE38" i="15"/>
  <c r="GD38" i="15"/>
  <c r="GC38" i="15"/>
  <c r="GB38" i="15"/>
  <c r="GA38" i="15"/>
  <c r="FZ38" i="15"/>
  <c r="FX38" i="15"/>
  <c r="FW38" i="15"/>
  <c r="FV38" i="15"/>
  <c r="FU38" i="15"/>
  <c r="FT38" i="15"/>
  <c r="FS38" i="15"/>
  <c r="FR38" i="15"/>
  <c r="FQ38" i="15"/>
  <c r="FP38" i="15"/>
  <c r="FO38" i="15"/>
  <c r="FN38" i="15"/>
  <c r="FM38" i="15"/>
  <c r="FL38" i="15"/>
  <c r="FK38" i="15"/>
  <c r="FJ38" i="15"/>
  <c r="FI38" i="15"/>
  <c r="FH38" i="15"/>
  <c r="FG38" i="15"/>
  <c r="FF38" i="15"/>
  <c r="FE38" i="15"/>
  <c r="FD38" i="15"/>
  <c r="FC38" i="15"/>
  <c r="FB38" i="15"/>
  <c r="FA38" i="15"/>
  <c r="EY38" i="15"/>
  <c r="EX38" i="15"/>
  <c r="EW38" i="15"/>
  <c r="EV38" i="15"/>
  <c r="EU38" i="15"/>
  <c r="ET38" i="15"/>
  <c r="ES38" i="15"/>
  <c r="ER38" i="15"/>
  <c r="EQ38" i="15"/>
  <c r="EP38" i="15"/>
  <c r="EO38" i="15"/>
  <c r="EN38" i="15"/>
  <c r="EM38" i="15"/>
  <c r="EL38" i="15"/>
  <c r="EK38" i="15"/>
  <c r="EJ38" i="15"/>
  <c r="EI38" i="15"/>
  <c r="EH38" i="15"/>
  <c r="EG38" i="15"/>
  <c r="EF38" i="15"/>
  <c r="EE38" i="15"/>
  <c r="ED38" i="15"/>
  <c r="EC38" i="15"/>
  <c r="EB38" i="15"/>
  <c r="DX38" i="15"/>
  <c r="DV38" i="15"/>
  <c r="DT38" i="15"/>
  <c r="DR38" i="15"/>
  <c r="DP38" i="15"/>
  <c r="DN38" i="15"/>
  <c r="DL38" i="15"/>
  <c r="DJ38" i="15"/>
  <c r="DH38" i="15"/>
  <c r="DF38" i="15"/>
  <c r="DD38" i="15"/>
  <c r="DB38" i="15"/>
  <c r="CZ38" i="15"/>
  <c r="CX38" i="15"/>
  <c r="CV38" i="15"/>
  <c r="CT38" i="15"/>
  <c r="CR38" i="15"/>
  <c r="CP38" i="15"/>
  <c r="CN38" i="15"/>
  <c r="CL38" i="15"/>
  <c r="CJ38" i="15"/>
  <c r="CH38" i="15"/>
  <c r="CF38" i="15"/>
  <c r="CD38" i="15"/>
  <c r="CC38" i="15"/>
  <c r="CB38" i="15"/>
  <c r="CA38" i="15"/>
  <c r="BZ38" i="15"/>
  <c r="BY38" i="15"/>
  <c r="BX38" i="15"/>
  <c r="BW38" i="15"/>
  <c r="BV38" i="15"/>
  <c r="BU38" i="15"/>
  <c r="BT38" i="15"/>
  <c r="BS38" i="15"/>
  <c r="BR38" i="15"/>
  <c r="BQ38" i="15"/>
  <c r="BP38" i="15"/>
  <c r="BO38" i="15"/>
  <c r="BN38" i="15"/>
  <c r="BM38" i="15"/>
  <c r="BL38" i="15"/>
  <c r="BK38" i="15"/>
  <c r="BJ38" i="15"/>
  <c r="BI38" i="15"/>
  <c r="BH38" i="15"/>
  <c r="BG38" i="15"/>
  <c r="BF38" i="15"/>
  <c r="BB38" i="15"/>
  <c r="R38" i="15"/>
  <c r="P38" i="15"/>
  <c r="N38" i="15"/>
  <c r="L38" i="15"/>
  <c r="J38" i="15"/>
  <c r="H38" i="15"/>
  <c r="C38" i="15"/>
  <c r="E38" i="15" s="1"/>
  <c r="BD37" i="15"/>
  <c r="BC37" i="15"/>
  <c r="BA37" i="15"/>
  <c r="AY37" i="15"/>
  <c r="AW37" i="15"/>
  <c r="AU37" i="15"/>
  <c r="AS37" i="15"/>
  <c r="AQ37" i="15"/>
  <c r="AO37" i="15"/>
  <c r="AM37" i="15"/>
  <c r="AK37" i="15"/>
  <c r="AI37" i="15"/>
  <c r="AG37" i="15"/>
  <c r="AE37" i="15"/>
  <c r="AC37" i="15"/>
  <c r="AA37" i="15"/>
  <c r="Y37" i="15"/>
  <c r="W37" i="15"/>
  <c r="U37" i="15"/>
  <c r="S37" i="15"/>
  <c r="Q37" i="15"/>
  <c r="O37" i="15"/>
  <c r="M37" i="15"/>
  <c r="K37" i="15"/>
  <c r="I37" i="15"/>
  <c r="GX36" i="15"/>
  <c r="FY36" i="15"/>
  <c r="EZ36" i="15"/>
  <c r="DZ36" i="15"/>
  <c r="EA36" i="15" s="1"/>
  <c r="DY36" i="15"/>
  <c r="DW36" i="15"/>
  <c r="DU36" i="15"/>
  <c r="DS36" i="15"/>
  <c r="DQ36" i="15"/>
  <c r="DO36" i="15"/>
  <c r="DM36" i="15"/>
  <c r="DK36" i="15"/>
  <c r="DI36" i="15"/>
  <c r="DG36" i="15"/>
  <c r="DE36" i="15"/>
  <c r="DC36" i="15"/>
  <c r="DA36" i="15"/>
  <c r="CY36" i="15"/>
  <c r="CW36" i="15"/>
  <c r="CU36" i="15"/>
  <c r="CS36" i="15"/>
  <c r="CQ36" i="15"/>
  <c r="CO36" i="15"/>
  <c r="CM36" i="15"/>
  <c r="CK36" i="15"/>
  <c r="CI36" i="15"/>
  <c r="CG36" i="15"/>
  <c r="CE36" i="15"/>
  <c r="BD36" i="15"/>
  <c r="C36" i="15"/>
  <c r="E36" i="15" s="1"/>
  <c r="GX35" i="15"/>
  <c r="FY35" i="15"/>
  <c r="EZ35" i="15"/>
  <c r="DZ35" i="15"/>
  <c r="EA35" i="15" s="1"/>
  <c r="DY35" i="15"/>
  <c r="DW35" i="15"/>
  <c r="DU35" i="15"/>
  <c r="DS35" i="15"/>
  <c r="DQ35" i="15"/>
  <c r="DO35" i="15"/>
  <c r="DM35" i="15"/>
  <c r="DK35" i="15"/>
  <c r="DI35" i="15"/>
  <c r="DG35" i="15"/>
  <c r="DE35" i="15"/>
  <c r="DC35" i="15"/>
  <c r="DA35" i="15"/>
  <c r="CY35" i="15"/>
  <c r="CW35" i="15"/>
  <c r="CU35" i="15"/>
  <c r="CS35" i="15"/>
  <c r="CQ35" i="15"/>
  <c r="CO35" i="15"/>
  <c r="CM35" i="15"/>
  <c r="CK35" i="15"/>
  <c r="CI35" i="15"/>
  <c r="CG35" i="15"/>
  <c r="CE35" i="15"/>
  <c r="BD35" i="15"/>
  <c r="C35" i="15"/>
  <c r="E35" i="15" s="1"/>
  <c r="AO35" i="15" s="1"/>
  <c r="GX34" i="15"/>
  <c r="FY34" i="15"/>
  <c r="EZ34" i="15"/>
  <c r="DZ34" i="15"/>
  <c r="EA34" i="15" s="1"/>
  <c r="DY34" i="15"/>
  <c r="DW34" i="15"/>
  <c r="DU34" i="15"/>
  <c r="DS34" i="15"/>
  <c r="DQ34" i="15"/>
  <c r="DO34" i="15"/>
  <c r="DM34" i="15"/>
  <c r="DK34" i="15"/>
  <c r="DI34" i="15"/>
  <c r="DG34" i="15"/>
  <c r="DE34" i="15"/>
  <c r="DC34" i="15"/>
  <c r="DA34" i="15"/>
  <c r="CY34" i="15"/>
  <c r="CW34" i="15"/>
  <c r="CU34" i="15"/>
  <c r="CS34" i="15"/>
  <c r="CQ34" i="15"/>
  <c r="CO34" i="15"/>
  <c r="CM34" i="15"/>
  <c r="CK34" i="15"/>
  <c r="CI34" i="15"/>
  <c r="CG34" i="15"/>
  <c r="CE34" i="15"/>
  <c r="BD34" i="15"/>
  <c r="E34" i="15"/>
  <c r="AQ34" i="15" s="1"/>
  <c r="C34" i="15"/>
  <c r="GX33" i="15"/>
  <c r="FY33" i="15"/>
  <c r="EZ33" i="15"/>
  <c r="DZ33" i="15"/>
  <c r="EA33" i="15" s="1"/>
  <c r="DY33" i="15"/>
  <c r="DW33" i="15"/>
  <c r="DU33" i="15"/>
  <c r="DS33" i="15"/>
  <c r="DQ33" i="15"/>
  <c r="DO33" i="15"/>
  <c r="DM33" i="15"/>
  <c r="DK33" i="15"/>
  <c r="DI33" i="15"/>
  <c r="DG33" i="15"/>
  <c r="DE33" i="15"/>
  <c r="DC33" i="15"/>
  <c r="DA33" i="15"/>
  <c r="CY33" i="15"/>
  <c r="CW33" i="15"/>
  <c r="CU33" i="15"/>
  <c r="CS33" i="15"/>
  <c r="CQ33" i="15"/>
  <c r="CO33" i="15"/>
  <c r="CM33" i="15"/>
  <c r="CK33" i="15"/>
  <c r="CI33" i="15"/>
  <c r="CG33" i="15"/>
  <c r="CE33" i="15"/>
  <c r="BD33" i="15"/>
  <c r="C33" i="15"/>
  <c r="E33" i="15" s="1"/>
  <c r="GX32" i="15"/>
  <c r="FY32" i="15"/>
  <c r="EZ32" i="15"/>
  <c r="DZ32" i="15"/>
  <c r="EA32" i="15" s="1"/>
  <c r="DY32" i="15"/>
  <c r="DW32" i="15"/>
  <c r="DU32" i="15"/>
  <c r="DS32" i="15"/>
  <c r="DQ32" i="15"/>
  <c r="DO32" i="15"/>
  <c r="DM32" i="15"/>
  <c r="DK32" i="15"/>
  <c r="DI32" i="15"/>
  <c r="DG32" i="15"/>
  <c r="DE32" i="15"/>
  <c r="DC32" i="15"/>
  <c r="DA32" i="15"/>
  <c r="CY32" i="15"/>
  <c r="CW32" i="15"/>
  <c r="CU32" i="15"/>
  <c r="CS32" i="15"/>
  <c r="CQ32" i="15"/>
  <c r="CO32" i="15"/>
  <c r="CM32" i="15"/>
  <c r="CK32" i="15"/>
  <c r="CI32" i="15"/>
  <c r="CG32" i="15"/>
  <c r="CE32" i="15"/>
  <c r="BD32" i="15"/>
  <c r="C32" i="15"/>
  <c r="E32" i="15" s="1"/>
  <c r="GX31" i="15"/>
  <c r="FY31" i="15"/>
  <c r="EZ31" i="15"/>
  <c r="DZ31" i="15"/>
  <c r="EA31" i="15" s="1"/>
  <c r="DY31" i="15"/>
  <c r="DW31" i="15"/>
  <c r="DU31" i="15"/>
  <c r="DS31" i="15"/>
  <c r="DQ31" i="15"/>
  <c r="DO31" i="15"/>
  <c r="DM31" i="15"/>
  <c r="DK31" i="15"/>
  <c r="DI31" i="15"/>
  <c r="DG31" i="15"/>
  <c r="DE31" i="15"/>
  <c r="DC31" i="15"/>
  <c r="DA31" i="15"/>
  <c r="CY31" i="15"/>
  <c r="CW31" i="15"/>
  <c r="CU31" i="15"/>
  <c r="CS31" i="15"/>
  <c r="CQ31" i="15"/>
  <c r="CO31" i="15"/>
  <c r="CM31" i="15"/>
  <c r="CK31" i="15"/>
  <c r="CI31" i="15"/>
  <c r="CG31" i="15"/>
  <c r="CE31" i="15"/>
  <c r="BD31" i="15"/>
  <c r="AQ31" i="15"/>
  <c r="AO31" i="15"/>
  <c r="AA31" i="15"/>
  <c r="Y31" i="15"/>
  <c r="K31" i="15"/>
  <c r="I31" i="15"/>
  <c r="E31" i="15"/>
  <c r="AW31" i="15" s="1"/>
  <c r="C31" i="15"/>
  <c r="GX30" i="15"/>
  <c r="FY30" i="15"/>
  <c r="EZ30" i="15"/>
  <c r="DZ30" i="15"/>
  <c r="EA30" i="15" s="1"/>
  <c r="DY30" i="15"/>
  <c r="DW30" i="15"/>
  <c r="DU30" i="15"/>
  <c r="DS30" i="15"/>
  <c r="DQ30" i="15"/>
  <c r="DO30" i="15"/>
  <c r="DM30" i="15"/>
  <c r="DK30" i="15"/>
  <c r="DI30" i="15"/>
  <c r="DG30" i="15"/>
  <c r="DE30" i="15"/>
  <c r="DC30" i="15"/>
  <c r="DA30" i="15"/>
  <c r="CY30" i="15"/>
  <c r="CW30" i="15"/>
  <c r="CU30" i="15"/>
  <c r="CS30" i="15"/>
  <c r="CQ30" i="15"/>
  <c r="CO30" i="15"/>
  <c r="CM30" i="15"/>
  <c r="CK30" i="15"/>
  <c r="CI30" i="15"/>
  <c r="CG30" i="15"/>
  <c r="CE30" i="15"/>
  <c r="BD30" i="15"/>
  <c r="C30" i="15"/>
  <c r="E30" i="15" s="1"/>
  <c r="GX29" i="15"/>
  <c r="FY29" i="15"/>
  <c r="EZ29" i="15"/>
  <c r="DZ29" i="15"/>
  <c r="EA29" i="15" s="1"/>
  <c r="DY29" i="15"/>
  <c r="DW29" i="15"/>
  <c r="DU29" i="15"/>
  <c r="DS29" i="15"/>
  <c r="DQ29" i="15"/>
  <c r="DO29" i="15"/>
  <c r="DM29" i="15"/>
  <c r="DK29" i="15"/>
  <c r="DI29" i="15"/>
  <c r="DG29" i="15"/>
  <c r="DE29" i="15"/>
  <c r="DC29" i="15"/>
  <c r="DA29" i="15"/>
  <c r="CY29" i="15"/>
  <c r="CW29" i="15"/>
  <c r="CU29" i="15"/>
  <c r="CS29" i="15"/>
  <c r="CQ29" i="15"/>
  <c r="CO29" i="15"/>
  <c r="CM29" i="15"/>
  <c r="CK29" i="15"/>
  <c r="CI29" i="15"/>
  <c r="CG29" i="15"/>
  <c r="CE29" i="15"/>
  <c r="BD29" i="15"/>
  <c r="E29" i="15"/>
  <c r="BA29" i="15" s="1"/>
  <c r="C29" i="15"/>
  <c r="GX28" i="15"/>
  <c r="FY28" i="15"/>
  <c r="EZ28" i="15"/>
  <c r="DZ28" i="15"/>
  <c r="EA28" i="15" s="1"/>
  <c r="DY28" i="15"/>
  <c r="DW28" i="15"/>
  <c r="DU28" i="15"/>
  <c r="DS28" i="15"/>
  <c r="DQ28" i="15"/>
  <c r="DO28" i="15"/>
  <c r="DM28" i="15"/>
  <c r="DK28" i="15"/>
  <c r="DI28" i="15"/>
  <c r="DG28" i="15"/>
  <c r="DE28" i="15"/>
  <c r="DC28" i="15"/>
  <c r="DA28" i="15"/>
  <c r="CY28" i="15"/>
  <c r="CW28" i="15"/>
  <c r="CU28" i="15"/>
  <c r="CS28" i="15"/>
  <c r="CQ28" i="15"/>
  <c r="CO28" i="15"/>
  <c r="CM28" i="15"/>
  <c r="CK28" i="15"/>
  <c r="CI28" i="15"/>
  <c r="CG28" i="15"/>
  <c r="CE28" i="15"/>
  <c r="BD28" i="15"/>
  <c r="C28" i="15"/>
  <c r="E28" i="15" s="1"/>
  <c r="AY28" i="15" s="1"/>
  <c r="GX27" i="15"/>
  <c r="FY27" i="15"/>
  <c r="EZ27" i="15"/>
  <c r="DZ27" i="15"/>
  <c r="EA27" i="15" s="1"/>
  <c r="DY27" i="15"/>
  <c r="DW27" i="15"/>
  <c r="DU27" i="15"/>
  <c r="DS27" i="15"/>
  <c r="DQ27" i="15"/>
  <c r="DO27" i="15"/>
  <c r="DM27" i="15"/>
  <c r="DK27" i="15"/>
  <c r="DI27" i="15"/>
  <c r="DG27" i="15"/>
  <c r="DE27" i="15"/>
  <c r="DC27" i="15"/>
  <c r="DA27" i="15"/>
  <c r="CY27" i="15"/>
  <c r="CW27" i="15"/>
  <c r="CU27" i="15"/>
  <c r="CS27" i="15"/>
  <c r="CQ27" i="15"/>
  <c r="CO27" i="15"/>
  <c r="CM27" i="15"/>
  <c r="CK27" i="15"/>
  <c r="CI27" i="15"/>
  <c r="CG27" i="15"/>
  <c r="CE27" i="15"/>
  <c r="BD27" i="15"/>
  <c r="E27" i="15"/>
  <c r="AQ27" i="15" s="1"/>
  <c r="C27" i="15"/>
  <c r="GX26" i="15"/>
  <c r="FY26" i="15"/>
  <c r="EZ26" i="15"/>
  <c r="DZ26" i="15"/>
  <c r="EA26" i="15" s="1"/>
  <c r="DY26" i="15"/>
  <c r="DW26" i="15"/>
  <c r="DU26" i="15"/>
  <c r="DS26" i="15"/>
  <c r="DQ26" i="15"/>
  <c r="DO26" i="15"/>
  <c r="DM26" i="15"/>
  <c r="DK26" i="15"/>
  <c r="DI26" i="15"/>
  <c r="DG26" i="15"/>
  <c r="DE26" i="15"/>
  <c r="DC26" i="15"/>
  <c r="DA26" i="15"/>
  <c r="CY26" i="15"/>
  <c r="CW26" i="15"/>
  <c r="CU26" i="15"/>
  <c r="CS26" i="15"/>
  <c r="CQ26" i="15"/>
  <c r="CO26" i="15"/>
  <c r="CM26" i="15"/>
  <c r="CK26" i="15"/>
  <c r="CI26" i="15"/>
  <c r="CG26" i="15"/>
  <c r="CE26" i="15"/>
  <c r="BD26" i="15"/>
  <c r="C26" i="15"/>
  <c r="E26" i="15" s="1"/>
  <c r="GX25" i="15"/>
  <c r="FY25" i="15"/>
  <c r="EZ25" i="15"/>
  <c r="DZ25" i="15"/>
  <c r="EA25" i="15" s="1"/>
  <c r="DY25" i="15"/>
  <c r="DW25" i="15"/>
  <c r="DU25" i="15"/>
  <c r="DS25" i="15"/>
  <c r="DQ25" i="15"/>
  <c r="DO25" i="15"/>
  <c r="DM25" i="15"/>
  <c r="DK25" i="15"/>
  <c r="DI25" i="15"/>
  <c r="DG25" i="15"/>
  <c r="DE25" i="15"/>
  <c r="DC25" i="15"/>
  <c r="DA25" i="15"/>
  <c r="CY25" i="15"/>
  <c r="CW25" i="15"/>
  <c r="CU25" i="15"/>
  <c r="CS25" i="15"/>
  <c r="CQ25" i="15"/>
  <c r="CO25" i="15"/>
  <c r="CM25" i="15"/>
  <c r="CK25" i="15"/>
  <c r="CI25" i="15"/>
  <c r="CG25" i="15"/>
  <c r="CE25" i="15"/>
  <c r="BD25" i="15"/>
  <c r="C25" i="15"/>
  <c r="E25" i="15" s="1"/>
  <c r="GX24" i="15"/>
  <c r="FY24" i="15"/>
  <c r="EZ24" i="15"/>
  <c r="DZ24" i="15"/>
  <c r="EA24" i="15" s="1"/>
  <c r="DY24" i="15"/>
  <c r="DW24" i="15"/>
  <c r="DU24" i="15"/>
  <c r="DS24" i="15"/>
  <c r="DQ24" i="15"/>
  <c r="DO24" i="15"/>
  <c r="DM24" i="15"/>
  <c r="DK24" i="15"/>
  <c r="DI24" i="15"/>
  <c r="DG24" i="15"/>
  <c r="DE24" i="15"/>
  <c r="DC24" i="15"/>
  <c r="DA24" i="15"/>
  <c r="CY24" i="15"/>
  <c r="CW24" i="15"/>
  <c r="CU24" i="15"/>
  <c r="CS24" i="15"/>
  <c r="CQ24" i="15"/>
  <c r="CO24" i="15"/>
  <c r="CM24" i="15"/>
  <c r="CK24" i="15"/>
  <c r="CI24" i="15"/>
  <c r="CG24" i="15"/>
  <c r="CE24" i="15"/>
  <c r="BD24" i="15"/>
  <c r="AK24" i="15"/>
  <c r="S24" i="15"/>
  <c r="E24" i="15"/>
  <c r="AO24" i="15" s="1"/>
  <c r="C24" i="15"/>
  <c r="GX23" i="15"/>
  <c r="FY23" i="15"/>
  <c r="EZ23" i="15"/>
  <c r="DZ23" i="15"/>
  <c r="EA23" i="15" s="1"/>
  <c r="DY23" i="15"/>
  <c r="DW23" i="15"/>
  <c r="DU23" i="15"/>
  <c r="DS23" i="15"/>
  <c r="DQ23" i="15"/>
  <c r="DO23" i="15"/>
  <c r="DM23" i="15"/>
  <c r="DK23" i="15"/>
  <c r="DI23" i="15"/>
  <c r="DG23" i="15"/>
  <c r="DE23" i="15"/>
  <c r="DC23" i="15"/>
  <c r="DA23" i="15"/>
  <c r="CY23" i="15"/>
  <c r="CW23" i="15"/>
  <c r="CU23" i="15"/>
  <c r="CS23" i="15"/>
  <c r="CQ23" i="15"/>
  <c r="CO23" i="15"/>
  <c r="CM23" i="15"/>
  <c r="CK23" i="15"/>
  <c r="CI23" i="15"/>
  <c r="CG23" i="15"/>
  <c r="CE23" i="15"/>
  <c r="BD23" i="15"/>
  <c r="E23" i="15"/>
  <c r="AO23" i="15" s="1"/>
  <c r="C23" i="15"/>
  <c r="GX22" i="15"/>
  <c r="FY22" i="15"/>
  <c r="EZ22" i="15"/>
  <c r="DZ22" i="15"/>
  <c r="EA22" i="15" s="1"/>
  <c r="DY22" i="15"/>
  <c r="DW22" i="15"/>
  <c r="DU22" i="15"/>
  <c r="DS22" i="15"/>
  <c r="DQ22" i="15"/>
  <c r="DO22" i="15"/>
  <c r="DM22" i="15"/>
  <c r="DK22" i="15"/>
  <c r="DI22" i="15"/>
  <c r="DG22" i="15"/>
  <c r="DE22" i="15"/>
  <c r="DC22" i="15"/>
  <c r="DA22" i="15"/>
  <c r="CY22" i="15"/>
  <c r="CW22" i="15"/>
  <c r="CU22" i="15"/>
  <c r="CS22" i="15"/>
  <c r="CQ22" i="15"/>
  <c r="CO22" i="15"/>
  <c r="CM22" i="15"/>
  <c r="CK22" i="15"/>
  <c r="CI22" i="15"/>
  <c r="CG22" i="15"/>
  <c r="CE22" i="15"/>
  <c r="BD22" i="15"/>
  <c r="C22" i="15"/>
  <c r="E22" i="15" s="1"/>
  <c r="GX21" i="15"/>
  <c r="FY21" i="15"/>
  <c r="EZ21" i="15"/>
  <c r="DZ21" i="15"/>
  <c r="EA21" i="15" s="1"/>
  <c r="DY21" i="15"/>
  <c r="DW21" i="15"/>
  <c r="DU21" i="15"/>
  <c r="DS21" i="15"/>
  <c r="DQ21" i="15"/>
  <c r="DO21" i="15"/>
  <c r="DM21" i="15"/>
  <c r="DK21" i="15"/>
  <c r="DI21" i="15"/>
  <c r="DG21" i="15"/>
  <c r="DE21" i="15"/>
  <c r="DC21" i="15"/>
  <c r="DA21" i="15"/>
  <c r="CY21" i="15"/>
  <c r="CW21" i="15"/>
  <c r="CU21" i="15"/>
  <c r="CS21" i="15"/>
  <c r="CQ21" i="15"/>
  <c r="CO21" i="15"/>
  <c r="CM21" i="15"/>
  <c r="CK21" i="15"/>
  <c r="CI21" i="15"/>
  <c r="CG21" i="15"/>
  <c r="CE21" i="15"/>
  <c r="BD21" i="15"/>
  <c r="C21" i="15"/>
  <c r="E21" i="15" s="1"/>
  <c r="GX20" i="15"/>
  <c r="FY20" i="15"/>
  <c r="EZ20" i="15"/>
  <c r="DZ20" i="15"/>
  <c r="EA20" i="15" s="1"/>
  <c r="DY20" i="15"/>
  <c r="DW20" i="15"/>
  <c r="DU20" i="15"/>
  <c r="DS20" i="15"/>
  <c r="DQ20" i="15"/>
  <c r="DO20" i="15"/>
  <c r="DM20" i="15"/>
  <c r="DK20" i="15"/>
  <c r="DI20" i="15"/>
  <c r="DG20" i="15"/>
  <c r="DE20" i="15"/>
  <c r="DC20" i="15"/>
  <c r="DA20" i="15"/>
  <c r="CY20" i="15"/>
  <c r="CW20" i="15"/>
  <c r="CU20" i="15"/>
  <c r="CS20" i="15"/>
  <c r="CQ20" i="15"/>
  <c r="CO20" i="15"/>
  <c r="CM20" i="15"/>
  <c r="CK20" i="15"/>
  <c r="CI20" i="15"/>
  <c r="CG20" i="15"/>
  <c r="CE20" i="15"/>
  <c r="BD20" i="15"/>
  <c r="C20" i="15"/>
  <c r="E20" i="15" s="1"/>
  <c r="AO20" i="15" s="1"/>
  <c r="GX19" i="15"/>
  <c r="FY19" i="15"/>
  <c r="EZ19" i="15"/>
  <c r="DZ19" i="15"/>
  <c r="EA19" i="15" s="1"/>
  <c r="DY19" i="15"/>
  <c r="DW19" i="15"/>
  <c r="DU19" i="15"/>
  <c r="DS19" i="15"/>
  <c r="DQ19" i="15"/>
  <c r="DO19" i="15"/>
  <c r="DM19" i="15"/>
  <c r="DK19" i="15"/>
  <c r="DI19" i="15"/>
  <c r="DG19" i="15"/>
  <c r="DE19" i="15"/>
  <c r="DC19" i="15"/>
  <c r="DA19" i="15"/>
  <c r="CY19" i="15"/>
  <c r="CW19" i="15"/>
  <c r="CU19" i="15"/>
  <c r="CS19" i="15"/>
  <c r="CQ19" i="15"/>
  <c r="CO19" i="15"/>
  <c r="CM19" i="15"/>
  <c r="CK19" i="15"/>
  <c r="CI19" i="15"/>
  <c r="CG19" i="15"/>
  <c r="CE19" i="15"/>
  <c r="BD19" i="15"/>
  <c r="C19" i="15"/>
  <c r="E19" i="15" s="1"/>
  <c r="GX18" i="15"/>
  <c r="FY18" i="15"/>
  <c r="EZ18" i="15"/>
  <c r="DZ18" i="15"/>
  <c r="EA18" i="15" s="1"/>
  <c r="DY18" i="15"/>
  <c r="DW18" i="15"/>
  <c r="DU18" i="15"/>
  <c r="DS18" i="15"/>
  <c r="DQ18" i="15"/>
  <c r="DO18" i="15"/>
  <c r="DM18" i="15"/>
  <c r="DK18" i="15"/>
  <c r="DI18" i="15"/>
  <c r="DG18" i="15"/>
  <c r="DE18" i="15"/>
  <c r="DC18" i="15"/>
  <c r="DA18" i="15"/>
  <c r="CY18" i="15"/>
  <c r="CW18" i="15"/>
  <c r="CU18" i="15"/>
  <c r="CS18" i="15"/>
  <c r="CQ18" i="15"/>
  <c r="CO18" i="15"/>
  <c r="CM18" i="15"/>
  <c r="CK18" i="15"/>
  <c r="CI18" i="15"/>
  <c r="CG18" i="15"/>
  <c r="CE18" i="15"/>
  <c r="BD18" i="15"/>
  <c r="C18" i="15"/>
  <c r="E18" i="15" s="1"/>
  <c r="GX17" i="15"/>
  <c r="FY17" i="15"/>
  <c r="EZ17" i="15"/>
  <c r="DZ17" i="15"/>
  <c r="EA17" i="15" s="1"/>
  <c r="DY17" i="15"/>
  <c r="DW17" i="15"/>
  <c r="DU17" i="15"/>
  <c r="DS17" i="15"/>
  <c r="DQ17" i="15"/>
  <c r="DO17" i="15"/>
  <c r="DM17" i="15"/>
  <c r="DK17" i="15"/>
  <c r="DI17" i="15"/>
  <c r="DG17" i="15"/>
  <c r="DE17" i="15"/>
  <c r="DC17" i="15"/>
  <c r="DA17" i="15"/>
  <c r="CY17" i="15"/>
  <c r="CW17" i="15"/>
  <c r="CU17" i="15"/>
  <c r="CS17" i="15"/>
  <c r="CQ17" i="15"/>
  <c r="CO17" i="15"/>
  <c r="CM17" i="15"/>
  <c r="CK17" i="15"/>
  <c r="CI17" i="15"/>
  <c r="CG17" i="15"/>
  <c r="CE17" i="15"/>
  <c r="BD17" i="15"/>
  <c r="C17" i="15"/>
  <c r="E17" i="15" s="1"/>
  <c r="GX16" i="15"/>
  <c r="FY16" i="15"/>
  <c r="EZ16" i="15"/>
  <c r="DZ16" i="15"/>
  <c r="EA16" i="15" s="1"/>
  <c r="DY16" i="15"/>
  <c r="DW16" i="15"/>
  <c r="DU16" i="15"/>
  <c r="DS16" i="15"/>
  <c r="DQ16" i="15"/>
  <c r="DO16" i="15"/>
  <c r="DM16" i="15"/>
  <c r="DK16" i="15"/>
  <c r="DI16" i="15"/>
  <c r="DG16" i="15"/>
  <c r="DE16" i="15"/>
  <c r="DC16" i="15"/>
  <c r="DA16" i="15"/>
  <c r="CY16" i="15"/>
  <c r="CW16" i="15"/>
  <c r="CU16" i="15"/>
  <c r="CS16" i="15"/>
  <c r="CQ16" i="15"/>
  <c r="CO16" i="15"/>
  <c r="CM16" i="15"/>
  <c r="CK16" i="15"/>
  <c r="CI16" i="15"/>
  <c r="CG16" i="15"/>
  <c r="CE16" i="15"/>
  <c r="BD16" i="15"/>
  <c r="C16" i="15"/>
  <c r="E16" i="15" s="1"/>
  <c r="GX15" i="15"/>
  <c r="FY15" i="15"/>
  <c r="EZ15" i="15"/>
  <c r="DZ15" i="15"/>
  <c r="EA15" i="15" s="1"/>
  <c r="DY15" i="15"/>
  <c r="DW15" i="15"/>
  <c r="DU15" i="15"/>
  <c r="DS15" i="15"/>
  <c r="DQ15" i="15"/>
  <c r="DO15" i="15"/>
  <c r="DM15" i="15"/>
  <c r="DK15" i="15"/>
  <c r="DI15" i="15"/>
  <c r="DG15" i="15"/>
  <c r="DE15" i="15"/>
  <c r="DC15" i="15"/>
  <c r="DA15" i="15"/>
  <c r="CY15" i="15"/>
  <c r="CW15" i="15"/>
  <c r="CU15" i="15"/>
  <c r="CS15" i="15"/>
  <c r="CQ15" i="15"/>
  <c r="CO15" i="15"/>
  <c r="CM15" i="15"/>
  <c r="CK15" i="15"/>
  <c r="CI15" i="15"/>
  <c r="CG15" i="15"/>
  <c r="CE15" i="15"/>
  <c r="BD15" i="15"/>
  <c r="E15" i="15"/>
  <c r="AY15" i="15" s="1"/>
  <c r="C15" i="15"/>
  <c r="GX14" i="15"/>
  <c r="FY14" i="15"/>
  <c r="EZ14" i="15"/>
  <c r="DZ14" i="15"/>
  <c r="EA14" i="15" s="1"/>
  <c r="DY14" i="15"/>
  <c r="DW14" i="15"/>
  <c r="DU14" i="15"/>
  <c r="DS14" i="15"/>
  <c r="DQ14" i="15"/>
  <c r="DO14" i="15"/>
  <c r="DM14" i="15"/>
  <c r="DK14" i="15"/>
  <c r="DI14" i="15"/>
  <c r="DG14" i="15"/>
  <c r="DE14" i="15"/>
  <c r="DC14" i="15"/>
  <c r="DA14" i="15"/>
  <c r="CY14" i="15"/>
  <c r="CW14" i="15"/>
  <c r="CU14" i="15"/>
  <c r="CS14" i="15"/>
  <c r="CQ14" i="15"/>
  <c r="CO14" i="15"/>
  <c r="CM14" i="15"/>
  <c r="CK14" i="15"/>
  <c r="CI14" i="15"/>
  <c r="CG14" i="15"/>
  <c r="CE14" i="15"/>
  <c r="BD14" i="15"/>
  <c r="AS14" i="15"/>
  <c r="U14" i="15"/>
  <c r="I14" i="15"/>
  <c r="E14" i="15"/>
  <c r="AO14" i="15" s="1"/>
  <c r="C14" i="15"/>
  <c r="GX13" i="15"/>
  <c r="FY13" i="15"/>
  <c r="EZ13" i="15"/>
  <c r="DZ13" i="15"/>
  <c r="EA13" i="15" s="1"/>
  <c r="DY13" i="15"/>
  <c r="DW13" i="15"/>
  <c r="DU13" i="15"/>
  <c r="DS13" i="15"/>
  <c r="DQ13" i="15"/>
  <c r="DO13" i="15"/>
  <c r="DM13" i="15"/>
  <c r="DK13" i="15"/>
  <c r="DI13" i="15"/>
  <c r="DG13" i="15"/>
  <c r="DE13" i="15"/>
  <c r="DC13" i="15"/>
  <c r="DA13" i="15"/>
  <c r="CY13" i="15"/>
  <c r="CW13" i="15"/>
  <c r="CU13" i="15"/>
  <c r="CS13" i="15"/>
  <c r="CQ13" i="15"/>
  <c r="CO13" i="15"/>
  <c r="CM13" i="15"/>
  <c r="CK13" i="15"/>
  <c r="CI13" i="15"/>
  <c r="CG13" i="15"/>
  <c r="CE13" i="15"/>
  <c r="BD13" i="15"/>
  <c r="C13" i="15"/>
  <c r="E13" i="15" s="1"/>
  <c r="GX12" i="15"/>
  <c r="FY12" i="15"/>
  <c r="EZ12" i="15"/>
  <c r="DZ12" i="15"/>
  <c r="EA12" i="15" s="1"/>
  <c r="DY12" i="15"/>
  <c r="DW12" i="15"/>
  <c r="DU12" i="15"/>
  <c r="DS12" i="15"/>
  <c r="DQ12" i="15"/>
  <c r="DO12" i="15"/>
  <c r="DM12" i="15"/>
  <c r="DK12" i="15"/>
  <c r="DI12" i="15"/>
  <c r="DG12" i="15"/>
  <c r="DE12" i="15"/>
  <c r="DC12" i="15"/>
  <c r="DA12" i="15"/>
  <c r="CY12" i="15"/>
  <c r="CW12" i="15"/>
  <c r="CU12" i="15"/>
  <c r="CS12" i="15"/>
  <c r="CQ12" i="15"/>
  <c r="CO12" i="15"/>
  <c r="CM12" i="15"/>
  <c r="CK12" i="15"/>
  <c r="CI12" i="15"/>
  <c r="CG12" i="15"/>
  <c r="CE12" i="15"/>
  <c r="BD12" i="15"/>
  <c r="C12" i="15"/>
  <c r="E12" i="15" s="1"/>
  <c r="GX11" i="15"/>
  <c r="FY11" i="15"/>
  <c r="EZ11" i="15"/>
  <c r="DZ11" i="15"/>
  <c r="EA11" i="15" s="1"/>
  <c r="DY11" i="15"/>
  <c r="DW11" i="15"/>
  <c r="DU11" i="15"/>
  <c r="DS11" i="15"/>
  <c r="DQ11" i="15"/>
  <c r="DO11" i="15"/>
  <c r="DM11" i="15"/>
  <c r="DK11" i="15"/>
  <c r="DI11" i="15"/>
  <c r="DG11" i="15"/>
  <c r="DE11" i="15"/>
  <c r="DC11" i="15"/>
  <c r="DA11" i="15"/>
  <c r="CY11" i="15"/>
  <c r="CW11" i="15"/>
  <c r="CU11" i="15"/>
  <c r="CS11" i="15"/>
  <c r="CQ11" i="15"/>
  <c r="CO11" i="15"/>
  <c r="CM11" i="15"/>
  <c r="CK11" i="15"/>
  <c r="CI11" i="15"/>
  <c r="CG11" i="15"/>
  <c r="CE11" i="15"/>
  <c r="BD11" i="15"/>
  <c r="E11" i="15"/>
  <c r="AS11" i="15" s="1"/>
  <c r="C11" i="15"/>
  <c r="GX10" i="15"/>
  <c r="FY10" i="15"/>
  <c r="EZ10" i="15"/>
  <c r="DZ10" i="15"/>
  <c r="EA10" i="15" s="1"/>
  <c r="DY10" i="15"/>
  <c r="DW10" i="15"/>
  <c r="DU10" i="15"/>
  <c r="DS10" i="15"/>
  <c r="DQ10" i="15"/>
  <c r="DO10" i="15"/>
  <c r="DM10" i="15"/>
  <c r="DK10" i="15"/>
  <c r="DI10" i="15"/>
  <c r="DG10" i="15"/>
  <c r="DE10" i="15"/>
  <c r="DC10" i="15"/>
  <c r="DA10" i="15"/>
  <c r="CY10" i="15"/>
  <c r="CW10" i="15"/>
  <c r="CU10" i="15"/>
  <c r="CS10" i="15"/>
  <c r="CQ10" i="15"/>
  <c r="CO10" i="15"/>
  <c r="CM10" i="15"/>
  <c r="CK10" i="15"/>
  <c r="CI10" i="15"/>
  <c r="CG10" i="15"/>
  <c r="CE10" i="15"/>
  <c r="BD10" i="15"/>
  <c r="C10" i="15"/>
  <c r="E10" i="15" s="1"/>
  <c r="GX9" i="15"/>
  <c r="FY9" i="15"/>
  <c r="EZ9" i="15"/>
  <c r="DZ9" i="15"/>
  <c r="EA9" i="15" s="1"/>
  <c r="DY9" i="15"/>
  <c r="DW9" i="15"/>
  <c r="DU9" i="15"/>
  <c r="DS9" i="15"/>
  <c r="DQ9" i="15"/>
  <c r="DO9" i="15"/>
  <c r="DM9" i="15"/>
  <c r="DK9" i="15"/>
  <c r="DI9" i="15"/>
  <c r="DG9" i="15"/>
  <c r="DE9" i="15"/>
  <c r="DC9" i="15"/>
  <c r="DA9" i="15"/>
  <c r="CY9" i="15"/>
  <c r="CW9" i="15"/>
  <c r="CU9" i="15"/>
  <c r="CS9" i="15"/>
  <c r="CQ9" i="15"/>
  <c r="CO9" i="15"/>
  <c r="CM9" i="15"/>
  <c r="CK9" i="15"/>
  <c r="CI9" i="15"/>
  <c r="CG9" i="15"/>
  <c r="CE9" i="15"/>
  <c r="BD9" i="15"/>
  <c r="C9" i="15"/>
  <c r="E9" i="15" s="1"/>
  <c r="AW9" i="15" s="1"/>
  <c r="GX8" i="15"/>
  <c r="FY8" i="15"/>
  <c r="EZ8" i="15"/>
  <c r="DZ8" i="15"/>
  <c r="EA8" i="15" s="1"/>
  <c r="DY8" i="15"/>
  <c r="DW8" i="15"/>
  <c r="DU8" i="15"/>
  <c r="DS8" i="15"/>
  <c r="DQ8" i="15"/>
  <c r="DO8" i="15"/>
  <c r="DM8" i="15"/>
  <c r="DK8" i="15"/>
  <c r="DI8" i="15"/>
  <c r="DG8" i="15"/>
  <c r="DE8" i="15"/>
  <c r="DC8" i="15"/>
  <c r="DA8" i="15"/>
  <c r="CY8" i="15"/>
  <c r="CW8" i="15"/>
  <c r="CU8" i="15"/>
  <c r="CS8" i="15"/>
  <c r="CQ8" i="15"/>
  <c r="CO8" i="15"/>
  <c r="CM8" i="15"/>
  <c r="CK8" i="15"/>
  <c r="CI8" i="15"/>
  <c r="CG8" i="15"/>
  <c r="CE8" i="15"/>
  <c r="BD8" i="15"/>
  <c r="C8" i="15"/>
  <c r="E8" i="15" s="1"/>
  <c r="GX7" i="15"/>
  <c r="FY7" i="15"/>
  <c r="EZ7" i="15"/>
  <c r="DZ7" i="15"/>
  <c r="EA7" i="15" s="1"/>
  <c r="DY7" i="15"/>
  <c r="DW7" i="15"/>
  <c r="DU7" i="15"/>
  <c r="DS7" i="15"/>
  <c r="DQ7" i="15"/>
  <c r="DO7" i="15"/>
  <c r="DM7" i="15"/>
  <c r="DK7" i="15"/>
  <c r="DI7" i="15"/>
  <c r="DG7" i="15"/>
  <c r="DE7" i="15"/>
  <c r="DC7" i="15"/>
  <c r="DA7" i="15"/>
  <c r="CY7" i="15"/>
  <c r="CW7" i="15"/>
  <c r="CU7" i="15"/>
  <c r="CS7" i="15"/>
  <c r="CQ7" i="15"/>
  <c r="CO7" i="15"/>
  <c r="CM7" i="15"/>
  <c r="CK7" i="15"/>
  <c r="CI7" i="15"/>
  <c r="CG7" i="15"/>
  <c r="CE7" i="15"/>
  <c r="BD7" i="15"/>
  <c r="C7" i="15"/>
  <c r="E7" i="15" s="1"/>
  <c r="EY5" i="15"/>
  <c r="EX5" i="15"/>
  <c r="EW5" i="15"/>
  <c r="EV5" i="15"/>
  <c r="EU5" i="15"/>
  <c r="ET5" i="15"/>
  <c r="ES5" i="15"/>
  <c r="ER5" i="15"/>
  <c r="EQ5" i="15"/>
  <c r="EP5" i="15"/>
  <c r="EO5" i="15"/>
  <c r="EN5" i="15"/>
  <c r="EM5" i="15"/>
  <c r="EL5" i="15"/>
  <c r="EK5" i="15"/>
  <c r="EJ5" i="15"/>
  <c r="EI5" i="15"/>
  <c r="EH5" i="15"/>
  <c r="EG5" i="15"/>
  <c r="EF5" i="15"/>
  <c r="EE5" i="15"/>
  <c r="ED5" i="15"/>
  <c r="EC5" i="15"/>
  <c r="EB5" i="15"/>
  <c r="EA5" i="15"/>
  <c r="DZ5" i="15"/>
  <c r="DY5" i="15"/>
  <c r="DX5" i="15"/>
  <c r="DW5" i="15"/>
  <c r="DV5" i="15"/>
  <c r="DU5" i="15"/>
  <c r="DT5" i="15"/>
  <c r="DS5" i="15"/>
  <c r="DR5" i="15"/>
  <c r="DQ5" i="15"/>
  <c r="DP5" i="15"/>
  <c r="DO5" i="15"/>
  <c r="DN5" i="15"/>
  <c r="DM5" i="15"/>
  <c r="DL5" i="15"/>
  <c r="DK5" i="15"/>
  <c r="DJ5" i="15"/>
  <c r="DI5" i="15"/>
  <c r="DH5" i="15"/>
  <c r="DG5" i="15"/>
  <c r="DF5" i="15"/>
  <c r="DE5" i="15"/>
  <c r="DD5" i="15"/>
  <c r="DC5" i="15"/>
  <c r="DB5" i="15"/>
  <c r="DA5" i="15"/>
  <c r="CZ5" i="15"/>
  <c r="CY5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L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R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X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X1" i="15"/>
  <c r="GW1" i="15"/>
  <c r="GV1" i="15"/>
  <c r="GU1" i="15"/>
  <c r="GT1" i="15"/>
  <c r="GS1" i="15"/>
  <c r="GR1" i="15"/>
  <c r="GQ1" i="15"/>
  <c r="GP1" i="15"/>
  <c r="GO1" i="15"/>
  <c r="GN1" i="15"/>
  <c r="GM1" i="15"/>
  <c r="GL1" i="15"/>
  <c r="GK1" i="15"/>
  <c r="GJ1" i="15"/>
  <c r="GI1" i="15"/>
  <c r="GH1" i="15"/>
  <c r="GG1" i="15"/>
  <c r="GF1" i="15"/>
  <c r="GE1" i="15"/>
  <c r="GD1" i="15"/>
  <c r="GC1" i="15"/>
  <c r="GB1" i="15"/>
  <c r="GA1" i="15"/>
  <c r="FZ1" i="15"/>
  <c r="FY1" i="15"/>
  <c r="FX1" i="15"/>
  <c r="FW1" i="15"/>
  <c r="FV1" i="15"/>
  <c r="FU1" i="15"/>
  <c r="FT1" i="15"/>
  <c r="FS1" i="15"/>
  <c r="FR1" i="15"/>
  <c r="FQ1" i="15"/>
  <c r="FP1" i="15"/>
  <c r="FO1" i="15"/>
  <c r="FN1" i="15"/>
  <c r="FM1" i="15"/>
  <c r="FL1" i="15"/>
  <c r="FK1" i="15"/>
  <c r="FJ1" i="15"/>
  <c r="FI1" i="15"/>
  <c r="FH1" i="15"/>
  <c r="FG1" i="15"/>
  <c r="FF1" i="15"/>
  <c r="FE1" i="15"/>
  <c r="FD1" i="15"/>
  <c r="FC1" i="15"/>
  <c r="FB1" i="15"/>
  <c r="FA1" i="15"/>
  <c r="EZ1" i="15"/>
  <c r="EY1" i="15"/>
  <c r="EX1" i="15"/>
  <c r="EW1" i="15"/>
  <c r="EV1" i="15"/>
  <c r="EU1" i="15"/>
  <c r="ET1" i="15"/>
  <c r="ES1" i="15"/>
  <c r="ER1" i="15"/>
  <c r="EQ1" i="15"/>
  <c r="EP1" i="15"/>
  <c r="EO1" i="15"/>
  <c r="EN1" i="15"/>
  <c r="EM1" i="15"/>
  <c r="EL1" i="15"/>
  <c r="EK1" i="15"/>
  <c r="EJ1" i="15"/>
  <c r="EI1" i="15"/>
  <c r="EH1" i="15"/>
  <c r="EG1" i="15"/>
  <c r="EF1" i="15"/>
  <c r="EE1" i="15"/>
  <c r="ED1" i="15"/>
  <c r="EC1" i="15"/>
  <c r="EB1" i="15"/>
  <c r="EA1" i="15"/>
  <c r="DZ1" i="15"/>
  <c r="DY1" i="15"/>
  <c r="DX1" i="15"/>
  <c r="DW1" i="15"/>
  <c r="DV1" i="15"/>
  <c r="DU1" i="15"/>
  <c r="DT1" i="15"/>
  <c r="DS1" i="15"/>
  <c r="DR1" i="15"/>
  <c r="DQ1" i="15"/>
  <c r="DP1" i="15"/>
  <c r="DO1" i="15"/>
  <c r="DN1" i="15"/>
  <c r="DM1" i="15"/>
  <c r="DL1" i="15"/>
  <c r="DK1" i="15"/>
  <c r="DJ1" i="15"/>
  <c r="DI1" i="15"/>
  <c r="DH1" i="15"/>
  <c r="DG1" i="15"/>
  <c r="DF1" i="15"/>
  <c r="DE1" i="15"/>
  <c r="DD1" i="15"/>
  <c r="DC1" i="15"/>
  <c r="DB1" i="15"/>
  <c r="DA1" i="15"/>
  <c r="CZ1" i="15"/>
  <c r="CY1" i="15"/>
  <c r="CX1" i="15"/>
  <c r="CW1" i="15"/>
  <c r="CV1" i="15"/>
  <c r="CU1" i="15"/>
  <c r="CT1" i="15"/>
  <c r="CS1" i="15"/>
  <c r="CR1" i="15"/>
  <c r="CQ1" i="15"/>
  <c r="CP1" i="15"/>
  <c r="CO1" i="15"/>
  <c r="CN1" i="15"/>
  <c r="CM1" i="15"/>
  <c r="CL1" i="15"/>
  <c r="CK1" i="15"/>
  <c r="CJ1" i="15"/>
  <c r="CI1" i="15"/>
  <c r="CH1" i="15"/>
  <c r="CG1" i="15"/>
  <c r="CF1" i="15"/>
  <c r="CE1" i="15"/>
  <c r="CD1" i="15"/>
  <c r="CC1" i="15"/>
  <c r="CB1" i="15"/>
  <c r="CA1" i="15"/>
  <c r="BZ1" i="15"/>
  <c r="BY1" i="15"/>
  <c r="BX1" i="15"/>
  <c r="BW1" i="15"/>
  <c r="BV1" i="15"/>
  <c r="BU1" i="15"/>
  <c r="BT1" i="15"/>
  <c r="BS1" i="15"/>
  <c r="BR1" i="15"/>
  <c r="BQ1" i="15"/>
  <c r="BP1" i="15"/>
  <c r="BO1" i="15"/>
  <c r="BN1" i="15"/>
  <c r="BM1" i="15"/>
  <c r="BL1" i="15"/>
  <c r="BK1" i="15"/>
  <c r="BJ1" i="15"/>
  <c r="BI1" i="15"/>
  <c r="BH1" i="15"/>
  <c r="BG1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L43" i="1"/>
  <c r="L44" i="1"/>
  <c r="L45" i="1"/>
  <c r="GW38" i="14"/>
  <c r="GV38" i="14"/>
  <c r="GU38" i="14"/>
  <c r="GT38" i="14"/>
  <c r="GS38" i="14"/>
  <c r="GR38" i="14"/>
  <c r="GQ38" i="14"/>
  <c r="GP38" i="14"/>
  <c r="GO38" i="14"/>
  <c r="GN38" i="14"/>
  <c r="GM38" i="14"/>
  <c r="GL38" i="14"/>
  <c r="GK38" i="14"/>
  <c r="GJ38" i="14"/>
  <c r="GI38" i="14"/>
  <c r="GH38" i="14"/>
  <c r="GG38" i="14"/>
  <c r="GF38" i="14"/>
  <c r="GE38" i="14"/>
  <c r="GD38" i="14"/>
  <c r="GC38" i="14"/>
  <c r="GB38" i="14"/>
  <c r="GA38" i="14"/>
  <c r="FZ38" i="14"/>
  <c r="FX38" i="14"/>
  <c r="FW38" i="14"/>
  <c r="FV38" i="14"/>
  <c r="FU38" i="14"/>
  <c r="FT38" i="14"/>
  <c r="FS38" i="14"/>
  <c r="FR38" i="14"/>
  <c r="FQ38" i="14"/>
  <c r="FP38" i="14"/>
  <c r="FO38" i="14"/>
  <c r="FN38" i="14"/>
  <c r="FM38" i="14"/>
  <c r="FL38" i="14"/>
  <c r="FK38" i="14"/>
  <c r="FJ38" i="14"/>
  <c r="FI38" i="14"/>
  <c r="FH38" i="14"/>
  <c r="FG38" i="14"/>
  <c r="FF38" i="14"/>
  <c r="FE38" i="14"/>
  <c r="FD38" i="14"/>
  <c r="FC38" i="14"/>
  <c r="FB38" i="14"/>
  <c r="FA38" i="14"/>
  <c r="EY38" i="14"/>
  <c r="EX38" i="14"/>
  <c r="EW38" i="14"/>
  <c r="EV38" i="14"/>
  <c r="EU38" i="14"/>
  <c r="ET38" i="14"/>
  <c r="ES38" i="14"/>
  <c r="ER38" i="14"/>
  <c r="EQ38" i="14"/>
  <c r="EP38" i="14"/>
  <c r="EO38" i="14"/>
  <c r="EN38" i="14"/>
  <c r="EM38" i="14"/>
  <c r="EL38" i="14"/>
  <c r="EK38" i="14"/>
  <c r="EJ38" i="14"/>
  <c r="EI38" i="14"/>
  <c r="EH38" i="14"/>
  <c r="EG38" i="14"/>
  <c r="EF38" i="14"/>
  <c r="EE38" i="14"/>
  <c r="ED38" i="14"/>
  <c r="EC38" i="14"/>
  <c r="EB38" i="14"/>
  <c r="DX38" i="14"/>
  <c r="DV38" i="14"/>
  <c r="DT38" i="14"/>
  <c r="DR38" i="14"/>
  <c r="DP38" i="14"/>
  <c r="DN38" i="14"/>
  <c r="DL38" i="14"/>
  <c r="DJ38" i="14"/>
  <c r="DH38" i="14"/>
  <c r="DF38" i="14"/>
  <c r="DD38" i="14"/>
  <c r="DB38" i="14"/>
  <c r="CZ38" i="14"/>
  <c r="CX38" i="14"/>
  <c r="CV38" i="14"/>
  <c r="CT38" i="14"/>
  <c r="CR38" i="14"/>
  <c r="CP38" i="14"/>
  <c r="CN38" i="14"/>
  <c r="CL38" i="14"/>
  <c r="CJ38" i="14"/>
  <c r="CH38" i="14"/>
  <c r="CF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B38" i="14"/>
  <c r="R38" i="14"/>
  <c r="P38" i="14"/>
  <c r="N38" i="14"/>
  <c r="L38" i="14"/>
  <c r="J38" i="14"/>
  <c r="H38" i="14"/>
  <c r="C38" i="14"/>
  <c r="E38" i="14" s="1"/>
  <c r="BD37" i="14"/>
  <c r="BC37" i="14"/>
  <c r="BA37" i="14"/>
  <c r="AY37" i="14"/>
  <c r="AW37" i="14"/>
  <c r="AU37" i="14"/>
  <c r="AS37" i="14"/>
  <c r="AQ37" i="14"/>
  <c r="AO37" i="14"/>
  <c r="AM37" i="14"/>
  <c r="AK37" i="14"/>
  <c r="AI37" i="14"/>
  <c r="AG37" i="14"/>
  <c r="AE37" i="14"/>
  <c r="AC37" i="14"/>
  <c r="AA37" i="14"/>
  <c r="Y37" i="14"/>
  <c r="W37" i="14"/>
  <c r="U37" i="14"/>
  <c r="S37" i="14"/>
  <c r="Q37" i="14"/>
  <c r="O37" i="14"/>
  <c r="M37" i="14"/>
  <c r="K37" i="14"/>
  <c r="I37" i="14"/>
  <c r="GX36" i="14"/>
  <c r="FY36" i="14"/>
  <c r="EZ36" i="14"/>
  <c r="DZ36" i="14"/>
  <c r="EA36" i="14" s="1"/>
  <c r="DY36" i="14"/>
  <c r="DW36" i="14"/>
  <c r="DU36" i="14"/>
  <c r="DS36" i="14"/>
  <c r="DQ36" i="14"/>
  <c r="DO36" i="14"/>
  <c r="DM36" i="14"/>
  <c r="DK36" i="14"/>
  <c r="DI36" i="14"/>
  <c r="DG36" i="14"/>
  <c r="DE36" i="14"/>
  <c r="DC36" i="14"/>
  <c r="DA36" i="14"/>
  <c r="CY36" i="14"/>
  <c r="CW36" i="14"/>
  <c r="CU36" i="14"/>
  <c r="CS36" i="14"/>
  <c r="CQ36" i="14"/>
  <c r="CO36" i="14"/>
  <c r="CM36" i="14"/>
  <c r="CK36" i="14"/>
  <c r="CI36" i="14"/>
  <c r="CG36" i="14"/>
  <c r="CE36" i="14"/>
  <c r="BD36" i="14"/>
  <c r="AS36" i="14"/>
  <c r="AC36" i="14"/>
  <c r="C36" i="14"/>
  <c r="E36" i="14" s="1"/>
  <c r="GX35" i="14"/>
  <c r="FY35" i="14"/>
  <c r="EZ35" i="14"/>
  <c r="DZ35" i="14"/>
  <c r="EA35" i="14" s="1"/>
  <c r="DY35" i="14"/>
  <c r="DW35" i="14"/>
  <c r="DU35" i="14"/>
  <c r="DS35" i="14"/>
  <c r="DQ35" i="14"/>
  <c r="DO35" i="14"/>
  <c r="DM35" i="14"/>
  <c r="DK35" i="14"/>
  <c r="DI35" i="14"/>
  <c r="DG35" i="14"/>
  <c r="DE35" i="14"/>
  <c r="DC35" i="14"/>
  <c r="DA35" i="14"/>
  <c r="CY35" i="14"/>
  <c r="CW35" i="14"/>
  <c r="CU35" i="14"/>
  <c r="CS35" i="14"/>
  <c r="CQ35" i="14"/>
  <c r="CO35" i="14"/>
  <c r="CM35" i="14"/>
  <c r="CK35" i="14"/>
  <c r="CI35" i="14"/>
  <c r="CG35" i="14"/>
  <c r="CE35" i="14"/>
  <c r="BD35" i="14"/>
  <c r="C35" i="14"/>
  <c r="E35" i="14" s="1"/>
  <c r="GX34" i="14"/>
  <c r="FY34" i="14"/>
  <c r="EZ34" i="14"/>
  <c r="DZ34" i="14"/>
  <c r="EA34" i="14" s="1"/>
  <c r="DY34" i="14"/>
  <c r="DW34" i="14"/>
  <c r="DU34" i="14"/>
  <c r="DS34" i="14"/>
  <c r="DQ34" i="14"/>
  <c r="DO34" i="14"/>
  <c r="DM34" i="14"/>
  <c r="DK34" i="14"/>
  <c r="DI34" i="14"/>
  <c r="DG34" i="14"/>
  <c r="DE34" i="14"/>
  <c r="DC34" i="14"/>
  <c r="DA34" i="14"/>
  <c r="CY34" i="14"/>
  <c r="CW34" i="14"/>
  <c r="CU34" i="14"/>
  <c r="CS34" i="14"/>
  <c r="CQ34" i="14"/>
  <c r="CO34" i="14"/>
  <c r="CM34" i="14"/>
  <c r="CK34" i="14"/>
  <c r="CI34" i="14"/>
  <c r="CG34" i="14"/>
  <c r="CE34" i="14"/>
  <c r="BD34" i="14"/>
  <c r="C34" i="14"/>
  <c r="E34" i="14" s="1"/>
  <c r="GX33" i="14"/>
  <c r="FY33" i="14"/>
  <c r="EZ33" i="14"/>
  <c r="DZ33" i="14"/>
  <c r="EA33" i="14" s="1"/>
  <c r="DY33" i="14"/>
  <c r="DW33" i="14"/>
  <c r="DU33" i="14"/>
  <c r="DS33" i="14"/>
  <c r="DQ33" i="14"/>
  <c r="DO33" i="14"/>
  <c r="DM33" i="14"/>
  <c r="DK33" i="14"/>
  <c r="DI33" i="14"/>
  <c r="DG33" i="14"/>
  <c r="DE33" i="14"/>
  <c r="DC33" i="14"/>
  <c r="DA33" i="14"/>
  <c r="CY33" i="14"/>
  <c r="CW33" i="14"/>
  <c r="CU33" i="14"/>
  <c r="CS33" i="14"/>
  <c r="CQ33" i="14"/>
  <c r="CO33" i="14"/>
  <c r="CM33" i="14"/>
  <c r="CK33" i="14"/>
  <c r="CI33" i="14"/>
  <c r="CG33" i="14"/>
  <c r="CE33" i="14"/>
  <c r="BD33" i="14"/>
  <c r="C33" i="14"/>
  <c r="E33" i="14" s="1"/>
  <c r="GX32" i="14"/>
  <c r="FY32" i="14"/>
  <c r="EZ32" i="14"/>
  <c r="DZ32" i="14"/>
  <c r="EA32" i="14" s="1"/>
  <c r="DY32" i="14"/>
  <c r="DW32" i="14"/>
  <c r="DU32" i="14"/>
  <c r="DS32" i="14"/>
  <c r="DQ32" i="14"/>
  <c r="DO32" i="14"/>
  <c r="DM32" i="14"/>
  <c r="DK32" i="14"/>
  <c r="DI32" i="14"/>
  <c r="DG32" i="14"/>
  <c r="DE32" i="14"/>
  <c r="DC32" i="14"/>
  <c r="DA32" i="14"/>
  <c r="CY32" i="14"/>
  <c r="CW32" i="14"/>
  <c r="CU32" i="14"/>
  <c r="CS32" i="14"/>
  <c r="CQ32" i="14"/>
  <c r="CO32" i="14"/>
  <c r="CM32" i="14"/>
  <c r="CK32" i="14"/>
  <c r="CI32" i="14"/>
  <c r="CG32" i="14"/>
  <c r="CE32" i="14"/>
  <c r="BD32" i="14"/>
  <c r="C32" i="14"/>
  <c r="E32" i="14" s="1"/>
  <c r="BA32" i="14" s="1"/>
  <c r="GX31" i="14"/>
  <c r="FY31" i="14"/>
  <c r="EZ31" i="14"/>
  <c r="DZ31" i="14"/>
  <c r="EA31" i="14" s="1"/>
  <c r="DY31" i="14"/>
  <c r="DW31" i="14"/>
  <c r="DU31" i="14"/>
  <c r="DS31" i="14"/>
  <c r="DQ31" i="14"/>
  <c r="DO31" i="14"/>
  <c r="DM31" i="14"/>
  <c r="DK31" i="14"/>
  <c r="DI31" i="14"/>
  <c r="DG31" i="14"/>
  <c r="DE31" i="14"/>
  <c r="DC31" i="14"/>
  <c r="DA31" i="14"/>
  <c r="CY31" i="14"/>
  <c r="CW31" i="14"/>
  <c r="CU31" i="14"/>
  <c r="CS31" i="14"/>
  <c r="CQ31" i="14"/>
  <c r="CO31" i="14"/>
  <c r="CM31" i="14"/>
  <c r="CK31" i="14"/>
  <c r="CI31" i="14"/>
  <c r="CG31" i="14"/>
  <c r="CE31" i="14"/>
  <c r="BD31" i="14"/>
  <c r="C31" i="14"/>
  <c r="E31" i="14" s="1"/>
  <c r="GX30" i="14"/>
  <c r="FY30" i="14"/>
  <c r="EZ30" i="14"/>
  <c r="DZ30" i="14"/>
  <c r="EA30" i="14" s="1"/>
  <c r="DY30" i="14"/>
  <c r="DW30" i="14"/>
  <c r="DU30" i="14"/>
  <c r="DS30" i="14"/>
  <c r="DQ30" i="14"/>
  <c r="DO30" i="14"/>
  <c r="DM30" i="14"/>
  <c r="DK30" i="14"/>
  <c r="DI30" i="14"/>
  <c r="DG30" i="14"/>
  <c r="DE30" i="14"/>
  <c r="DC30" i="14"/>
  <c r="DA30" i="14"/>
  <c r="CY30" i="14"/>
  <c r="CW30" i="14"/>
  <c r="CU30" i="14"/>
  <c r="CS30" i="14"/>
  <c r="CQ30" i="14"/>
  <c r="CO30" i="14"/>
  <c r="CM30" i="14"/>
  <c r="CK30" i="14"/>
  <c r="CI30" i="14"/>
  <c r="CG30" i="14"/>
  <c r="CE30" i="14"/>
  <c r="BD30" i="14"/>
  <c r="C30" i="14"/>
  <c r="E30" i="14" s="1"/>
  <c r="AW30" i="14" s="1"/>
  <c r="GX29" i="14"/>
  <c r="FY29" i="14"/>
  <c r="EZ29" i="14"/>
  <c r="DZ29" i="14"/>
  <c r="EA29" i="14" s="1"/>
  <c r="DY29" i="14"/>
  <c r="DW29" i="14"/>
  <c r="DU29" i="14"/>
  <c r="DS29" i="14"/>
  <c r="DQ29" i="14"/>
  <c r="DO29" i="14"/>
  <c r="DM29" i="14"/>
  <c r="DK29" i="14"/>
  <c r="DI29" i="14"/>
  <c r="DG29" i="14"/>
  <c r="DE29" i="14"/>
  <c r="DC29" i="14"/>
  <c r="DA29" i="14"/>
  <c r="CY29" i="14"/>
  <c r="CW29" i="14"/>
  <c r="CU29" i="14"/>
  <c r="CS29" i="14"/>
  <c r="CQ29" i="14"/>
  <c r="CO29" i="14"/>
  <c r="CM29" i="14"/>
  <c r="CK29" i="14"/>
  <c r="CI29" i="14"/>
  <c r="CG29" i="14"/>
  <c r="CE29" i="14"/>
  <c r="BD29" i="14"/>
  <c r="AG29" i="14"/>
  <c r="E29" i="14"/>
  <c r="BA29" i="14" s="1"/>
  <c r="C29" i="14"/>
  <c r="GX28" i="14"/>
  <c r="FY28" i="14"/>
  <c r="EZ28" i="14"/>
  <c r="DZ28" i="14"/>
  <c r="EA28" i="14" s="1"/>
  <c r="DY28" i="14"/>
  <c r="DW28" i="14"/>
  <c r="DU28" i="14"/>
  <c r="DS28" i="14"/>
  <c r="DQ28" i="14"/>
  <c r="DO28" i="14"/>
  <c r="DM28" i="14"/>
  <c r="DK28" i="14"/>
  <c r="DI28" i="14"/>
  <c r="DG28" i="14"/>
  <c r="DE28" i="14"/>
  <c r="DC28" i="14"/>
  <c r="DA28" i="14"/>
  <c r="CY28" i="14"/>
  <c r="CW28" i="14"/>
  <c r="CU28" i="14"/>
  <c r="CS28" i="14"/>
  <c r="CQ28" i="14"/>
  <c r="CO28" i="14"/>
  <c r="CM28" i="14"/>
  <c r="CK28" i="14"/>
  <c r="CI28" i="14"/>
  <c r="CG28" i="14"/>
  <c r="CE28" i="14"/>
  <c r="BD28" i="14"/>
  <c r="AC28" i="14"/>
  <c r="S28" i="14"/>
  <c r="C28" i="14"/>
  <c r="E28" i="14" s="1"/>
  <c r="AS28" i="14" s="1"/>
  <c r="GX27" i="14"/>
  <c r="FY27" i="14"/>
  <c r="EZ27" i="14"/>
  <c r="DZ27" i="14"/>
  <c r="EA27" i="14" s="1"/>
  <c r="DY27" i="14"/>
  <c r="DW27" i="14"/>
  <c r="DU27" i="14"/>
  <c r="DS27" i="14"/>
  <c r="DQ27" i="14"/>
  <c r="DO27" i="14"/>
  <c r="DM27" i="14"/>
  <c r="DK27" i="14"/>
  <c r="DI27" i="14"/>
  <c r="DG27" i="14"/>
  <c r="DE27" i="14"/>
  <c r="DC27" i="14"/>
  <c r="DA27" i="14"/>
  <c r="CY27" i="14"/>
  <c r="CW27" i="14"/>
  <c r="CU27" i="14"/>
  <c r="CS27" i="14"/>
  <c r="CQ27" i="14"/>
  <c r="CO27" i="14"/>
  <c r="CM27" i="14"/>
  <c r="CK27" i="14"/>
  <c r="CI27" i="14"/>
  <c r="CG27" i="14"/>
  <c r="CE27" i="14"/>
  <c r="BD27" i="14"/>
  <c r="C27" i="14"/>
  <c r="E27" i="14" s="1"/>
  <c r="GX26" i="14"/>
  <c r="FY26" i="14"/>
  <c r="EZ26" i="14"/>
  <c r="DZ26" i="14"/>
  <c r="EA26" i="14" s="1"/>
  <c r="DY26" i="14"/>
  <c r="DW26" i="14"/>
  <c r="DU26" i="14"/>
  <c r="DS26" i="14"/>
  <c r="DQ26" i="14"/>
  <c r="DO26" i="14"/>
  <c r="DM26" i="14"/>
  <c r="DK26" i="14"/>
  <c r="DI26" i="14"/>
  <c r="DG26" i="14"/>
  <c r="DE26" i="14"/>
  <c r="DC26" i="14"/>
  <c r="DA26" i="14"/>
  <c r="CY26" i="14"/>
  <c r="CW26" i="14"/>
  <c r="CU26" i="14"/>
  <c r="CS26" i="14"/>
  <c r="CQ26" i="14"/>
  <c r="CO26" i="14"/>
  <c r="CM26" i="14"/>
  <c r="CK26" i="14"/>
  <c r="CI26" i="14"/>
  <c r="CG26" i="14"/>
  <c r="CE26" i="14"/>
  <c r="BD26" i="14"/>
  <c r="C26" i="14"/>
  <c r="E26" i="14" s="1"/>
  <c r="GX25" i="14"/>
  <c r="FY25" i="14"/>
  <c r="EZ25" i="14"/>
  <c r="DZ25" i="14"/>
  <c r="EA25" i="14" s="1"/>
  <c r="DY25" i="14"/>
  <c r="DW25" i="14"/>
  <c r="DU25" i="14"/>
  <c r="DS25" i="14"/>
  <c r="DQ25" i="14"/>
  <c r="DO25" i="14"/>
  <c r="DM25" i="14"/>
  <c r="DK25" i="14"/>
  <c r="DI25" i="14"/>
  <c r="DG25" i="14"/>
  <c r="DE25" i="14"/>
  <c r="DC25" i="14"/>
  <c r="DA25" i="14"/>
  <c r="CY25" i="14"/>
  <c r="CW25" i="14"/>
  <c r="CU25" i="14"/>
  <c r="CS25" i="14"/>
  <c r="CQ25" i="14"/>
  <c r="CO25" i="14"/>
  <c r="CM25" i="14"/>
  <c r="CK25" i="14"/>
  <c r="CI25" i="14"/>
  <c r="CG25" i="14"/>
  <c r="CE25" i="14"/>
  <c r="BD25" i="14"/>
  <c r="C25" i="14"/>
  <c r="E25" i="14" s="1"/>
  <c r="GX24" i="14"/>
  <c r="FY24" i="14"/>
  <c r="EZ24" i="14"/>
  <c r="DZ24" i="14"/>
  <c r="EA24" i="14" s="1"/>
  <c r="DY24" i="14"/>
  <c r="DW24" i="14"/>
  <c r="DU24" i="14"/>
  <c r="DS24" i="14"/>
  <c r="DQ24" i="14"/>
  <c r="DO24" i="14"/>
  <c r="DM24" i="14"/>
  <c r="DK24" i="14"/>
  <c r="DI24" i="14"/>
  <c r="DG24" i="14"/>
  <c r="DE24" i="14"/>
  <c r="DC24" i="14"/>
  <c r="DA24" i="14"/>
  <c r="CY24" i="14"/>
  <c r="CW24" i="14"/>
  <c r="CU24" i="14"/>
  <c r="CS24" i="14"/>
  <c r="CQ24" i="14"/>
  <c r="CO24" i="14"/>
  <c r="CM24" i="14"/>
  <c r="CK24" i="14"/>
  <c r="CI24" i="14"/>
  <c r="CG24" i="14"/>
  <c r="CE24" i="14"/>
  <c r="BD24" i="14"/>
  <c r="C24" i="14"/>
  <c r="E24" i="14" s="1"/>
  <c r="GX23" i="14"/>
  <c r="FY23" i="14"/>
  <c r="EZ23" i="14"/>
  <c r="DZ23" i="14"/>
  <c r="EA23" i="14" s="1"/>
  <c r="DY23" i="14"/>
  <c r="DW23" i="14"/>
  <c r="DU23" i="14"/>
  <c r="DS23" i="14"/>
  <c r="DQ23" i="14"/>
  <c r="DO23" i="14"/>
  <c r="DM23" i="14"/>
  <c r="DK23" i="14"/>
  <c r="DI23" i="14"/>
  <c r="DG23" i="14"/>
  <c r="DE23" i="14"/>
  <c r="DC23" i="14"/>
  <c r="DA23" i="14"/>
  <c r="CY23" i="14"/>
  <c r="CW23" i="14"/>
  <c r="CU23" i="14"/>
  <c r="CS23" i="14"/>
  <c r="CQ23" i="14"/>
  <c r="CO23" i="14"/>
  <c r="CM23" i="14"/>
  <c r="CK23" i="14"/>
  <c r="CI23" i="14"/>
  <c r="CG23" i="14"/>
  <c r="CE23" i="14"/>
  <c r="BD23" i="14"/>
  <c r="E23" i="14"/>
  <c r="C23" i="14"/>
  <c r="GX22" i="14"/>
  <c r="FY22" i="14"/>
  <c r="EZ22" i="14"/>
  <c r="DZ22" i="14"/>
  <c r="EA22" i="14" s="1"/>
  <c r="DY22" i="14"/>
  <c r="DW22" i="14"/>
  <c r="DU22" i="14"/>
  <c r="DS22" i="14"/>
  <c r="DQ22" i="14"/>
  <c r="DO22" i="14"/>
  <c r="DM22" i="14"/>
  <c r="DK22" i="14"/>
  <c r="DI22" i="14"/>
  <c r="DG22" i="14"/>
  <c r="DE22" i="14"/>
  <c r="DC22" i="14"/>
  <c r="DA22" i="14"/>
  <c r="CY22" i="14"/>
  <c r="CW22" i="14"/>
  <c r="CU22" i="14"/>
  <c r="CS22" i="14"/>
  <c r="CQ22" i="14"/>
  <c r="CO22" i="14"/>
  <c r="CM22" i="14"/>
  <c r="CK22" i="14"/>
  <c r="CI22" i="14"/>
  <c r="CG22" i="14"/>
  <c r="CE22" i="14"/>
  <c r="BD22" i="14"/>
  <c r="BA22" i="14"/>
  <c r="C22" i="14"/>
  <c r="E22" i="14" s="1"/>
  <c r="AG22" i="14" s="1"/>
  <c r="GX21" i="14"/>
  <c r="FY21" i="14"/>
  <c r="EZ21" i="14"/>
  <c r="DZ21" i="14"/>
  <c r="EA21" i="14" s="1"/>
  <c r="DY21" i="14"/>
  <c r="DW21" i="14"/>
  <c r="DU21" i="14"/>
  <c r="DS21" i="14"/>
  <c r="DQ21" i="14"/>
  <c r="DO21" i="14"/>
  <c r="DM21" i="14"/>
  <c r="DK21" i="14"/>
  <c r="DI21" i="14"/>
  <c r="DG21" i="14"/>
  <c r="DE21" i="14"/>
  <c r="DC21" i="14"/>
  <c r="DA21" i="14"/>
  <c r="CY21" i="14"/>
  <c r="CW21" i="14"/>
  <c r="CU21" i="14"/>
  <c r="CS21" i="14"/>
  <c r="CQ21" i="14"/>
  <c r="CO21" i="14"/>
  <c r="CM21" i="14"/>
  <c r="CK21" i="14"/>
  <c r="CI21" i="14"/>
  <c r="CG21" i="14"/>
  <c r="CE21" i="14"/>
  <c r="BD21" i="14"/>
  <c r="AW21" i="14"/>
  <c r="AA21" i="14"/>
  <c r="W21" i="14"/>
  <c r="K21" i="14"/>
  <c r="E21" i="14"/>
  <c r="BC21" i="14" s="1"/>
  <c r="C21" i="14"/>
  <c r="GX20" i="14"/>
  <c r="FY20" i="14"/>
  <c r="EZ20" i="14"/>
  <c r="DZ20" i="14"/>
  <c r="EA20" i="14" s="1"/>
  <c r="DY20" i="14"/>
  <c r="DW20" i="14"/>
  <c r="DU20" i="14"/>
  <c r="DS20" i="14"/>
  <c r="DQ20" i="14"/>
  <c r="DO20" i="14"/>
  <c r="DM20" i="14"/>
  <c r="DK20" i="14"/>
  <c r="DI20" i="14"/>
  <c r="DG20" i="14"/>
  <c r="DE20" i="14"/>
  <c r="DC20" i="14"/>
  <c r="DA20" i="14"/>
  <c r="CY20" i="14"/>
  <c r="CW20" i="14"/>
  <c r="CU20" i="14"/>
  <c r="CS20" i="14"/>
  <c r="CQ20" i="14"/>
  <c r="CO20" i="14"/>
  <c r="CM20" i="14"/>
  <c r="CK20" i="14"/>
  <c r="CI20" i="14"/>
  <c r="CG20" i="14"/>
  <c r="CE20" i="14"/>
  <c r="BD20" i="14"/>
  <c r="C20" i="14"/>
  <c r="E20" i="14" s="1"/>
  <c r="AI20" i="14" s="1"/>
  <c r="GX19" i="14"/>
  <c r="FY19" i="14"/>
  <c r="EZ19" i="14"/>
  <c r="DZ19" i="14"/>
  <c r="EA19" i="14" s="1"/>
  <c r="DY19" i="14"/>
  <c r="DW19" i="14"/>
  <c r="DU19" i="14"/>
  <c r="DS19" i="14"/>
  <c r="DQ19" i="14"/>
  <c r="DO19" i="14"/>
  <c r="DM19" i="14"/>
  <c r="DK19" i="14"/>
  <c r="DI19" i="14"/>
  <c r="DG19" i="14"/>
  <c r="DE19" i="14"/>
  <c r="DC19" i="14"/>
  <c r="DA19" i="14"/>
  <c r="CY19" i="14"/>
  <c r="CW19" i="14"/>
  <c r="CU19" i="14"/>
  <c r="CS19" i="14"/>
  <c r="CQ19" i="14"/>
  <c r="CO19" i="14"/>
  <c r="CM19" i="14"/>
  <c r="CK19" i="14"/>
  <c r="CI19" i="14"/>
  <c r="CG19" i="14"/>
  <c r="CE19" i="14"/>
  <c r="BD19" i="14"/>
  <c r="E19" i="14"/>
  <c r="AK19" i="14" s="1"/>
  <c r="C19" i="14"/>
  <c r="GX18" i="14"/>
  <c r="FY18" i="14"/>
  <c r="EZ18" i="14"/>
  <c r="DZ18" i="14"/>
  <c r="EA18" i="14" s="1"/>
  <c r="DY18" i="14"/>
  <c r="DW18" i="14"/>
  <c r="DU18" i="14"/>
  <c r="DS18" i="14"/>
  <c r="DQ18" i="14"/>
  <c r="DO18" i="14"/>
  <c r="DM18" i="14"/>
  <c r="DK18" i="14"/>
  <c r="DI18" i="14"/>
  <c r="DG18" i="14"/>
  <c r="DE18" i="14"/>
  <c r="DC18" i="14"/>
  <c r="DA18" i="14"/>
  <c r="CY18" i="14"/>
  <c r="CW18" i="14"/>
  <c r="CU18" i="14"/>
  <c r="CS18" i="14"/>
  <c r="CQ18" i="14"/>
  <c r="CO18" i="14"/>
  <c r="CM18" i="14"/>
  <c r="CK18" i="14"/>
  <c r="CI18" i="14"/>
  <c r="CG18" i="14"/>
  <c r="CE18" i="14"/>
  <c r="BD18" i="14"/>
  <c r="C18" i="14"/>
  <c r="E18" i="14" s="1"/>
  <c r="GX17" i="14"/>
  <c r="FY17" i="14"/>
  <c r="EZ17" i="14"/>
  <c r="DZ17" i="14"/>
  <c r="EA17" i="14" s="1"/>
  <c r="DY17" i="14"/>
  <c r="DW17" i="14"/>
  <c r="DU17" i="14"/>
  <c r="DS17" i="14"/>
  <c r="DQ17" i="14"/>
  <c r="DO17" i="14"/>
  <c r="DM17" i="14"/>
  <c r="DK17" i="14"/>
  <c r="DI17" i="14"/>
  <c r="DG17" i="14"/>
  <c r="DE17" i="14"/>
  <c r="DC17" i="14"/>
  <c r="DA17" i="14"/>
  <c r="CY17" i="14"/>
  <c r="CW17" i="14"/>
  <c r="CU17" i="14"/>
  <c r="CS17" i="14"/>
  <c r="CQ17" i="14"/>
  <c r="CO17" i="14"/>
  <c r="CM17" i="14"/>
  <c r="CK17" i="14"/>
  <c r="CI17" i="14"/>
  <c r="CG17" i="14"/>
  <c r="CE17" i="14"/>
  <c r="BD17" i="14"/>
  <c r="C17" i="14"/>
  <c r="E17" i="14" s="1"/>
  <c r="AE17" i="14" s="1"/>
  <c r="GX16" i="14"/>
  <c r="FY16" i="14"/>
  <c r="EZ16" i="14"/>
  <c r="DZ16" i="14"/>
  <c r="EA16" i="14" s="1"/>
  <c r="DY16" i="14"/>
  <c r="DW16" i="14"/>
  <c r="DU16" i="14"/>
  <c r="DS16" i="14"/>
  <c r="DQ16" i="14"/>
  <c r="DO16" i="14"/>
  <c r="DM16" i="14"/>
  <c r="DK16" i="14"/>
  <c r="DI16" i="14"/>
  <c r="DG16" i="14"/>
  <c r="DE16" i="14"/>
  <c r="DC16" i="14"/>
  <c r="DA16" i="14"/>
  <c r="CY16" i="14"/>
  <c r="CW16" i="14"/>
  <c r="CU16" i="14"/>
  <c r="CS16" i="14"/>
  <c r="CQ16" i="14"/>
  <c r="CO16" i="14"/>
  <c r="CM16" i="14"/>
  <c r="CK16" i="14"/>
  <c r="CI16" i="14"/>
  <c r="CG16" i="14"/>
  <c r="CE16" i="14"/>
  <c r="BD16" i="14"/>
  <c r="C16" i="14"/>
  <c r="E16" i="14" s="1"/>
  <c r="GX15" i="14"/>
  <c r="FY15" i="14"/>
  <c r="EZ15" i="14"/>
  <c r="DZ15" i="14"/>
  <c r="EA15" i="14" s="1"/>
  <c r="DY15" i="14"/>
  <c r="DW15" i="14"/>
  <c r="DU15" i="14"/>
  <c r="DS15" i="14"/>
  <c r="DQ15" i="14"/>
  <c r="DO15" i="14"/>
  <c r="DM15" i="14"/>
  <c r="DK15" i="14"/>
  <c r="DI15" i="14"/>
  <c r="DG15" i="14"/>
  <c r="DE15" i="14"/>
  <c r="DC15" i="14"/>
  <c r="DA15" i="14"/>
  <c r="CY15" i="14"/>
  <c r="CW15" i="14"/>
  <c r="CU15" i="14"/>
  <c r="CS15" i="14"/>
  <c r="CQ15" i="14"/>
  <c r="CO15" i="14"/>
  <c r="CM15" i="14"/>
  <c r="CK15" i="14"/>
  <c r="CI15" i="14"/>
  <c r="CG15" i="14"/>
  <c r="CE15" i="14"/>
  <c r="BD15" i="14"/>
  <c r="AM15" i="14"/>
  <c r="AE15" i="14"/>
  <c r="O15" i="14"/>
  <c r="E15" i="14"/>
  <c r="AO15" i="14" s="1"/>
  <c r="C15" i="14"/>
  <c r="GX14" i="14"/>
  <c r="FY14" i="14"/>
  <c r="EZ14" i="14"/>
  <c r="DZ14" i="14"/>
  <c r="EA14" i="14" s="1"/>
  <c r="DY14" i="14"/>
  <c r="DW14" i="14"/>
  <c r="DU14" i="14"/>
  <c r="DS14" i="14"/>
  <c r="DQ14" i="14"/>
  <c r="DO14" i="14"/>
  <c r="DM14" i="14"/>
  <c r="DK14" i="14"/>
  <c r="DI14" i="14"/>
  <c r="DG14" i="14"/>
  <c r="DE14" i="14"/>
  <c r="DC14" i="14"/>
  <c r="DA14" i="14"/>
  <c r="CY14" i="14"/>
  <c r="CW14" i="14"/>
  <c r="CU14" i="14"/>
  <c r="CS14" i="14"/>
  <c r="CQ14" i="14"/>
  <c r="CO14" i="14"/>
  <c r="CM14" i="14"/>
  <c r="CK14" i="14"/>
  <c r="CI14" i="14"/>
  <c r="CG14" i="14"/>
  <c r="CE14" i="14"/>
  <c r="BD14" i="14"/>
  <c r="AO14" i="14"/>
  <c r="S14" i="14"/>
  <c r="C14" i="14"/>
  <c r="E14" i="14" s="1"/>
  <c r="AQ14" i="14" s="1"/>
  <c r="GX13" i="14"/>
  <c r="FY13" i="14"/>
  <c r="EZ13" i="14"/>
  <c r="DZ13" i="14"/>
  <c r="EA13" i="14" s="1"/>
  <c r="DY13" i="14"/>
  <c r="DW13" i="14"/>
  <c r="DU13" i="14"/>
  <c r="DS13" i="14"/>
  <c r="DQ13" i="14"/>
  <c r="DO13" i="14"/>
  <c r="DM13" i="14"/>
  <c r="DK13" i="14"/>
  <c r="DI13" i="14"/>
  <c r="DG13" i="14"/>
  <c r="DE13" i="14"/>
  <c r="DC13" i="14"/>
  <c r="DA13" i="14"/>
  <c r="CY13" i="14"/>
  <c r="CW13" i="14"/>
  <c r="CU13" i="14"/>
  <c r="CS13" i="14"/>
  <c r="CQ13" i="14"/>
  <c r="CO13" i="14"/>
  <c r="CM13" i="14"/>
  <c r="CK13" i="14"/>
  <c r="CI13" i="14"/>
  <c r="CG13" i="14"/>
  <c r="CE13" i="14"/>
  <c r="BD13" i="14"/>
  <c r="AK13" i="14"/>
  <c r="AG13" i="14"/>
  <c r="E13" i="14"/>
  <c r="AM13" i="14" s="1"/>
  <c r="C13" i="14"/>
  <c r="GX12" i="14"/>
  <c r="FY12" i="14"/>
  <c r="EZ12" i="14"/>
  <c r="DZ12" i="14"/>
  <c r="EA12" i="14" s="1"/>
  <c r="DY12" i="14"/>
  <c r="DW12" i="14"/>
  <c r="DU12" i="14"/>
  <c r="DS12" i="14"/>
  <c r="DQ12" i="14"/>
  <c r="DO12" i="14"/>
  <c r="DM12" i="14"/>
  <c r="DK12" i="14"/>
  <c r="DI12" i="14"/>
  <c r="DG12" i="14"/>
  <c r="DE12" i="14"/>
  <c r="DC12" i="14"/>
  <c r="DA12" i="14"/>
  <c r="CY12" i="14"/>
  <c r="CW12" i="14"/>
  <c r="CU12" i="14"/>
  <c r="CS12" i="14"/>
  <c r="CQ12" i="14"/>
  <c r="CO12" i="14"/>
  <c r="CM12" i="14"/>
  <c r="CK12" i="14"/>
  <c r="CI12" i="14"/>
  <c r="CG12" i="14"/>
  <c r="CE12" i="14"/>
  <c r="BD12" i="14"/>
  <c r="C12" i="14"/>
  <c r="E12" i="14" s="1"/>
  <c r="GX11" i="14"/>
  <c r="FY11" i="14"/>
  <c r="EZ11" i="14"/>
  <c r="DZ11" i="14"/>
  <c r="EA11" i="14" s="1"/>
  <c r="DY11" i="14"/>
  <c r="DW11" i="14"/>
  <c r="DU11" i="14"/>
  <c r="DS11" i="14"/>
  <c r="DQ11" i="14"/>
  <c r="DO11" i="14"/>
  <c r="DM11" i="14"/>
  <c r="DK11" i="14"/>
  <c r="DI11" i="14"/>
  <c r="DG11" i="14"/>
  <c r="DE11" i="14"/>
  <c r="DC11" i="14"/>
  <c r="DA11" i="14"/>
  <c r="CY11" i="14"/>
  <c r="CW11" i="14"/>
  <c r="CU11" i="14"/>
  <c r="CS11" i="14"/>
  <c r="CQ11" i="14"/>
  <c r="CO11" i="14"/>
  <c r="CM11" i="14"/>
  <c r="CK11" i="14"/>
  <c r="CI11" i="14"/>
  <c r="CG11" i="14"/>
  <c r="CE11" i="14"/>
  <c r="BD11" i="14"/>
  <c r="E11" i="14"/>
  <c r="AW11" i="14" s="1"/>
  <c r="C11" i="14"/>
  <c r="GX10" i="14"/>
  <c r="FY10" i="14"/>
  <c r="EZ10" i="14"/>
  <c r="DZ10" i="14"/>
  <c r="EA10" i="14" s="1"/>
  <c r="DY10" i="14"/>
  <c r="DW10" i="14"/>
  <c r="DU10" i="14"/>
  <c r="DS10" i="14"/>
  <c r="DQ10" i="14"/>
  <c r="DO10" i="14"/>
  <c r="DM10" i="14"/>
  <c r="DK10" i="14"/>
  <c r="DI10" i="14"/>
  <c r="DG10" i="14"/>
  <c r="DE10" i="14"/>
  <c r="DC10" i="14"/>
  <c r="DA10" i="14"/>
  <c r="CY10" i="14"/>
  <c r="CW10" i="14"/>
  <c r="CU10" i="14"/>
  <c r="CS10" i="14"/>
  <c r="CQ10" i="14"/>
  <c r="CO10" i="14"/>
  <c r="CM10" i="14"/>
  <c r="CK10" i="14"/>
  <c r="CI10" i="14"/>
  <c r="CG10" i="14"/>
  <c r="CE10" i="14"/>
  <c r="BD10" i="14"/>
  <c r="C10" i="14"/>
  <c r="E10" i="14" s="1"/>
  <c r="GX9" i="14"/>
  <c r="FY9" i="14"/>
  <c r="EZ9" i="14"/>
  <c r="DZ9" i="14"/>
  <c r="EA9" i="14" s="1"/>
  <c r="DY9" i="14"/>
  <c r="DW9" i="14"/>
  <c r="DU9" i="14"/>
  <c r="DS9" i="14"/>
  <c r="DQ9" i="14"/>
  <c r="DO9" i="14"/>
  <c r="DM9" i="14"/>
  <c r="DK9" i="14"/>
  <c r="DI9" i="14"/>
  <c r="DG9" i="14"/>
  <c r="DE9" i="14"/>
  <c r="DC9" i="14"/>
  <c r="DA9" i="14"/>
  <c r="CY9" i="14"/>
  <c r="CW9" i="14"/>
  <c r="CU9" i="14"/>
  <c r="CS9" i="14"/>
  <c r="CQ9" i="14"/>
  <c r="CO9" i="14"/>
  <c r="CM9" i="14"/>
  <c r="CK9" i="14"/>
  <c r="CI9" i="14"/>
  <c r="CG9" i="14"/>
  <c r="CE9" i="14"/>
  <c r="BD9" i="14"/>
  <c r="C9" i="14"/>
  <c r="E9" i="14" s="1"/>
  <c r="BA9" i="14" s="1"/>
  <c r="GX8" i="14"/>
  <c r="FY8" i="14"/>
  <c r="EZ8" i="14"/>
  <c r="DZ8" i="14"/>
  <c r="EA8" i="14" s="1"/>
  <c r="DY8" i="14"/>
  <c r="DW8" i="14"/>
  <c r="DU8" i="14"/>
  <c r="DS8" i="14"/>
  <c r="DQ8" i="14"/>
  <c r="DO8" i="14"/>
  <c r="DM8" i="14"/>
  <c r="DK8" i="14"/>
  <c r="DI8" i="14"/>
  <c r="DG8" i="14"/>
  <c r="DE8" i="14"/>
  <c r="DC8" i="14"/>
  <c r="DA8" i="14"/>
  <c r="CY8" i="14"/>
  <c r="CW8" i="14"/>
  <c r="CU8" i="14"/>
  <c r="CS8" i="14"/>
  <c r="CQ8" i="14"/>
  <c r="CO8" i="14"/>
  <c r="CM8" i="14"/>
  <c r="CK8" i="14"/>
  <c r="CI8" i="14"/>
  <c r="CG8" i="14"/>
  <c r="CE8" i="14"/>
  <c r="BD8" i="14"/>
  <c r="C8" i="14"/>
  <c r="E8" i="14" s="1"/>
  <c r="GX7" i="14"/>
  <c r="FY7" i="14"/>
  <c r="EZ7" i="14"/>
  <c r="DZ7" i="14"/>
  <c r="EA7" i="14" s="1"/>
  <c r="DY7" i="14"/>
  <c r="DW7" i="14"/>
  <c r="DU7" i="14"/>
  <c r="DS7" i="14"/>
  <c r="DQ7" i="14"/>
  <c r="DO7" i="14"/>
  <c r="DM7" i="14"/>
  <c r="DK7" i="14"/>
  <c r="DI7" i="14"/>
  <c r="DG7" i="14"/>
  <c r="DE7" i="14"/>
  <c r="DC7" i="14"/>
  <c r="DA7" i="14"/>
  <c r="CY7" i="14"/>
  <c r="CW7" i="14"/>
  <c r="CU7" i="14"/>
  <c r="CS7" i="14"/>
  <c r="CQ7" i="14"/>
  <c r="CO7" i="14"/>
  <c r="CM7" i="14"/>
  <c r="CK7" i="14"/>
  <c r="CI7" i="14"/>
  <c r="CG7" i="14"/>
  <c r="CE7" i="14"/>
  <c r="BD7" i="14"/>
  <c r="C7" i="14"/>
  <c r="E7" i="14" s="1"/>
  <c r="EY5" i="14"/>
  <c r="EX5" i="14"/>
  <c r="EW5" i="14"/>
  <c r="EV5" i="14"/>
  <c r="EU5" i="14"/>
  <c r="ET5" i="14"/>
  <c r="ES5" i="14"/>
  <c r="ER5" i="14"/>
  <c r="EQ5" i="14"/>
  <c r="EP5" i="14"/>
  <c r="EO5" i="14"/>
  <c r="EN5" i="14"/>
  <c r="EM5" i="14"/>
  <c r="EL5" i="14"/>
  <c r="EK5" i="14"/>
  <c r="EJ5" i="14"/>
  <c r="EI5" i="14"/>
  <c r="EH5" i="14"/>
  <c r="EG5" i="14"/>
  <c r="EF5" i="14"/>
  <c r="EE5" i="14"/>
  <c r="ED5" i="14"/>
  <c r="EC5" i="14"/>
  <c r="EB5" i="14"/>
  <c r="EA5" i="14"/>
  <c r="DZ5" i="14"/>
  <c r="DY5" i="14"/>
  <c r="DX5" i="14"/>
  <c r="DW5" i="14"/>
  <c r="DV5" i="14"/>
  <c r="DU5" i="14"/>
  <c r="DT5" i="14"/>
  <c r="DS5" i="14"/>
  <c r="DR5" i="14"/>
  <c r="DQ5" i="14"/>
  <c r="DP5" i="14"/>
  <c r="DO5" i="14"/>
  <c r="DN5" i="14"/>
  <c r="DM5" i="14"/>
  <c r="DL5" i="14"/>
  <c r="DK5" i="14"/>
  <c r="DJ5" i="14"/>
  <c r="DI5" i="14"/>
  <c r="DH5" i="14"/>
  <c r="DG5" i="14"/>
  <c r="DF5" i="14"/>
  <c r="DE5" i="14"/>
  <c r="DD5" i="14"/>
  <c r="DC5" i="14"/>
  <c r="DB5" i="14"/>
  <c r="DA5" i="14"/>
  <c r="CZ5" i="14"/>
  <c r="CY5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L5" i="14"/>
  <c r="CK5" i="14"/>
  <c r="CJ5" i="14"/>
  <c r="CI5" i="14"/>
  <c r="CH5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Y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X1" i="14"/>
  <c r="GW1" i="14"/>
  <c r="GV1" i="14"/>
  <c r="GU1" i="14"/>
  <c r="GT1" i="14"/>
  <c r="GS1" i="14"/>
  <c r="GR1" i="14"/>
  <c r="GQ1" i="14"/>
  <c r="GP1" i="14"/>
  <c r="GO1" i="14"/>
  <c r="GN1" i="14"/>
  <c r="GM1" i="14"/>
  <c r="GL1" i="14"/>
  <c r="GK1" i="14"/>
  <c r="GJ1" i="14"/>
  <c r="GI1" i="14"/>
  <c r="GH1" i="14"/>
  <c r="GG1" i="14"/>
  <c r="GF1" i="14"/>
  <c r="GE1" i="14"/>
  <c r="GD1" i="14"/>
  <c r="GC1" i="14"/>
  <c r="GB1" i="14"/>
  <c r="GA1" i="14"/>
  <c r="FZ1" i="14"/>
  <c r="FY1" i="14"/>
  <c r="FX1" i="14"/>
  <c r="FW1" i="14"/>
  <c r="FV1" i="14"/>
  <c r="FU1" i="14"/>
  <c r="FT1" i="14"/>
  <c r="FS1" i="14"/>
  <c r="FR1" i="14"/>
  <c r="FQ1" i="14"/>
  <c r="FP1" i="14"/>
  <c r="FO1" i="14"/>
  <c r="FN1" i="14"/>
  <c r="FM1" i="14"/>
  <c r="FL1" i="14"/>
  <c r="FK1" i="14"/>
  <c r="FJ1" i="14"/>
  <c r="FI1" i="14"/>
  <c r="FH1" i="14"/>
  <c r="FG1" i="14"/>
  <c r="FF1" i="14"/>
  <c r="FE1" i="14"/>
  <c r="FD1" i="14"/>
  <c r="FC1" i="14"/>
  <c r="FB1" i="14"/>
  <c r="FA1" i="14"/>
  <c r="EZ1" i="14"/>
  <c r="EY1" i="14"/>
  <c r="EX1" i="14"/>
  <c r="EW1" i="14"/>
  <c r="EV1" i="14"/>
  <c r="EU1" i="14"/>
  <c r="ET1" i="14"/>
  <c r="ES1" i="14"/>
  <c r="ER1" i="14"/>
  <c r="EQ1" i="14"/>
  <c r="EP1" i="14"/>
  <c r="EO1" i="14"/>
  <c r="EN1" i="14"/>
  <c r="EM1" i="14"/>
  <c r="EL1" i="14"/>
  <c r="EK1" i="14"/>
  <c r="EJ1" i="14"/>
  <c r="EI1" i="14"/>
  <c r="EH1" i="14"/>
  <c r="EG1" i="14"/>
  <c r="EF1" i="14"/>
  <c r="EE1" i="14"/>
  <c r="ED1" i="14"/>
  <c r="EC1" i="14"/>
  <c r="EB1" i="14"/>
  <c r="EA1" i="14"/>
  <c r="DZ1" i="14"/>
  <c r="DY1" i="14"/>
  <c r="DX1" i="14"/>
  <c r="DW1" i="14"/>
  <c r="DV1" i="14"/>
  <c r="DU1" i="14"/>
  <c r="DT1" i="14"/>
  <c r="DS1" i="14"/>
  <c r="DR1" i="14"/>
  <c r="DQ1" i="14"/>
  <c r="DP1" i="14"/>
  <c r="DO1" i="14"/>
  <c r="DN1" i="14"/>
  <c r="DM1" i="14"/>
  <c r="DL1" i="14"/>
  <c r="DK1" i="14"/>
  <c r="DJ1" i="14"/>
  <c r="DI1" i="14"/>
  <c r="DH1" i="14"/>
  <c r="DG1" i="14"/>
  <c r="DF1" i="14"/>
  <c r="DE1" i="14"/>
  <c r="DD1" i="14"/>
  <c r="DC1" i="14"/>
  <c r="DB1" i="14"/>
  <c r="DA1" i="14"/>
  <c r="CZ1" i="14"/>
  <c r="CY1" i="14"/>
  <c r="CX1" i="14"/>
  <c r="CW1" i="14"/>
  <c r="CV1" i="14"/>
  <c r="CU1" i="14"/>
  <c r="CT1" i="14"/>
  <c r="CS1" i="14"/>
  <c r="CR1" i="14"/>
  <c r="CQ1" i="14"/>
  <c r="CP1" i="14"/>
  <c r="CO1" i="14"/>
  <c r="CN1" i="14"/>
  <c r="CM1" i="14"/>
  <c r="CL1" i="14"/>
  <c r="CK1" i="14"/>
  <c r="CJ1" i="14"/>
  <c r="CI1" i="14"/>
  <c r="CH1" i="14"/>
  <c r="CG1" i="14"/>
  <c r="CF1" i="14"/>
  <c r="CE1" i="14"/>
  <c r="CD1" i="14"/>
  <c r="CC1" i="14"/>
  <c r="CB1" i="14"/>
  <c r="CA1" i="14"/>
  <c r="BZ1" i="14"/>
  <c r="BY1" i="14"/>
  <c r="BX1" i="14"/>
  <c r="BW1" i="14"/>
  <c r="BV1" i="14"/>
  <c r="BU1" i="14"/>
  <c r="BT1" i="14"/>
  <c r="BS1" i="14"/>
  <c r="BR1" i="14"/>
  <c r="BQ1" i="14"/>
  <c r="BP1" i="14"/>
  <c r="BO1" i="14"/>
  <c r="BN1" i="14"/>
  <c r="BM1" i="14"/>
  <c r="BL1" i="14"/>
  <c r="BK1" i="14"/>
  <c r="BJ1" i="14"/>
  <c r="BI1" i="14"/>
  <c r="BH1" i="14"/>
  <c r="BG1" i="14"/>
  <c r="BF1" i="14"/>
  <c r="BE1" i="14"/>
  <c r="BD1" i="14"/>
  <c r="BC1" i="14"/>
  <c r="BB1" i="14"/>
  <c r="BA1" i="14"/>
  <c r="AZ1" i="14"/>
  <c r="AY1" i="14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C35" i="11"/>
  <c r="E36" i="11"/>
  <c r="GW38" i="13"/>
  <c r="GV38" i="13"/>
  <c r="GU38" i="13"/>
  <c r="GT38" i="13"/>
  <c r="GS38" i="13"/>
  <c r="GR38" i="13"/>
  <c r="GQ38" i="13"/>
  <c r="GP38" i="13"/>
  <c r="GO38" i="13"/>
  <c r="GN38" i="13"/>
  <c r="GM38" i="13"/>
  <c r="GL38" i="13"/>
  <c r="GK38" i="13"/>
  <c r="GJ38" i="13"/>
  <c r="GI38" i="13"/>
  <c r="GH38" i="13"/>
  <c r="GG38" i="13"/>
  <c r="GF38" i="13"/>
  <c r="GE38" i="13"/>
  <c r="GD38" i="13"/>
  <c r="GC38" i="13"/>
  <c r="GB38" i="13"/>
  <c r="GA38" i="13"/>
  <c r="FZ38" i="13"/>
  <c r="FX38" i="13"/>
  <c r="FW38" i="13"/>
  <c r="FV38" i="13"/>
  <c r="FU38" i="13"/>
  <c r="FT38" i="13"/>
  <c r="FS38" i="13"/>
  <c r="FR38" i="13"/>
  <c r="FQ38" i="13"/>
  <c r="FP38" i="13"/>
  <c r="FO38" i="13"/>
  <c r="FN38" i="13"/>
  <c r="FM38" i="13"/>
  <c r="FL38" i="13"/>
  <c r="FK38" i="13"/>
  <c r="FJ38" i="13"/>
  <c r="FI38" i="13"/>
  <c r="FH38" i="13"/>
  <c r="FG38" i="13"/>
  <c r="FF38" i="13"/>
  <c r="FE38" i="13"/>
  <c r="FD38" i="13"/>
  <c r="FC38" i="13"/>
  <c r="FB38" i="13"/>
  <c r="FA38" i="13"/>
  <c r="EY38" i="13"/>
  <c r="EX38" i="13"/>
  <c r="EW38" i="13"/>
  <c r="EV38" i="13"/>
  <c r="EU38" i="13"/>
  <c r="ET38" i="13"/>
  <c r="ES38" i="13"/>
  <c r="ER38" i="13"/>
  <c r="EQ38" i="13"/>
  <c r="EP38" i="13"/>
  <c r="EO38" i="13"/>
  <c r="EN38" i="13"/>
  <c r="EM38" i="13"/>
  <c r="EL38" i="13"/>
  <c r="EK38" i="13"/>
  <c r="EJ38" i="13"/>
  <c r="EI38" i="13"/>
  <c r="EH38" i="13"/>
  <c r="EG38" i="13"/>
  <c r="EF38" i="13"/>
  <c r="EE38" i="13"/>
  <c r="ED38" i="13"/>
  <c r="EC38" i="13"/>
  <c r="EB38" i="13"/>
  <c r="DX38" i="13"/>
  <c r="DV38" i="13"/>
  <c r="DT38" i="13"/>
  <c r="DR38" i="13"/>
  <c r="DP38" i="13"/>
  <c r="DN38" i="13"/>
  <c r="DL38" i="13"/>
  <c r="DJ38" i="13"/>
  <c r="DH38" i="13"/>
  <c r="DF38" i="13"/>
  <c r="DD38" i="13"/>
  <c r="DB38" i="13"/>
  <c r="CZ38" i="13"/>
  <c r="CX38" i="13"/>
  <c r="CV38" i="13"/>
  <c r="CT38" i="13"/>
  <c r="CR38" i="13"/>
  <c r="CP38" i="13"/>
  <c r="CN38" i="13"/>
  <c r="CL38" i="13"/>
  <c r="CJ38" i="13"/>
  <c r="CH38" i="13"/>
  <c r="CF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B38" i="13"/>
  <c r="R38" i="13"/>
  <c r="P38" i="13"/>
  <c r="N38" i="13"/>
  <c r="L38" i="13"/>
  <c r="J38" i="13"/>
  <c r="H38" i="13"/>
  <c r="C38" i="13"/>
  <c r="E38" i="13" s="1"/>
  <c r="BD37" i="13"/>
  <c r="BC37" i="13"/>
  <c r="BA37" i="13"/>
  <c r="AY37" i="13"/>
  <c r="AW37" i="13"/>
  <c r="AU37" i="13"/>
  <c r="AS37" i="13"/>
  <c r="AQ37" i="13"/>
  <c r="AO37" i="13"/>
  <c r="AM37" i="13"/>
  <c r="AK37" i="13"/>
  <c r="AI37" i="13"/>
  <c r="AG37" i="13"/>
  <c r="AE37" i="13"/>
  <c r="AC37" i="13"/>
  <c r="AA37" i="13"/>
  <c r="Y37" i="13"/>
  <c r="W37" i="13"/>
  <c r="U37" i="13"/>
  <c r="S37" i="13"/>
  <c r="Q37" i="13"/>
  <c r="O37" i="13"/>
  <c r="M37" i="13"/>
  <c r="K37" i="13"/>
  <c r="I37" i="13"/>
  <c r="GX36" i="13"/>
  <c r="FY36" i="13"/>
  <c r="EZ36" i="13"/>
  <c r="DZ36" i="13"/>
  <c r="EA36" i="13" s="1"/>
  <c r="DY36" i="13"/>
  <c r="DW36" i="13"/>
  <c r="DU36" i="13"/>
  <c r="DS36" i="13"/>
  <c r="DQ36" i="13"/>
  <c r="DO36" i="13"/>
  <c r="DM36" i="13"/>
  <c r="DK36" i="13"/>
  <c r="DI36" i="13"/>
  <c r="DG36" i="13"/>
  <c r="DE36" i="13"/>
  <c r="DC36" i="13"/>
  <c r="DA36" i="13"/>
  <c r="CY36" i="13"/>
  <c r="CW36" i="13"/>
  <c r="CU36" i="13"/>
  <c r="CS36" i="13"/>
  <c r="CQ36" i="13"/>
  <c r="CO36" i="13"/>
  <c r="CM36" i="13"/>
  <c r="CK36" i="13"/>
  <c r="CI36" i="13"/>
  <c r="CG36" i="13"/>
  <c r="CE36" i="13"/>
  <c r="BD36" i="13"/>
  <c r="C36" i="13"/>
  <c r="E36" i="13" s="1"/>
  <c r="GX35" i="13"/>
  <c r="FY35" i="13"/>
  <c r="EZ35" i="13"/>
  <c r="DZ35" i="13"/>
  <c r="EA35" i="13" s="1"/>
  <c r="DY35" i="13"/>
  <c r="DW35" i="13"/>
  <c r="DU35" i="13"/>
  <c r="DS35" i="13"/>
  <c r="DQ35" i="13"/>
  <c r="DO35" i="13"/>
  <c r="DM35" i="13"/>
  <c r="DK35" i="13"/>
  <c r="DI35" i="13"/>
  <c r="DG35" i="13"/>
  <c r="DE35" i="13"/>
  <c r="DC35" i="13"/>
  <c r="DA35" i="13"/>
  <c r="CY35" i="13"/>
  <c r="CW35" i="13"/>
  <c r="CU35" i="13"/>
  <c r="CS35" i="13"/>
  <c r="CQ35" i="13"/>
  <c r="CO35" i="13"/>
  <c r="CM35" i="13"/>
  <c r="CK35" i="13"/>
  <c r="CI35" i="13"/>
  <c r="CG35" i="13"/>
  <c r="CE35" i="13"/>
  <c r="BD35" i="13"/>
  <c r="C35" i="13"/>
  <c r="E35" i="13" s="1"/>
  <c r="GX34" i="13"/>
  <c r="FY34" i="13"/>
  <c r="EZ34" i="13"/>
  <c r="DZ34" i="13"/>
  <c r="EA34" i="13" s="1"/>
  <c r="DY34" i="13"/>
  <c r="DW34" i="13"/>
  <c r="DU34" i="13"/>
  <c r="DS34" i="13"/>
  <c r="DQ34" i="13"/>
  <c r="DO34" i="13"/>
  <c r="DM34" i="13"/>
  <c r="DK34" i="13"/>
  <c r="DI34" i="13"/>
  <c r="DG34" i="13"/>
  <c r="DE34" i="13"/>
  <c r="DC34" i="13"/>
  <c r="DA34" i="13"/>
  <c r="CY34" i="13"/>
  <c r="CW34" i="13"/>
  <c r="CU34" i="13"/>
  <c r="CS34" i="13"/>
  <c r="CQ34" i="13"/>
  <c r="CO34" i="13"/>
  <c r="CM34" i="13"/>
  <c r="CK34" i="13"/>
  <c r="CI34" i="13"/>
  <c r="CG34" i="13"/>
  <c r="CE34" i="13"/>
  <c r="BD34" i="13"/>
  <c r="C34" i="13"/>
  <c r="E34" i="13" s="1"/>
  <c r="AQ34" i="13" s="1"/>
  <c r="GX33" i="13"/>
  <c r="FY33" i="13"/>
  <c r="EZ33" i="13"/>
  <c r="DZ33" i="13"/>
  <c r="EA33" i="13" s="1"/>
  <c r="DY33" i="13"/>
  <c r="DW33" i="13"/>
  <c r="DU33" i="13"/>
  <c r="DS33" i="13"/>
  <c r="DQ33" i="13"/>
  <c r="DO33" i="13"/>
  <c r="DM33" i="13"/>
  <c r="DK33" i="13"/>
  <c r="DI33" i="13"/>
  <c r="DG33" i="13"/>
  <c r="DE33" i="13"/>
  <c r="DC33" i="13"/>
  <c r="DA33" i="13"/>
  <c r="CY33" i="13"/>
  <c r="CW33" i="13"/>
  <c r="CU33" i="13"/>
  <c r="CS33" i="13"/>
  <c r="CQ33" i="13"/>
  <c r="CO33" i="13"/>
  <c r="CM33" i="13"/>
  <c r="CK33" i="13"/>
  <c r="CI33" i="13"/>
  <c r="CG33" i="13"/>
  <c r="CE33" i="13"/>
  <c r="BD33" i="13"/>
  <c r="C33" i="13"/>
  <c r="E33" i="13" s="1"/>
  <c r="I33" i="13" s="1"/>
  <c r="GX32" i="13"/>
  <c r="FY32" i="13"/>
  <c r="EZ32" i="13"/>
  <c r="DZ32" i="13"/>
  <c r="EA32" i="13" s="1"/>
  <c r="DY32" i="13"/>
  <c r="DW32" i="13"/>
  <c r="DU32" i="13"/>
  <c r="DS32" i="13"/>
  <c r="DQ32" i="13"/>
  <c r="DO32" i="13"/>
  <c r="DM32" i="13"/>
  <c r="DK32" i="13"/>
  <c r="DI32" i="13"/>
  <c r="DG32" i="13"/>
  <c r="DE32" i="13"/>
  <c r="DC32" i="13"/>
  <c r="DA32" i="13"/>
  <c r="CY32" i="13"/>
  <c r="CW32" i="13"/>
  <c r="CU32" i="13"/>
  <c r="CS32" i="13"/>
  <c r="CQ32" i="13"/>
  <c r="CO32" i="13"/>
  <c r="CM32" i="13"/>
  <c r="CK32" i="13"/>
  <c r="CI32" i="13"/>
  <c r="CG32" i="13"/>
  <c r="CE32" i="13"/>
  <c r="BD32" i="13"/>
  <c r="C32" i="13"/>
  <c r="E32" i="13" s="1"/>
  <c r="GX31" i="13"/>
  <c r="FY31" i="13"/>
  <c r="EZ31" i="13"/>
  <c r="DZ31" i="13"/>
  <c r="EA31" i="13" s="1"/>
  <c r="DY31" i="13"/>
  <c r="DW31" i="13"/>
  <c r="DU31" i="13"/>
  <c r="DS31" i="13"/>
  <c r="DQ31" i="13"/>
  <c r="DO31" i="13"/>
  <c r="DM31" i="13"/>
  <c r="DK31" i="13"/>
  <c r="DI31" i="13"/>
  <c r="DG31" i="13"/>
  <c r="DE31" i="13"/>
  <c r="DC31" i="13"/>
  <c r="DA31" i="13"/>
  <c r="CY31" i="13"/>
  <c r="CW31" i="13"/>
  <c r="CU31" i="13"/>
  <c r="CS31" i="13"/>
  <c r="CQ31" i="13"/>
  <c r="CO31" i="13"/>
  <c r="CM31" i="13"/>
  <c r="CK31" i="13"/>
  <c r="CI31" i="13"/>
  <c r="CG31" i="13"/>
  <c r="CE31" i="13"/>
  <c r="BD31" i="13"/>
  <c r="C31" i="13"/>
  <c r="E31" i="13" s="1"/>
  <c r="I31" i="13" s="1"/>
  <c r="GX30" i="13"/>
  <c r="FY30" i="13"/>
  <c r="EZ30" i="13"/>
  <c r="DZ30" i="13"/>
  <c r="EA30" i="13" s="1"/>
  <c r="DY30" i="13"/>
  <c r="DW30" i="13"/>
  <c r="DU30" i="13"/>
  <c r="DS30" i="13"/>
  <c r="DQ30" i="13"/>
  <c r="DO30" i="13"/>
  <c r="DM30" i="13"/>
  <c r="DK30" i="13"/>
  <c r="DI30" i="13"/>
  <c r="DG30" i="13"/>
  <c r="DE30" i="13"/>
  <c r="DC30" i="13"/>
  <c r="DA30" i="13"/>
  <c r="CY30" i="13"/>
  <c r="CW30" i="13"/>
  <c r="CU30" i="13"/>
  <c r="CS30" i="13"/>
  <c r="CQ30" i="13"/>
  <c r="CO30" i="13"/>
  <c r="CM30" i="13"/>
  <c r="CK30" i="13"/>
  <c r="CI30" i="13"/>
  <c r="CG30" i="13"/>
  <c r="CE30" i="13"/>
  <c r="BD30" i="13"/>
  <c r="C30" i="13"/>
  <c r="E30" i="13" s="1"/>
  <c r="GX29" i="13"/>
  <c r="FY29" i="13"/>
  <c r="EZ29" i="13"/>
  <c r="DZ29" i="13"/>
  <c r="EA29" i="13" s="1"/>
  <c r="DY29" i="13"/>
  <c r="DW29" i="13"/>
  <c r="DU29" i="13"/>
  <c r="DS29" i="13"/>
  <c r="DQ29" i="13"/>
  <c r="DO29" i="13"/>
  <c r="DM29" i="13"/>
  <c r="DK29" i="13"/>
  <c r="DI29" i="13"/>
  <c r="DG29" i="13"/>
  <c r="DE29" i="13"/>
  <c r="DC29" i="13"/>
  <c r="DA29" i="13"/>
  <c r="CY29" i="13"/>
  <c r="CW29" i="13"/>
  <c r="CU29" i="13"/>
  <c r="CS29" i="13"/>
  <c r="CQ29" i="13"/>
  <c r="CO29" i="13"/>
  <c r="CM29" i="13"/>
  <c r="CK29" i="13"/>
  <c r="CI29" i="13"/>
  <c r="CG29" i="13"/>
  <c r="CE29" i="13"/>
  <c r="BD29" i="13"/>
  <c r="M29" i="13"/>
  <c r="C29" i="13"/>
  <c r="E29" i="13" s="1"/>
  <c r="AO29" i="13" s="1"/>
  <c r="GX28" i="13"/>
  <c r="FY28" i="13"/>
  <c r="EZ28" i="13"/>
  <c r="DZ28" i="13"/>
  <c r="EA28" i="13" s="1"/>
  <c r="DY28" i="13"/>
  <c r="DW28" i="13"/>
  <c r="DU28" i="13"/>
  <c r="DS28" i="13"/>
  <c r="DQ28" i="13"/>
  <c r="DO28" i="13"/>
  <c r="DM28" i="13"/>
  <c r="DK28" i="13"/>
  <c r="DI28" i="13"/>
  <c r="DG28" i="13"/>
  <c r="DE28" i="13"/>
  <c r="DC28" i="13"/>
  <c r="DA28" i="13"/>
  <c r="CY28" i="13"/>
  <c r="CW28" i="13"/>
  <c r="CU28" i="13"/>
  <c r="CS28" i="13"/>
  <c r="CQ28" i="13"/>
  <c r="CO28" i="13"/>
  <c r="CM28" i="13"/>
  <c r="CK28" i="13"/>
  <c r="CI28" i="13"/>
  <c r="CG28" i="13"/>
  <c r="CE28" i="13"/>
  <c r="BD28" i="13"/>
  <c r="C28" i="13"/>
  <c r="E28" i="13" s="1"/>
  <c r="GX27" i="13"/>
  <c r="FY27" i="13"/>
  <c r="EZ27" i="13"/>
  <c r="DZ27" i="13"/>
  <c r="EA27" i="13" s="1"/>
  <c r="DY27" i="13"/>
  <c r="DW27" i="13"/>
  <c r="DU27" i="13"/>
  <c r="DS27" i="13"/>
  <c r="DQ27" i="13"/>
  <c r="DO27" i="13"/>
  <c r="DM27" i="13"/>
  <c r="DK27" i="13"/>
  <c r="DI27" i="13"/>
  <c r="DG27" i="13"/>
  <c r="DE27" i="13"/>
  <c r="DC27" i="13"/>
  <c r="DA27" i="13"/>
  <c r="CY27" i="13"/>
  <c r="CW27" i="13"/>
  <c r="CU27" i="13"/>
  <c r="CS27" i="13"/>
  <c r="CQ27" i="13"/>
  <c r="CO27" i="13"/>
  <c r="CM27" i="13"/>
  <c r="CK27" i="13"/>
  <c r="CI27" i="13"/>
  <c r="CG27" i="13"/>
  <c r="CE27" i="13"/>
  <c r="BD27" i="13"/>
  <c r="C27" i="13"/>
  <c r="E27" i="13" s="1"/>
  <c r="AW27" i="13" s="1"/>
  <c r="GX26" i="13"/>
  <c r="FY26" i="13"/>
  <c r="EZ26" i="13"/>
  <c r="EA26" i="13"/>
  <c r="DZ26" i="13"/>
  <c r="DY26" i="13"/>
  <c r="DW26" i="13"/>
  <c r="DU26" i="13"/>
  <c r="DS26" i="13"/>
  <c r="DQ26" i="13"/>
  <c r="DO26" i="13"/>
  <c r="DM26" i="13"/>
  <c r="DK26" i="13"/>
  <c r="DI26" i="13"/>
  <c r="DG26" i="13"/>
  <c r="DE26" i="13"/>
  <c r="DC26" i="13"/>
  <c r="DA26" i="13"/>
  <c r="CY26" i="13"/>
  <c r="CW26" i="13"/>
  <c r="CU26" i="13"/>
  <c r="CS26" i="13"/>
  <c r="CQ26" i="13"/>
  <c r="CO26" i="13"/>
  <c r="CM26" i="13"/>
  <c r="CK26" i="13"/>
  <c r="CI26" i="13"/>
  <c r="CG26" i="13"/>
  <c r="CE26" i="13"/>
  <c r="BD26" i="13"/>
  <c r="E26" i="13"/>
  <c r="AI26" i="13" s="1"/>
  <c r="C26" i="13"/>
  <c r="GX25" i="13"/>
  <c r="FY25" i="13"/>
  <c r="EZ25" i="13"/>
  <c r="DZ25" i="13"/>
  <c r="EA25" i="13" s="1"/>
  <c r="DY25" i="13"/>
  <c r="DW25" i="13"/>
  <c r="DU25" i="13"/>
  <c r="DS25" i="13"/>
  <c r="DQ25" i="13"/>
  <c r="DO25" i="13"/>
  <c r="DM25" i="13"/>
  <c r="DK25" i="13"/>
  <c r="DI25" i="13"/>
  <c r="DG25" i="13"/>
  <c r="DE25" i="13"/>
  <c r="DC25" i="13"/>
  <c r="DA25" i="13"/>
  <c r="CY25" i="13"/>
  <c r="CW25" i="13"/>
  <c r="CU25" i="13"/>
  <c r="CS25" i="13"/>
  <c r="CQ25" i="13"/>
  <c r="CO25" i="13"/>
  <c r="CM25" i="13"/>
  <c r="CK25" i="13"/>
  <c r="CI25" i="13"/>
  <c r="CG25" i="13"/>
  <c r="CE25" i="13"/>
  <c r="BD25" i="13"/>
  <c r="C25" i="13"/>
  <c r="E25" i="13" s="1"/>
  <c r="AO25" i="13" s="1"/>
  <c r="GX24" i="13"/>
  <c r="FY24" i="13"/>
  <c r="EZ24" i="13"/>
  <c r="DZ24" i="13"/>
  <c r="EA24" i="13" s="1"/>
  <c r="DY24" i="13"/>
  <c r="DW24" i="13"/>
  <c r="DU24" i="13"/>
  <c r="DS24" i="13"/>
  <c r="DQ24" i="13"/>
  <c r="DO24" i="13"/>
  <c r="DM24" i="13"/>
  <c r="DK24" i="13"/>
  <c r="DI24" i="13"/>
  <c r="DG24" i="13"/>
  <c r="DE24" i="13"/>
  <c r="DC24" i="13"/>
  <c r="DA24" i="13"/>
  <c r="CY24" i="13"/>
  <c r="CW24" i="13"/>
  <c r="CU24" i="13"/>
  <c r="CS24" i="13"/>
  <c r="CQ24" i="13"/>
  <c r="CO24" i="13"/>
  <c r="CM24" i="13"/>
  <c r="CK24" i="13"/>
  <c r="CI24" i="13"/>
  <c r="CG24" i="13"/>
  <c r="CE24" i="13"/>
  <c r="BD24" i="13"/>
  <c r="C24" i="13"/>
  <c r="E24" i="13" s="1"/>
  <c r="GX23" i="13"/>
  <c r="FY23" i="13"/>
  <c r="EZ23" i="13"/>
  <c r="DZ23" i="13"/>
  <c r="EA23" i="13" s="1"/>
  <c r="DY23" i="13"/>
  <c r="DW23" i="13"/>
  <c r="DU23" i="13"/>
  <c r="DS23" i="13"/>
  <c r="DQ23" i="13"/>
  <c r="DO23" i="13"/>
  <c r="DM23" i="13"/>
  <c r="DK23" i="13"/>
  <c r="DI23" i="13"/>
  <c r="DG23" i="13"/>
  <c r="DE23" i="13"/>
  <c r="DC23" i="13"/>
  <c r="DA23" i="13"/>
  <c r="CY23" i="13"/>
  <c r="CW23" i="13"/>
  <c r="CU23" i="13"/>
  <c r="CS23" i="13"/>
  <c r="CQ23" i="13"/>
  <c r="CO23" i="13"/>
  <c r="CM23" i="13"/>
  <c r="CK23" i="13"/>
  <c r="CI23" i="13"/>
  <c r="CG23" i="13"/>
  <c r="CE23" i="13"/>
  <c r="BD23" i="13"/>
  <c r="AW23" i="13"/>
  <c r="AG23" i="13"/>
  <c r="AC23" i="13"/>
  <c r="Q23" i="13"/>
  <c r="C23" i="13"/>
  <c r="E23" i="13" s="1"/>
  <c r="Y23" i="13" s="1"/>
  <c r="GX22" i="13"/>
  <c r="FY22" i="13"/>
  <c r="EZ22" i="13"/>
  <c r="DZ22" i="13"/>
  <c r="EA22" i="13" s="1"/>
  <c r="DY22" i="13"/>
  <c r="DW22" i="13"/>
  <c r="DU22" i="13"/>
  <c r="DS22" i="13"/>
  <c r="DQ22" i="13"/>
  <c r="DO22" i="13"/>
  <c r="DM22" i="13"/>
  <c r="DK22" i="13"/>
  <c r="DI22" i="13"/>
  <c r="DG22" i="13"/>
  <c r="DE22" i="13"/>
  <c r="DC22" i="13"/>
  <c r="DA22" i="13"/>
  <c r="CY22" i="13"/>
  <c r="CW22" i="13"/>
  <c r="CU22" i="13"/>
  <c r="CS22" i="13"/>
  <c r="CQ22" i="13"/>
  <c r="CO22" i="13"/>
  <c r="CM22" i="13"/>
  <c r="CK22" i="13"/>
  <c r="CI22" i="13"/>
  <c r="CG22" i="13"/>
  <c r="CE22" i="13"/>
  <c r="BD22" i="13"/>
  <c r="C22" i="13"/>
  <c r="E22" i="13" s="1"/>
  <c r="GX21" i="13"/>
  <c r="FY21" i="13"/>
  <c r="EZ21" i="13"/>
  <c r="DZ21" i="13"/>
  <c r="EA21" i="13" s="1"/>
  <c r="DY21" i="13"/>
  <c r="DW21" i="13"/>
  <c r="DU21" i="13"/>
  <c r="DS21" i="13"/>
  <c r="DQ21" i="13"/>
  <c r="DO21" i="13"/>
  <c r="DM21" i="13"/>
  <c r="DK21" i="13"/>
  <c r="DI21" i="13"/>
  <c r="DG21" i="13"/>
  <c r="DE21" i="13"/>
  <c r="DC21" i="13"/>
  <c r="DA21" i="13"/>
  <c r="CY21" i="13"/>
  <c r="CW21" i="13"/>
  <c r="CU21" i="13"/>
  <c r="CS21" i="13"/>
  <c r="CQ21" i="13"/>
  <c r="CO21" i="13"/>
  <c r="CM21" i="13"/>
  <c r="CK21" i="13"/>
  <c r="CI21" i="13"/>
  <c r="CG21" i="13"/>
  <c r="CE21" i="13"/>
  <c r="BD21" i="13"/>
  <c r="Y21" i="13"/>
  <c r="C21" i="13"/>
  <c r="E21" i="13" s="1"/>
  <c r="BA21" i="13" s="1"/>
  <c r="GX20" i="13"/>
  <c r="FY20" i="13"/>
  <c r="EZ20" i="13"/>
  <c r="DZ20" i="13"/>
  <c r="EA20" i="13" s="1"/>
  <c r="DY20" i="13"/>
  <c r="DW20" i="13"/>
  <c r="DU20" i="13"/>
  <c r="DS20" i="13"/>
  <c r="DQ20" i="13"/>
  <c r="DO20" i="13"/>
  <c r="DM20" i="13"/>
  <c r="DK20" i="13"/>
  <c r="DI20" i="13"/>
  <c r="DG20" i="13"/>
  <c r="DE20" i="13"/>
  <c r="DC20" i="13"/>
  <c r="DA20" i="13"/>
  <c r="CY20" i="13"/>
  <c r="CW20" i="13"/>
  <c r="CU20" i="13"/>
  <c r="CS20" i="13"/>
  <c r="CQ20" i="13"/>
  <c r="CO20" i="13"/>
  <c r="CM20" i="13"/>
  <c r="CK20" i="13"/>
  <c r="CI20" i="13"/>
  <c r="CG20" i="13"/>
  <c r="CE20" i="13"/>
  <c r="BD20" i="13"/>
  <c r="C20" i="13"/>
  <c r="E20" i="13" s="1"/>
  <c r="GX19" i="13"/>
  <c r="FY19" i="13"/>
  <c r="EZ19" i="13"/>
  <c r="DZ19" i="13"/>
  <c r="EA19" i="13" s="1"/>
  <c r="DY19" i="13"/>
  <c r="DW19" i="13"/>
  <c r="DU19" i="13"/>
  <c r="DS19" i="13"/>
  <c r="DQ19" i="13"/>
  <c r="DO19" i="13"/>
  <c r="DM19" i="13"/>
  <c r="DK19" i="13"/>
  <c r="DI19" i="13"/>
  <c r="DG19" i="13"/>
  <c r="DE19" i="13"/>
  <c r="DC19" i="13"/>
  <c r="DA19" i="13"/>
  <c r="CY19" i="13"/>
  <c r="CW19" i="13"/>
  <c r="CU19" i="13"/>
  <c r="CS19" i="13"/>
  <c r="CQ19" i="13"/>
  <c r="CO19" i="13"/>
  <c r="CM19" i="13"/>
  <c r="CK19" i="13"/>
  <c r="CI19" i="13"/>
  <c r="CG19" i="13"/>
  <c r="CE19" i="13"/>
  <c r="BD19" i="13"/>
  <c r="C19" i="13"/>
  <c r="E19" i="13" s="1"/>
  <c r="AW19" i="13" s="1"/>
  <c r="GX18" i="13"/>
  <c r="FY18" i="13"/>
  <c r="EZ18" i="13"/>
  <c r="DZ18" i="13"/>
  <c r="EA18" i="13" s="1"/>
  <c r="DY18" i="13"/>
  <c r="DW18" i="13"/>
  <c r="DU18" i="13"/>
  <c r="DS18" i="13"/>
  <c r="DQ18" i="13"/>
  <c r="DO18" i="13"/>
  <c r="DM18" i="13"/>
  <c r="DK18" i="13"/>
  <c r="DI18" i="13"/>
  <c r="DG18" i="13"/>
  <c r="DE18" i="13"/>
  <c r="DC18" i="13"/>
  <c r="DA18" i="13"/>
  <c r="CY18" i="13"/>
  <c r="CW18" i="13"/>
  <c r="CU18" i="13"/>
  <c r="CS18" i="13"/>
  <c r="CQ18" i="13"/>
  <c r="CO18" i="13"/>
  <c r="CM18" i="13"/>
  <c r="CK18" i="13"/>
  <c r="CI18" i="13"/>
  <c r="CG18" i="13"/>
  <c r="CE18" i="13"/>
  <c r="BD18" i="13"/>
  <c r="C18" i="13"/>
  <c r="E18" i="13" s="1"/>
  <c r="AI18" i="13" s="1"/>
  <c r="GX17" i="13"/>
  <c r="FY17" i="13"/>
  <c r="EZ17" i="13"/>
  <c r="DZ17" i="13"/>
  <c r="EA17" i="13" s="1"/>
  <c r="DY17" i="13"/>
  <c r="DW17" i="13"/>
  <c r="DU17" i="13"/>
  <c r="DS17" i="13"/>
  <c r="DQ17" i="13"/>
  <c r="DO17" i="13"/>
  <c r="DM17" i="13"/>
  <c r="DK17" i="13"/>
  <c r="DI17" i="13"/>
  <c r="DG17" i="13"/>
  <c r="DE17" i="13"/>
  <c r="DC17" i="13"/>
  <c r="DA17" i="13"/>
  <c r="CY17" i="13"/>
  <c r="CW17" i="13"/>
  <c r="CU17" i="13"/>
  <c r="CS17" i="13"/>
  <c r="CQ17" i="13"/>
  <c r="CO17" i="13"/>
  <c r="CM17" i="13"/>
  <c r="CK17" i="13"/>
  <c r="CI17" i="13"/>
  <c r="CG17" i="13"/>
  <c r="CE17" i="13"/>
  <c r="BD17" i="13"/>
  <c r="C17" i="13"/>
  <c r="E17" i="13" s="1"/>
  <c r="AW17" i="13" s="1"/>
  <c r="GX16" i="13"/>
  <c r="FY16" i="13"/>
  <c r="EZ16" i="13"/>
  <c r="DZ16" i="13"/>
  <c r="EA16" i="13" s="1"/>
  <c r="DY16" i="13"/>
  <c r="DW16" i="13"/>
  <c r="DU16" i="13"/>
  <c r="DS16" i="13"/>
  <c r="DQ16" i="13"/>
  <c r="DO16" i="13"/>
  <c r="DM16" i="13"/>
  <c r="DK16" i="13"/>
  <c r="DI16" i="13"/>
  <c r="DG16" i="13"/>
  <c r="DE16" i="13"/>
  <c r="DC16" i="13"/>
  <c r="DA16" i="13"/>
  <c r="CY16" i="13"/>
  <c r="CW16" i="13"/>
  <c r="CU16" i="13"/>
  <c r="CS16" i="13"/>
  <c r="CQ16" i="13"/>
  <c r="CO16" i="13"/>
  <c r="CM16" i="13"/>
  <c r="CK16" i="13"/>
  <c r="CI16" i="13"/>
  <c r="CG16" i="13"/>
  <c r="CE16" i="13"/>
  <c r="BD16" i="13"/>
  <c r="C16" i="13"/>
  <c r="E16" i="13" s="1"/>
  <c r="GX15" i="13"/>
  <c r="FY15" i="13"/>
  <c r="EZ15" i="13"/>
  <c r="DZ15" i="13"/>
  <c r="EA15" i="13" s="1"/>
  <c r="DY15" i="13"/>
  <c r="DW15" i="13"/>
  <c r="DU15" i="13"/>
  <c r="DS15" i="13"/>
  <c r="DQ15" i="13"/>
  <c r="DO15" i="13"/>
  <c r="DM15" i="13"/>
  <c r="DK15" i="13"/>
  <c r="DI15" i="13"/>
  <c r="DG15" i="13"/>
  <c r="DE15" i="13"/>
  <c r="DC15" i="13"/>
  <c r="DA15" i="13"/>
  <c r="CY15" i="13"/>
  <c r="CW15" i="13"/>
  <c r="CU15" i="13"/>
  <c r="CS15" i="13"/>
  <c r="CQ15" i="13"/>
  <c r="CO15" i="13"/>
  <c r="CM15" i="13"/>
  <c r="CK15" i="13"/>
  <c r="CI15" i="13"/>
  <c r="CG15" i="13"/>
  <c r="CE15" i="13"/>
  <c r="BD15" i="13"/>
  <c r="C15" i="13"/>
  <c r="E15" i="13" s="1"/>
  <c r="GX14" i="13"/>
  <c r="FY14" i="13"/>
  <c r="EZ14" i="13"/>
  <c r="DZ14" i="13"/>
  <c r="EA14" i="13" s="1"/>
  <c r="DY14" i="13"/>
  <c r="DW14" i="13"/>
  <c r="DU14" i="13"/>
  <c r="DS14" i="13"/>
  <c r="DQ14" i="13"/>
  <c r="DO14" i="13"/>
  <c r="DM14" i="13"/>
  <c r="DK14" i="13"/>
  <c r="DI14" i="13"/>
  <c r="DG14" i="13"/>
  <c r="DE14" i="13"/>
  <c r="DC14" i="13"/>
  <c r="DA14" i="13"/>
  <c r="CY14" i="13"/>
  <c r="CW14" i="13"/>
  <c r="CU14" i="13"/>
  <c r="CS14" i="13"/>
  <c r="CQ14" i="13"/>
  <c r="CO14" i="13"/>
  <c r="CM14" i="13"/>
  <c r="CK14" i="13"/>
  <c r="CI14" i="13"/>
  <c r="CG14" i="13"/>
  <c r="CE14" i="13"/>
  <c r="BD14" i="13"/>
  <c r="C14" i="13"/>
  <c r="E14" i="13" s="1"/>
  <c r="GX13" i="13"/>
  <c r="FY13" i="13"/>
  <c r="EZ13" i="13"/>
  <c r="DZ13" i="13"/>
  <c r="EA13" i="13" s="1"/>
  <c r="DY13" i="13"/>
  <c r="DW13" i="13"/>
  <c r="DU13" i="13"/>
  <c r="DS13" i="13"/>
  <c r="DQ13" i="13"/>
  <c r="DO13" i="13"/>
  <c r="DM13" i="13"/>
  <c r="DK13" i="13"/>
  <c r="DI13" i="13"/>
  <c r="DG13" i="13"/>
  <c r="DE13" i="13"/>
  <c r="DC13" i="13"/>
  <c r="DA13" i="13"/>
  <c r="CY13" i="13"/>
  <c r="CW13" i="13"/>
  <c r="CU13" i="13"/>
  <c r="CS13" i="13"/>
  <c r="CQ13" i="13"/>
  <c r="CO13" i="13"/>
  <c r="CM13" i="13"/>
  <c r="CK13" i="13"/>
  <c r="CI13" i="13"/>
  <c r="CG13" i="13"/>
  <c r="CE13" i="13"/>
  <c r="BD13" i="13"/>
  <c r="C13" i="13"/>
  <c r="E13" i="13" s="1"/>
  <c r="GX12" i="13"/>
  <c r="FY12" i="13"/>
  <c r="EZ12" i="13"/>
  <c r="DZ12" i="13"/>
  <c r="EA12" i="13" s="1"/>
  <c r="DY12" i="13"/>
  <c r="DW12" i="13"/>
  <c r="DU12" i="13"/>
  <c r="DS12" i="13"/>
  <c r="DQ12" i="13"/>
  <c r="DO12" i="13"/>
  <c r="DM12" i="13"/>
  <c r="DK12" i="13"/>
  <c r="DI12" i="13"/>
  <c r="DG12" i="13"/>
  <c r="DE12" i="13"/>
  <c r="DC12" i="13"/>
  <c r="DA12" i="13"/>
  <c r="CY12" i="13"/>
  <c r="CW12" i="13"/>
  <c r="CU12" i="13"/>
  <c r="CS12" i="13"/>
  <c r="CQ12" i="13"/>
  <c r="CO12" i="13"/>
  <c r="CM12" i="13"/>
  <c r="CK12" i="13"/>
  <c r="CI12" i="13"/>
  <c r="CG12" i="13"/>
  <c r="CE12" i="13"/>
  <c r="BD12" i="13"/>
  <c r="C12" i="13"/>
  <c r="E12" i="13" s="1"/>
  <c r="AU12" i="13" s="1"/>
  <c r="GX11" i="13"/>
  <c r="FY11" i="13"/>
  <c r="EZ11" i="13"/>
  <c r="DZ11" i="13"/>
  <c r="EA11" i="13" s="1"/>
  <c r="DY11" i="13"/>
  <c r="DW11" i="13"/>
  <c r="DU11" i="13"/>
  <c r="DS11" i="13"/>
  <c r="DQ11" i="13"/>
  <c r="DO11" i="13"/>
  <c r="DM11" i="13"/>
  <c r="DK11" i="13"/>
  <c r="DI11" i="13"/>
  <c r="DG11" i="13"/>
  <c r="DE11" i="13"/>
  <c r="DC11" i="13"/>
  <c r="DA11" i="13"/>
  <c r="CY11" i="13"/>
  <c r="CW11" i="13"/>
  <c r="CU11" i="13"/>
  <c r="CS11" i="13"/>
  <c r="CQ11" i="13"/>
  <c r="CO11" i="13"/>
  <c r="CM11" i="13"/>
  <c r="CK11" i="13"/>
  <c r="CI11" i="13"/>
  <c r="CG11" i="13"/>
  <c r="CE11" i="13"/>
  <c r="BD11" i="13"/>
  <c r="C11" i="13"/>
  <c r="E11" i="13" s="1"/>
  <c r="GX10" i="13"/>
  <c r="FY10" i="13"/>
  <c r="EZ10" i="13"/>
  <c r="DZ10" i="13"/>
  <c r="EA10" i="13" s="1"/>
  <c r="DY10" i="13"/>
  <c r="DW10" i="13"/>
  <c r="DU10" i="13"/>
  <c r="DS10" i="13"/>
  <c r="DQ10" i="13"/>
  <c r="DO10" i="13"/>
  <c r="DM10" i="13"/>
  <c r="DK10" i="13"/>
  <c r="DI10" i="13"/>
  <c r="DG10" i="13"/>
  <c r="DE10" i="13"/>
  <c r="DC10" i="13"/>
  <c r="DA10" i="13"/>
  <c r="CY10" i="13"/>
  <c r="CW10" i="13"/>
  <c r="CU10" i="13"/>
  <c r="CS10" i="13"/>
  <c r="CQ10" i="13"/>
  <c r="CO10" i="13"/>
  <c r="CM10" i="13"/>
  <c r="CK10" i="13"/>
  <c r="CI10" i="13"/>
  <c r="CG10" i="13"/>
  <c r="CE10" i="13"/>
  <c r="BD10" i="13"/>
  <c r="C10" i="13"/>
  <c r="E10" i="13" s="1"/>
  <c r="GX9" i="13"/>
  <c r="FY9" i="13"/>
  <c r="EZ9" i="13"/>
  <c r="DZ9" i="13"/>
  <c r="EA9" i="13" s="1"/>
  <c r="DY9" i="13"/>
  <c r="DW9" i="13"/>
  <c r="DU9" i="13"/>
  <c r="DS9" i="13"/>
  <c r="DQ9" i="13"/>
  <c r="DO9" i="13"/>
  <c r="DM9" i="13"/>
  <c r="DK9" i="13"/>
  <c r="DI9" i="13"/>
  <c r="DG9" i="13"/>
  <c r="DE9" i="13"/>
  <c r="DC9" i="13"/>
  <c r="DA9" i="13"/>
  <c r="CY9" i="13"/>
  <c r="CW9" i="13"/>
  <c r="CU9" i="13"/>
  <c r="CS9" i="13"/>
  <c r="CQ9" i="13"/>
  <c r="CO9" i="13"/>
  <c r="CM9" i="13"/>
  <c r="CK9" i="13"/>
  <c r="CI9" i="13"/>
  <c r="CG9" i="13"/>
  <c r="CE9" i="13"/>
  <c r="BD9" i="13"/>
  <c r="C9" i="13"/>
  <c r="E9" i="13" s="1"/>
  <c r="GX8" i="13"/>
  <c r="FY8" i="13"/>
  <c r="EZ8" i="13"/>
  <c r="DZ8" i="13"/>
  <c r="EA8" i="13" s="1"/>
  <c r="DY8" i="13"/>
  <c r="DW8" i="13"/>
  <c r="DU8" i="13"/>
  <c r="DS8" i="13"/>
  <c r="DQ8" i="13"/>
  <c r="DO8" i="13"/>
  <c r="DM8" i="13"/>
  <c r="DK8" i="13"/>
  <c r="DI8" i="13"/>
  <c r="DG8" i="13"/>
  <c r="DE8" i="13"/>
  <c r="DC8" i="13"/>
  <c r="DA8" i="13"/>
  <c r="CY8" i="13"/>
  <c r="CW8" i="13"/>
  <c r="CU8" i="13"/>
  <c r="CS8" i="13"/>
  <c r="CQ8" i="13"/>
  <c r="CO8" i="13"/>
  <c r="CM8" i="13"/>
  <c r="CK8" i="13"/>
  <c r="CI8" i="13"/>
  <c r="CG8" i="13"/>
  <c r="CE8" i="13"/>
  <c r="BD8" i="13"/>
  <c r="AW8" i="13"/>
  <c r="Q8" i="13"/>
  <c r="E8" i="13"/>
  <c r="BC8" i="13" s="1"/>
  <c r="C8" i="13"/>
  <c r="GX7" i="13"/>
  <c r="FY7" i="13"/>
  <c r="EZ7" i="13"/>
  <c r="DZ7" i="13"/>
  <c r="EA7" i="13" s="1"/>
  <c r="DY7" i="13"/>
  <c r="DW7" i="13"/>
  <c r="DU7" i="13"/>
  <c r="DS7" i="13"/>
  <c r="DQ7" i="13"/>
  <c r="DO7" i="13"/>
  <c r="DM7" i="13"/>
  <c r="DK7" i="13"/>
  <c r="DI7" i="13"/>
  <c r="DG7" i="13"/>
  <c r="DE7" i="13"/>
  <c r="DC7" i="13"/>
  <c r="DA7" i="13"/>
  <c r="CY7" i="13"/>
  <c r="CW7" i="13"/>
  <c r="CU7" i="13"/>
  <c r="CS7" i="13"/>
  <c r="CQ7" i="13"/>
  <c r="CO7" i="13"/>
  <c r="CM7" i="13"/>
  <c r="CK7" i="13"/>
  <c r="CI7" i="13"/>
  <c r="CG7" i="13"/>
  <c r="CE7" i="13"/>
  <c r="BD7" i="13"/>
  <c r="C7" i="13"/>
  <c r="E7" i="13" s="1"/>
  <c r="EY5" i="13"/>
  <c r="EX5" i="13"/>
  <c r="EW5" i="13"/>
  <c r="EV5" i="13"/>
  <c r="EU5" i="13"/>
  <c r="ET5" i="13"/>
  <c r="ES5" i="13"/>
  <c r="ER5" i="13"/>
  <c r="EQ5" i="13"/>
  <c r="EP5" i="13"/>
  <c r="EO5" i="13"/>
  <c r="EN5" i="13"/>
  <c r="EM5" i="13"/>
  <c r="EL5" i="13"/>
  <c r="EK5" i="13"/>
  <c r="EJ5" i="13"/>
  <c r="EI5" i="13"/>
  <c r="EH5" i="13"/>
  <c r="EG5" i="13"/>
  <c r="EF5" i="13"/>
  <c r="EE5" i="13"/>
  <c r="ED5" i="13"/>
  <c r="EC5" i="13"/>
  <c r="EB5" i="13"/>
  <c r="EA5" i="13"/>
  <c r="DZ5" i="13"/>
  <c r="DY5" i="13"/>
  <c r="DX5" i="13"/>
  <c r="DW5" i="13"/>
  <c r="DV5" i="13"/>
  <c r="DU5" i="13"/>
  <c r="DT5" i="13"/>
  <c r="DS5" i="13"/>
  <c r="DR5" i="13"/>
  <c r="DQ5" i="13"/>
  <c r="DP5" i="13"/>
  <c r="DO5" i="13"/>
  <c r="DN5" i="13"/>
  <c r="DM5" i="13"/>
  <c r="DL5" i="13"/>
  <c r="DK5" i="13"/>
  <c r="DJ5" i="13"/>
  <c r="DI5" i="13"/>
  <c r="DH5" i="13"/>
  <c r="DG5" i="13"/>
  <c r="DF5" i="13"/>
  <c r="DE5" i="13"/>
  <c r="DD5" i="13"/>
  <c r="DC5" i="13"/>
  <c r="DB5" i="13"/>
  <c r="DA5" i="13"/>
  <c r="CZ5" i="13"/>
  <c r="CY5" i="13"/>
  <c r="CX5" i="13"/>
  <c r="CW5" i="13"/>
  <c r="CV5" i="13"/>
  <c r="CU5" i="13"/>
  <c r="CT5" i="13"/>
  <c r="CS5" i="13"/>
  <c r="CR5" i="13"/>
  <c r="CQ5" i="13"/>
  <c r="CP5" i="13"/>
  <c r="CO5" i="13"/>
  <c r="CN5" i="13"/>
  <c r="CM5" i="13"/>
  <c r="CL5" i="13"/>
  <c r="CK5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P5" i="13"/>
  <c r="BO5" i="13"/>
  <c r="BN5" i="13"/>
  <c r="BM5" i="13"/>
  <c r="BL5" i="13"/>
  <c r="BK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5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X1" i="13"/>
  <c r="GW1" i="13"/>
  <c r="GV1" i="13"/>
  <c r="GU1" i="13"/>
  <c r="GT1" i="13"/>
  <c r="GS1" i="13"/>
  <c r="GR1" i="13"/>
  <c r="GQ1" i="13"/>
  <c r="GP1" i="13"/>
  <c r="GO1" i="13"/>
  <c r="GN1" i="13"/>
  <c r="GM1" i="13"/>
  <c r="GL1" i="13"/>
  <c r="GK1" i="13"/>
  <c r="GJ1" i="13"/>
  <c r="GI1" i="13"/>
  <c r="GH1" i="13"/>
  <c r="GG1" i="13"/>
  <c r="GF1" i="13"/>
  <c r="GE1" i="13"/>
  <c r="GD1" i="13"/>
  <c r="GC1" i="13"/>
  <c r="GB1" i="13"/>
  <c r="GA1" i="13"/>
  <c r="FZ1" i="13"/>
  <c r="FY1" i="13"/>
  <c r="FX1" i="13"/>
  <c r="FW1" i="13"/>
  <c r="FV1" i="13"/>
  <c r="FU1" i="13"/>
  <c r="FT1" i="13"/>
  <c r="FS1" i="13"/>
  <c r="FR1" i="13"/>
  <c r="FQ1" i="13"/>
  <c r="FP1" i="13"/>
  <c r="FO1" i="13"/>
  <c r="FN1" i="13"/>
  <c r="FM1" i="13"/>
  <c r="FL1" i="13"/>
  <c r="FK1" i="13"/>
  <c r="FJ1" i="13"/>
  <c r="FI1" i="13"/>
  <c r="FH1" i="13"/>
  <c r="FG1" i="13"/>
  <c r="FF1" i="13"/>
  <c r="FE1" i="13"/>
  <c r="FD1" i="13"/>
  <c r="FC1" i="13"/>
  <c r="FB1" i="13"/>
  <c r="FA1" i="13"/>
  <c r="EZ1" i="13"/>
  <c r="EY1" i="13"/>
  <c r="EX1" i="13"/>
  <c r="EW1" i="13"/>
  <c r="EV1" i="13"/>
  <c r="EU1" i="13"/>
  <c r="ET1" i="13"/>
  <c r="ES1" i="13"/>
  <c r="ER1" i="13"/>
  <c r="EQ1" i="13"/>
  <c r="EP1" i="13"/>
  <c r="EO1" i="13"/>
  <c r="EN1" i="13"/>
  <c r="EM1" i="13"/>
  <c r="EL1" i="13"/>
  <c r="EK1" i="13"/>
  <c r="EJ1" i="13"/>
  <c r="EI1" i="13"/>
  <c r="EH1" i="13"/>
  <c r="EG1" i="13"/>
  <c r="EF1" i="13"/>
  <c r="EE1" i="13"/>
  <c r="ED1" i="13"/>
  <c r="EC1" i="13"/>
  <c r="EB1" i="13"/>
  <c r="EA1" i="13"/>
  <c r="DZ1" i="13"/>
  <c r="DY1" i="13"/>
  <c r="DX1" i="13"/>
  <c r="DW1" i="13"/>
  <c r="DV1" i="13"/>
  <c r="DU1" i="13"/>
  <c r="DT1" i="13"/>
  <c r="DS1" i="13"/>
  <c r="DR1" i="13"/>
  <c r="DQ1" i="13"/>
  <c r="DP1" i="13"/>
  <c r="DO1" i="13"/>
  <c r="DN1" i="13"/>
  <c r="DM1" i="13"/>
  <c r="DL1" i="13"/>
  <c r="DK1" i="13"/>
  <c r="DJ1" i="13"/>
  <c r="DI1" i="13"/>
  <c r="DH1" i="13"/>
  <c r="DG1" i="13"/>
  <c r="DF1" i="13"/>
  <c r="DE1" i="13"/>
  <c r="DD1" i="13"/>
  <c r="DC1" i="13"/>
  <c r="DB1" i="13"/>
  <c r="DA1" i="13"/>
  <c r="CZ1" i="13"/>
  <c r="CY1" i="13"/>
  <c r="CX1" i="13"/>
  <c r="CW1" i="13"/>
  <c r="CV1" i="13"/>
  <c r="CU1" i="13"/>
  <c r="CT1" i="13"/>
  <c r="CS1" i="13"/>
  <c r="CR1" i="13"/>
  <c r="CQ1" i="13"/>
  <c r="CP1" i="13"/>
  <c r="CO1" i="13"/>
  <c r="CN1" i="13"/>
  <c r="CM1" i="13"/>
  <c r="CL1" i="13"/>
  <c r="CK1" i="13"/>
  <c r="CJ1" i="13"/>
  <c r="CI1" i="13"/>
  <c r="CH1" i="13"/>
  <c r="CG1" i="13"/>
  <c r="CF1" i="13"/>
  <c r="CE1" i="13"/>
  <c r="CD1" i="13"/>
  <c r="CC1" i="13"/>
  <c r="CB1" i="13"/>
  <c r="CA1" i="13"/>
  <c r="BZ1" i="13"/>
  <c r="BY1" i="13"/>
  <c r="BX1" i="13"/>
  <c r="BW1" i="13"/>
  <c r="BV1" i="13"/>
  <c r="BU1" i="13"/>
  <c r="BT1" i="13"/>
  <c r="BS1" i="13"/>
  <c r="BR1" i="13"/>
  <c r="BQ1" i="13"/>
  <c r="BP1" i="13"/>
  <c r="BO1" i="13"/>
  <c r="BN1" i="13"/>
  <c r="BM1" i="13"/>
  <c r="BL1" i="13"/>
  <c r="BK1" i="13"/>
  <c r="BJ1" i="13"/>
  <c r="BI1" i="13"/>
  <c r="BH1" i="13"/>
  <c r="BG1" i="13"/>
  <c r="BF1" i="13"/>
  <c r="BE1" i="13"/>
  <c r="BD1" i="13"/>
  <c r="BC1" i="13"/>
  <c r="BB1" i="13"/>
  <c r="BA1" i="13"/>
  <c r="AZ1" i="13"/>
  <c r="AY1" i="13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E37" i="12"/>
  <c r="AO37" i="12" s="1"/>
  <c r="C37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DX38" i="12"/>
  <c r="DV38" i="12"/>
  <c r="DT38" i="12"/>
  <c r="DR38" i="12"/>
  <c r="DP38" i="12"/>
  <c r="DN38" i="12"/>
  <c r="DL38" i="12"/>
  <c r="DJ38" i="12"/>
  <c r="DH38" i="12"/>
  <c r="DF38" i="12"/>
  <c r="DD38" i="12"/>
  <c r="DB38" i="12"/>
  <c r="CZ38" i="12"/>
  <c r="CX38" i="12"/>
  <c r="CV38" i="12"/>
  <c r="CT38" i="12"/>
  <c r="CR38" i="12"/>
  <c r="CP38" i="12"/>
  <c r="CN38" i="12"/>
  <c r="CL38" i="12"/>
  <c r="CJ38" i="12"/>
  <c r="CH38" i="12"/>
  <c r="CF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B38" i="12"/>
  <c r="R38" i="12"/>
  <c r="P38" i="12"/>
  <c r="N38" i="12"/>
  <c r="L38" i="12"/>
  <c r="J38" i="12"/>
  <c r="H38" i="12"/>
  <c r="C38" i="12"/>
  <c r="E38" i="12" s="1"/>
  <c r="BD37" i="12"/>
  <c r="BC37" i="12"/>
  <c r="BA37" i="12"/>
  <c r="AW37" i="12"/>
  <c r="AU37" i="12"/>
  <c r="AS37" i="12"/>
  <c r="AQ37" i="12"/>
  <c r="AM37" i="12"/>
  <c r="AK37" i="12"/>
  <c r="AG37" i="12"/>
  <c r="AE37" i="12"/>
  <c r="AC37" i="12"/>
  <c r="AA37" i="12"/>
  <c r="W37" i="12"/>
  <c r="U37" i="12"/>
  <c r="Q37" i="12"/>
  <c r="O37" i="12"/>
  <c r="M37" i="12"/>
  <c r="K37" i="12"/>
  <c r="GX36" i="12"/>
  <c r="FY36" i="12"/>
  <c r="EZ36" i="12"/>
  <c r="DZ36" i="12"/>
  <c r="EA36" i="12" s="1"/>
  <c r="DY36" i="12"/>
  <c r="DW36" i="12"/>
  <c r="DU36" i="12"/>
  <c r="DS36" i="12"/>
  <c r="DQ36" i="12"/>
  <c r="DO36" i="12"/>
  <c r="DM36" i="12"/>
  <c r="DK36" i="12"/>
  <c r="DI36" i="12"/>
  <c r="DG36" i="12"/>
  <c r="DE36" i="12"/>
  <c r="DC36" i="12"/>
  <c r="DA36" i="12"/>
  <c r="CY36" i="12"/>
  <c r="CW36" i="12"/>
  <c r="CU36" i="12"/>
  <c r="CS36" i="12"/>
  <c r="CQ36" i="12"/>
  <c r="CO36" i="12"/>
  <c r="CM36" i="12"/>
  <c r="CK36" i="12"/>
  <c r="CI36" i="12"/>
  <c r="CG36" i="12"/>
  <c r="CE36" i="12"/>
  <c r="BD36" i="12"/>
  <c r="C36" i="12"/>
  <c r="E36" i="12" s="1"/>
  <c r="AU36" i="12" s="1"/>
  <c r="GX35" i="12"/>
  <c r="FY35" i="12"/>
  <c r="EZ35" i="12"/>
  <c r="DZ35" i="12"/>
  <c r="EA35" i="12" s="1"/>
  <c r="DY35" i="12"/>
  <c r="DW35" i="12"/>
  <c r="DU35" i="12"/>
  <c r="DS35" i="12"/>
  <c r="DQ35" i="12"/>
  <c r="DO35" i="12"/>
  <c r="DM35" i="12"/>
  <c r="DK35" i="12"/>
  <c r="DI35" i="12"/>
  <c r="DG35" i="12"/>
  <c r="DE35" i="12"/>
  <c r="DC35" i="12"/>
  <c r="DA35" i="12"/>
  <c r="CY35" i="12"/>
  <c r="CW35" i="12"/>
  <c r="CU35" i="12"/>
  <c r="CS35" i="12"/>
  <c r="CQ35" i="12"/>
  <c r="CO35" i="12"/>
  <c r="CM35" i="12"/>
  <c r="CK35" i="12"/>
  <c r="CI35" i="12"/>
  <c r="CG35" i="12"/>
  <c r="CE35" i="12"/>
  <c r="BD35" i="12"/>
  <c r="C35" i="12"/>
  <c r="E35" i="12" s="1"/>
  <c r="GX34" i="12"/>
  <c r="FY34" i="12"/>
  <c r="EZ34" i="12"/>
  <c r="DZ34" i="12"/>
  <c r="EA34" i="12" s="1"/>
  <c r="DY34" i="12"/>
  <c r="DW34" i="12"/>
  <c r="DU34" i="12"/>
  <c r="DS34" i="12"/>
  <c r="DQ34" i="12"/>
  <c r="DO34" i="12"/>
  <c r="DM34" i="12"/>
  <c r="DK34" i="12"/>
  <c r="DI34" i="12"/>
  <c r="DG34" i="12"/>
  <c r="DE34" i="12"/>
  <c r="DC34" i="12"/>
  <c r="DA34" i="12"/>
  <c r="CY34" i="12"/>
  <c r="CW34" i="12"/>
  <c r="CU34" i="12"/>
  <c r="CS34" i="12"/>
  <c r="CQ34" i="12"/>
  <c r="CO34" i="12"/>
  <c r="CM34" i="12"/>
  <c r="CK34" i="12"/>
  <c r="CI34" i="12"/>
  <c r="CG34" i="12"/>
  <c r="CE34" i="12"/>
  <c r="BD34" i="12"/>
  <c r="AY34" i="12"/>
  <c r="AW34" i="12"/>
  <c r="AU34" i="12"/>
  <c r="AI34" i="12"/>
  <c r="AC34" i="12"/>
  <c r="U34" i="12"/>
  <c r="S34" i="12"/>
  <c r="Q34" i="12"/>
  <c r="O34" i="12"/>
  <c r="C34" i="12"/>
  <c r="E34" i="12" s="1"/>
  <c r="BA34" i="12" s="1"/>
  <c r="GX33" i="12"/>
  <c r="FY33" i="12"/>
  <c r="EZ33" i="12"/>
  <c r="DZ33" i="12"/>
  <c r="EA33" i="12" s="1"/>
  <c r="DY33" i="12"/>
  <c r="DW33" i="12"/>
  <c r="DU33" i="12"/>
  <c r="DS33" i="12"/>
  <c r="DQ33" i="12"/>
  <c r="DO33" i="12"/>
  <c r="DM33" i="12"/>
  <c r="DK33" i="12"/>
  <c r="DI33" i="12"/>
  <c r="DG33" i="12"/>
  <c r="DE33" i="12"/>
  <c r="DC33" i="12"/>
  <c r="DA33" i="12"/>
  <c r="CY33" i="12"/>
  <c r="CW33" i="12"/>
  <c r="CU33" i="12"/>
  <c r="CS33" i="12"/>
  <c r="CQ33" i="12"/>
  <c r="CO33" i="12"/>
  <c r="CM33" i="12"/>
  <c r="CK33" i="12"/>
  <c r="CI33" i="12"/>
  <c r="CG33" i="12"/>
  <c r="CE33" i="12"/>
  <c r="BD33" i="12"/>
  <c r="C33" i="12"/>
  <c r="E33" i="12" s="1"/>
  <c r="AK33" i="12" s="1"/>
  <c r="GX32" i="12"/>
  <c r="FY32" i="12"/>
  <c r="EZ32" i="12"/>
  <c r="DZ32" i="12"/>
  <c r="EA32" i="12" s="1"/>
  <c r="DY32" i="12"/>
  <c r="DW32" i="12"/>
  <c r="DU32" i="12"/>
  <c r="DS32" i="12"/>
  <c r="DQ32" i="12"/>
  <c r="DO32" i="12"/>
  <c r="DM32" i="12"/>
  <c r="DK32" i="12"/>
  <c r="DI32" i="12"/>
  <c r="DG32" i="12"/>
  <c r="DE32" i="12"/>
  <c r="DC32" i="12"/>
  <c r="DA32" i="12"/>
  <c r="CY32" i="12"/>
  <c r="CW32" i="12"/>
  <c r="CU32" i="12"/>
  <c r="CS32" i="12"/>
  <c r="CQ32" i="12"/>
  <c r="CO32" i="12"/>
  <c r="CM32" i="12"/>
  <c r="CK32" i="12"/>
  <c r="CI32" i="12"/>
  <c r="CG32" i="12"/>
  <c r="CE32" i="12"/>
  <c r="BD32" i="12"/>
  <c r="C32" i="12"/>
  <c r="E32" i="12" s="1"/>
  <c r="BA32" i="12" s="1"/>
  <c r="GX31" i="12"/>
  <c r="FY31" i="12"/>
  <c r="EZ31" i="12"/>
  <c r="DZ31" i="12"/>
  <c r="EA31" i="12" s="1"/>
  <c r="DY31" i="12"/>
  <c r="DW31" i="12"/>
  <c r="DU31" i="12"/>
  <c r="DS31" i="12"/>
  <c r="DQ31" i="12"/>
  <c r="DO31" i="12"/>
  <c r="DM31" i="12"/>
  <c r="DK31" i="12"/>
  <c r="DI31" i="12"/>
  <c r="DG31" i="12"/>
  <c r="DE31" i="12"/>
  <c r="DC31" i="12"/>
  <c r="DA31" i="12"/>
  <c r="CY31" i="12"/>
  <c r="CW31" i="12"/>
  <c r="CU31" i="12"/>
  <c r="CS31" i="12"/>
  <c r="CQ31" i="12"/>
  <c r="CO31" i="12"/>
  <c r="CM31" i="12"/>
  <c r="CK31" i="12"/>
  <c r="CI31" i="12"/>
  <c r="CG31" i="12"/>
  <c r="CE31" i="12"/>
  <c r="BD31" i="12"/>
  <c r="BC31" i="12"/>
  <c r="C31" i="12"/>
  <c r="E31" i="12" s="1"/>
  <c r="BA31" i="12" s="1"/>
  <c r="GX30" i="12"/>
  <c r="FY30" i="12"/>
  <c r="EZ30" i="12"/>
  <c r="DZ30" i="12"/>
  <c r="EA30" i="12" s="1"/>
  <c r="DY30" i="12"/>
  <c r="DW30" i="12"/>
  <c r="DU30" i="12"/>
  <c r="DS30" i="12"/>
  <c r="DQ30" i="12"/>
  <c r="DO30" i="12"/>
  <c r="DM30" i="12"/>
  <c r="DK30" i="12"/>
  <c r="DI30" i="12"/>
  <c r="DG30" i="12"/>
  <c r="DE30" i="12"/>
  <c r="DC30" i="12"/>
  <c r="DA30" i="12"/>
  <c r="CY30" i="12"/>
  <c r="CW30" i="12"/>
  <c r="CU30" i="12"/>
  <c r="CS30" i="12"/>
  <c r="CQ30" i="12"/>
  <c r="CO30" i="12"/>
  <c r="CM30" i="12"/>
  <c r="CK30" i="12"/>
  <c r="CI30" i="12"/>
  <c r="CG30" i="12"/>
  <c r="CE30" i="12"/>
  <c r="BD30" i="12"/>
  <c r="C30" i="12"/>
  <c r="E30" i="12" s="1"/>
  <c r="AS30" i="12" s="1"/>
  <c r="GX29" i="12"/>
  <c r="FY29" i="12"/>
  <c r="EZ29" i="12"/>
  <c r="DZ29" i="12"/>
  <c r="EA29" i="12" s="1"/>
  <c r="DY29" i="12"/>
  <c r="DW29" i="12"/>
  <c r="DU29" i="12"/>
  <c r="DS29" i="12"/>
  <c r="DQ29" i="12"/>
  <c r="DO29" i="12"/>
  <c r="DM29" i="12"/>
  <c r="DK29" i="12"/>
  <c r="DI29" i="12"/>
  <c r="DG29" i="12"/>
  <c r="DE29" i="12"/>
  <c r="DC29" i="12"/>
  <c r="DA29" i="12"/>
  <c r="CY29" i="12"/>
  <c r="CW29" i="12"/>
  <c r="CU29" i="12"/>
  <c r="CS29" i="12"/>
  <c r="CQ29" i="12"/>
  <c r="CO29" i="12"/>
  <c r="CM29" i="12"/>
  <c r="CK29" i="12"/>
  <c r="CI29" i="12"/>
  <c r="CG29" i="12"/>
  <c r="CE29" i="12"/>
  <c r="BD29" i="12"/>
  <c r="C29" i="12"/>
  <c r="E29" i="12" s="1"/>
  <c r="GX28" i="12"/>
  <c r="FY28" i="12"/>
  <c r="EZ28" i="12"/>
  <c r="DZ28" i="12"/>
  <c r="EA28" i="12" s="1"/>
  <c r="DY28" i="12"/>
  <c r="DW28" i="12"/>
  <c r="DU28" i="12"/>
  <c r="DS28" i="12"/>
  <c r="DQ28" i="12"/>
  <c r="DO28" i="12"/>
  <c r="DM28" i="12"/>
  <c r="DK28" i="12"/>
  <c r="DI28" i="12"/>
  <c r="DG28" i="12"/>
  <c r="DE28" i="12"/>
  <c r="DC28" i="12"/>
  <c r="DA28" i="12"/>
  <c r="CY28" i="12"/>
  <c r="CW28" i="12"/>
  <c r="CU28" i="12"/>
  <c r="CS28" i="12"/>
  <c r="CQ28" i="12"/>
  <c r="CO28" i="12"/>
  <c r="CM28" i="12"/>
  <c r="CK28" i="12"/>
  <c r="CI28" i="12"/>
  <c r="CG28" i="12"/>
  <c r="CE28" i="12"/>
  <c r="BD28" i="12"/>
  <c r="C28" i="12"/>
  <c r="E28" i="12" s="1"/>
  <c r="AA28" i="12" s="1"/>
  <c r="GX27" i="12"/>
  <c r="FY27" i="12"/>
  <c r="EZ27" i="12"/>
  <c r="DZ27" i="12"/>
  <c r="EA27" i="12" s="1"/>
  <c r="DY27" i="12"/>
  <c r="DW27" i="12"/>
  <c r="DU27" i="12"/>
  <c r="DS27" i="12"/>
  <c r="DQ27" i="12"/>
  <c r="DO27" i="12"/>
  <c r="DM27" i="12"/>
  <c r="DK27" i="12"/>
  <c r="DI27" i="12"/>
  <c r="DG27" i="12"/>
  <c r="DE27" i="12"/>
  <c r="DC27" i="12"/>
  <c r="DA27" i="12"/>
  <c r="CY27" i="12"/>
  <c r="CW27" i="12"/>
  <c r="CU27" i="12"/>
  <c r="CS27" i="12"/>
  <c r="CQ27" i="12"/>
  <c r="CO27" i="12"/>
  <c r="CM27" i="12"/>
  <c r="CK27" i="12"/>
  <c r="CI27" i="12"/>
  <c r="CG27" i="12"/>
  <c r="CE27" i="12"/>
  <c r="BD27" i="12"/>
  <c r="C27" i="12"/>
  <c r="E27" i="12" s="1"/>
  <c r="GX26" i="12"/>
  <c r="FY26" i="12"/>
  <c r="EZ26" i="12"/>
  <c r="DZ26" i="12"/>
  <c r="EA26" i="12" s="1"/>
  <c r="DY26" i="12"/>
  <c r="DW26" i="12"/>
  <c r="DU26" i="12"/>
  <c r="DS26" i="12"/>
  <c r="DQ26" i="12"/>
  <c r="DO26" i="12"/>
  <c r="DM26" i="12"/>
  <c r="DK26" i="12"/>
  <c r="DI26" i="12"/>
  <c r="DG26" i="12"/>
  <c r="DE26" i="12"/>
  <c r="DC26" i="12"/>
  <c r="DA26" i="12"/>
  <c r="CY26" i="12"/>
  <c r="CW26" i="12"/>
  <c r="CU26" i="12"/>
  <c r="CS26" i="12"/>
  <c r="CQ26" i="12"/>
  <c r="CO26" i="12"/>
  <c r="CM26" i="12"/>
  <c r="CK26" i="12"/>
  <c r="CI26" i="12"/>
  <c r="CG26" i="12"/>
  <c r="CE26" i="12"/>
  <c r="BD26" i="12"/>
  <c r="AW26" i="12"/>
  <c r="AK26" i="12"/>
  <c r="AC26" i="12"/>
  <c r="U26" i="12"/>
  <c r="C26" i="12"/>
  <c r="E26" i="12" s="1"/>
  <c r="AU26" i="12" s="1"/>
  <c r="GX25" i="12"/>
  <c r="FY25" i="12"/>
  <c r="EZ25" i="12"/>
  <c r="DZ25" i="12"/>
  <c r="EA25" i="12" s="1"/>
  <c r="DY25" i="12"/>
  <c r="DW25" i="12"/>
  <c r="DU25" i="12"/>
  <c r="DS25" i="12"/>
  <c r="DQ25" i="12"/>
  <c r="DO25" i="12"/>
  <c r="DM25" i="12"/>
  <c r="DK25" i="12"/>
  <c r="DI25" i="12"/>
  <c r="DG25" i="12"/>
  <c r="DE25" i="12"/>
  <c r="DC25" i="12"/>
  <c r="DA25" i="12"/>
  <c r="CY25" i="12"/>
  <c r="CW25" i="12"/>
  <c r="CU25" i="12"/>
  <c r="CS25" i="12"/>
  <c r="CQ25" i="12"/>
  <c r="CO25" i="12"/>
  <c r="CM25" i="12"/>
  <c r="CK25" i="12"/>
  <c r="CI25" i="12"/>
  <c r="CG25" i="12"/>
  <c r="CE25" i="12"/>
  <c r="BD25" i="12"/>
  <c r="C25" i="12"/>
  <c r="E25" i="12" s="1"/>
  <c r="GX24" i="12"/>
  <c r="FY24" i="12"/>
  <c r="EZ24" i="12"/>
  <c r="DZ24" i="12"/>
  <c r="EA24" i="12" s="1"/>
  <c r="DY24" i="12"/>
  <c r="DW24" i="12"/>
  <c r="DU24" i="12"/>
  <c r="DS24" i="12"/>
  <c r="DQ24" i="12"/>
  <c r="DO24" i="12"/>
  <c r="DM24" i="12"/>
  <c r="DK24" i="12"/>
  <c r="DI24" i="12"/>
  <c r="DG24" i="12"/>
  <c r="DE24" i="12"/>
  <c r="DC24" i="12"/>
  <c r="DA24" i="12"/>
  <c r="CY24" i="12"/>
  <c r="CW24" i="12"/>
  <c r="CU24" i="12"/>
  <c r="CS24" i="12"/>
  <c r="CQ24" i="12"/>
  <c r="CO24" i="12"/>
  <c r="CM24" i="12"/>
  <c r="CK24" i="12"/>
  <c r="CI24" i="12"/>
  <c r="CG24" i="12"/>
  <c r="CE24" i="12"/>
  <c r="BD24" i="12"/>
  <c r="C24" i="12"/>
  <c r="E24" i="12" s="1"/>
  <c r="GX23" i="12"/>
  <c r="FY23" i="12"/>
  <c r="EZ23" i="12"/>
  <c r="DZ23" i="12"/>
  <c r="EA23" i="12" s="1"/>
  <c r="DY23" i="12"/>
  <c r="DW23" i="12"/>
  <c r="DU23" i="12"/>
  <c r="DS23" i="12"/>
  <c r="DQ23" i="12"/>
  <c r="DO23" i="12"/>
  <c r="DM23" i="12"/>
  <c r="DK23" i="12"/>
  <c r="DI23" i="12"/>
  <c r="DG23" i="12"/>
  <c r="DE23" i="12"/>
  <c r="DC23" i="12"/>
  <c r="DA23" i="12"/>
  <c r="CY23" i="12"/>
  <c r="CW23" i="12"/>
  <c r="CU23" i="12"/>
  <c r="CS23" i="12"/>
  <c r="CQ23" i="12"/>
  <c r="CO23" i="12"/>
  <c r="CM23" i="12"/>
  <c r="CK23" i="12"/>
  <c r="CI23" i="12"/>
  <c r="CG23" i="12"/>
  <c r="CE23" i="12"/>
  <c r="BD23" i="12"/>
  <c r="C23" i="12"/>
  <c r="E23" i="12" s="1"/>
  <c r="GX22" i="12"/>
  <c r="FY22" i="12"/>
  <c r="EZ22" i="12"/>
  <c r="DZ22" i="12"/>
  <c r="EA22" i="12" s="1"/>
  <c r="DY22" i="12"/>
  <c r="DW22" i="12"/>
  <c r="DU22" i="12"/>
  <c r="DS22" i="12"/>
  <c r="DQ22" i="12"/>
  <c r="DO22" i="12"/>
  <c r="DM22" i="12"/>
  <c r="DK22" i="12"/>
  <c r="DI22" i="12"/>
  <c r="DG22" i="12"/>
  <c r="DE22" i="12"/>
  <c r="DC22" i="12"/>
  <c r="DA22" i="12"/>
  <c r="CY22" i="12"/>
  <c r="CW22" i="12"/>
  <c r="CU22" i="12"/>
  <c r="CS22" i="12"/>
  <c r="CQ22" i="12"/>
  <c r="CO22" i="12"/>
  <c r="CM22" i="12"/>
  <c r="CK22" i="12"/>
  <c r="CI22" i="12"/>
  <c r="CG22" i="12"/>
  <c r="CE22" i="12"/>
  <c r="BD22" i="12"/>
  <c r="BC22" i="12"/>
  <c r="BA22" i="12"/>
  <c r="C22" i="12"/>
  <c r="E22" i="12" s="1"/>
  <c r="AA22" i="12" s="1"/>
  <c r="GX21" i="12"/>
  <c r="FY21" i="12"/>
  <c r="EZ21" i="12"/>
  <c r="DZ21" i="12"/>
  <c r="EA21" i="12" s="1"/>
  <c r="DY21" i="12"/>
  <c r="DW21" i="12"/>
  <c r="DU21" i="12"/>
  <c r="DS21" i="12"/>
  <c r="DQ21" i="12"/>
  <c r="DO21" i="12"/>
  <c r="DM21" i="12"/>
  <c r="DK21" i="12"/>
  <c r="DI21" i="12"/>
  <c r="DG21" i="12"/>
  <c r="DE21" i="12"/>
  <c r="DC21" i="12"/>
  <c r="DA21" i="12"/>
  <c r="CY21" i="12"/>
  <c r="CW21" i="12"/>
  <c r="CU21" i="12"/>
  <c r="CS21" i="12"/>
  <c r="CQ21" i="12"/>
  <c r="CO21" i="12"/>
  <c r="CM21" i="12"/>
  <c r="CK21" i="12"/>
  <c r="CI21" i="12"/>
  <c r="CG21" i="12"/>
  <c r="CE21" i="12"/>
  <c r="BD21" i="12"/>
  <c r="C21" i="12"/>
  <c r="E21" i="12" s="1"/>
  <c r="GX20" i="12"/>
  <c r="FY20" i="12"/>
  <c r="EZ20" i="12"/>
  <c r="DZ20" i="12"/>
  <c r="EA20" i="12" s="1"/>
  <c r="DY20" i="12"/>
  <c r="DW20" i="12"/>
  <c r="DU20" i="12"/>
  <c r="DS20" i="12"/>
  <c r="DQ20" i="12"/>
  <c r="DO20" i="12"/>
  <c r="DM20" i="12"/>
  <c r="DK20" i="12"/>
  <c r="DI20" i="12"/>
  <c r="DG20" i="12"/>
  <c r="DE20" i="12"/>
  <c r="DC20" i="12"/>
  <c r="DA20" i="12"/>
  <c r="CY20" i="12"/>
  <c r="CW20" i="12"/>
  <c r="CU20" i="12"/>
  <c r="CS20" i="12"/>
  <c r="CQ20" i="12"/>
  <c r="CO20" i="12"/>
  <c r="CM20" i="12"/>
  <c r="CK20" i="12"/>
  <c r="CI20" i="12"/>
  <c r="CG20" i="12"/>
  <c r="CE20" i="12"/>
  <c r="BD20" i="12"/>
  <c r="C20" i="12"/>
  <c r="E20" i="12" s="1"/>
  <c r="AW20" i="12" s="1"/>
  <c r="GX19" i="12"/>
  <c r="FY19" i="12"/>
  <c r="EZ19" i="12"/>
  <c r="DZ19" i="12"/>
  <c r="EA19" i="12" s="1"/>
  <c r="DY19" i="12"/>
  <c r="DW19" i="12"/>
  <c r="DU19" i="12"/>
  <c r="DS19" i="12"/>
  <c r="DQ19" i="12"/>
  <c r="DO19" i="12"/>
  <c r="DM19" i="12"/>
  <c r="DK19" i="12"/>
  <c r="DI19" i="12"/>
  <c r="DG19" i="12"/>
  <c r="DE19" i="12"/>
  <c r="DC19" i="12"/>
  <c r="DA19" i="12"/>
  <c r="CY19" i="12"/>
  <c r="CW19" i="12"/>
  <c r="CU19" i="12"/>
  <c r="CS19" i="12"/>
  <c r="CQ19" i="12"/>
  <c r="CO19" i="12"/>
  <c r="CM19" i="12"/>
  <c r="CK19" i="12"/>
  <c r="CI19" i="12"/>
  <c r="CG19" i="12"/>
  <c r="CE19" i="12"/>
  <c r="BD19" i="12"/>
  <c r="AY19" i="12"/>
  <c r="AW19" i="12"/>
  <c r="C19" i="12"/>
  <c r="E19" i="12" s="1"/>
  <c r="AI19" i="12" s="1"/>
  <c r="GX18" i="12"/>
  <c r="FY18" i="12"/>
  <c r="EZ18" i="12"/>
  <c r="DZ18" i="12"/>
  <c r="EA18" i="12" s="1"/>
  <c r="DY18" i="12"/>
  <c r="DW18" i="12"/>
  <c r="DU18" i="12"/>
  <c r="DS18" i="12"/>
  <c r="DQ18" i="12"/>
  <c r="DO18" i="12"/>
  <c r="DM18" i="12"/>
  <c r="DK18" i="12"/>
  <c r="DI18" i="12"/>
  <c r="DG18" i="12"/>
  <c r="DE18" i="12"/>
  <c r="DC18" i="12"/>
  <c r="DA18" i="12"/>
  <c r="CY18" i="12"/>
  <c r="CW18" i="12"/>
  <c r="CU18" i="12"/>
  <c r="CS18" i="12"/>
  <c r="CQ18" i="12"/>
  <c r="CO18" i="12"/>
  <c r="CM18" i="12"/>
  <c r="CK18" i="12"/>
  <c r="CI18" i="12"/>
  <c r="CG18" i="12"/>
  <c r="CE18" i="12"/>
  <c r="BD18" i="12"/>
  <c r="AU18" i="12"/>
  <c r="AS18" i="12"/>
  <c r="C18" i="12"/>
  <c r="E18" i="12" s="1"/>
  <c r="AE18" i="12" s="1"/>
  <c r="GX17" i="12"/>
  <c r="FY17" i="12"/>
  <c r="EZ17" i="12"/>
  <c r="DZ17" i="12"/>
  <c r="EA17" i="12" s="1"/>
  <c r="DY17" i="12"/>
  <c r="DW17" i="12"/>
  <c r="DU17" i="12"/>
  <c r="DS17" i="12"/>
  <c r="DQ17" i="12"/>
  <c r="DO17" i="12"/>
  <c r="DM17" i="12"/>
  <c r="DK17" i="12"/>
  <c r="DI17" i="12"/>
  <c r="DG17" i="12"/>
  <c r="DE17" i="12"/>
  <c r="DC17" i="12"/>
  <c r="DA17" i="12"/>
  <c r="CY17" i="12"/>
  <c r="CW17" i="12"/>
  <c r="CU17" i="12"/>
  <c r="CS17" i="12"/>
  <c r="CQ17" i="12"/>
  <c r="CO17" i="12"/>
  <c r="CM17" i="12"/>
  <c r="CK17" i="12"/>
  <c r="CI17" i="12"/>
  <c r="CG17" i="12"/>
  <c r="CE17" i="12"/>
  <c r="BD17" i="12"/>
  <c r="C17" i="12"/>
  <c r="E17" i="12" s="1"/>
  <c r="GX16" i="12"/>
  <c r="FY16" i="12"/>
  <c r="EZ16" i="12"/>
  <c r="DZ16" i="12"/>
  <c r="EA16" i="12" s="1"/>
  <c r="DY16" i="12"/>
  <c r="DW16" i="12"/>
  <c r="DU16" i="12"/>
  <c r="DS16" i="12"/>
  <c r="DQ16" i="12"/>
  <c r="DO16" i="12"/>
  <c r="DM16" i="12"/>
  <c r="DK16" i="12"/>
  <c r="DI16" i="12"/>
  <c r="DG16" i="12"/>
  <c r="DE16" i="12"/>
  <c r="DC16" i="12"/>
  <c r="DA16" i="12"/>
  <c r="CY16" i="12"/>
  <c r="CW16" i="12"/>
  <c r="CU16" i="12"/>
  <c r="CS16" i="12"/>
  <c r="CQ16" i="12"/>
  <c r="CO16" i="12"/>
  <c r="CM16" i="12"/>
  <c r="CK16" i="12"/>
  <c r="CI16" i="12"/>
  <c r="CG16" i="12"/>
  <c r="CE16" i="12"/>
  <c r="BD16" i="12"/>
  <c r="C16" i="12"/>
  <c r="E16" i="12" s="1"/>
  <c r="GX15" i="12"/>
  <c r="FY15" i="12"/>
  <c r="EZ15" i="12"/>
  <c r="DZ15" i="12"/>
  <c r="EA15" i="12" s="1"/>
  <c r="DY15" i="12"/>
  <c r="DW15" i="12"/>
  <c r="DU15" i="12"/>
  <c r="DS15" i="12"/>
  <c r="DQ15" i="12"/>
  <c r="DO15" i="12"/>
  <c r="DM15" i="12"/>
  <c r="DK15" i="12"/>
  <c r="DI15" i="12"/>
  <c r="DG15" i="12"/>
  <c r="DE15" i="12"/>
  <c r="DC15" i="12"/>
  <c r="DA15" i="12"/>
  <c r="CY15" i="12"/>
  <c r="CW15" i="12"/>
  <c r="CU15" i="12"/>
  <c r="CS15" i="12"/>
  <c r="CQ15" i="12"/>
  <c r="CO15" i="12"/>
  <c r="CM15" i="12"/>
  <c r="CK15" i="12"/>
  <c r="CI15" i="12"/>
  <c r="CG15" i="12"/>
  <c r="CE15" i="12"/>
  <c r="BD15" i="12"/>
  <c r="C15" i="12"/>
  <c r="E15" i="12" s="1"/>
  <c r="AK15" i="12" s="1"/>
  <c r="GX14" i="12"/>
  <c r="FY14" i="12"/>
  <c r="EZ14" i="12"/>
  <c r="DZ14" i="12"/>
  <c r="EA14" i="12" s="1"/>
  <c r="DY14" i="12"/>
  <c r="DW14" i="12"/>
  <c r="DU14" i="12"/>
  <c r="DS14" i="12"/>
  <c r="DQ14" i="12"/>
  <c r="DO14" i="12"/>
  <c r="DM14" i="12"/>
  <c r="DK14" i="12"/>
  <c r="DI14" i="12"/>
  <c r="DG14" i="12"/>
  <c r="DE14" i="12"/>
  <c r="DC14" i="12"/>
  <c r="DA14" i="12"/>
  <c r="CY14" i="12"/>
  <c r="CW14" i="12"/>
  <c r="CU14" i="12"/>
  <c r="CS14" i="12"/>
  <c r="CQ14" i="12"/>
  <c r="CO14" i="12"/>
  <c r="CM14" i="12"/>
  <c r="CK14" i="12"/>
  <c r="CI14" i="12"/>
  <c r="CG14" i="12"/>
  <c r="CE14" i="12"/>
  <c r="BD14" i="12"/>
  <c r="C14" i="12"/>
  <c r="E14" i="12" s="1"/>
  <c r="BC14" i="12" s="1"/>
  <c r="GX13" i="12"/>
  <c r="FY13" i="12"/>
  <c r="EZ13" i="12"/>
  <c r="DZ13" i="12"/>
  <c r="EA13" i="12" s="1"/>
  <c r="DY13" i="12"/>
  <c r="DW13" i="12"/>
  <c r="DU13" i="12"/>
  <c r="DS13" i="12"/>
  <c r="DQ13" i="12"/>
  <c r="DO13" i="12"/>
  <c r="DM13" i="12"/>
  <c r="DK13" i="12"/>
  <c r="DI13" i="12"/>
  <c r="DG13" i="12"/>
  <c r="DE13" i="12"/>
  <c r="DC13" i="12"/>
  <c r="DA13" i="12"/>
  <c r="CY13" i="12"/>
  <c r="CW13" i="12"/>
  <c r="CU13" i="12"/>
  <c r="CS13" i="12"/>
  <c r="CQ13" i="12"/>
  <c r="CO13" i="12"/>
  <c r="CM13" i="12"/>
  <c r="CK13" i="12"/>
  <c r="CI13" i="12"/>
  <c r="CG13" i="12"/>
  <c r="CE13" i="12"/>
  <c r="BD13" i="12"/>
  <c r="E13" i="12"/>
  <c r="AS13" i="12" s="1"/>
  <c r="C13" i="12"/>
  <c r="GX12" i="12"/>
  <c r="FY12" i="12"/>
  <c r="EZ12" i="12"/>
  <c r="DZ12" i="12"/>
  <c r="EA12" i="12" s="1"/>
  <c r="DY12" i="12"/>
  <c r="DW12" i="12"/>
  <c r="DU12" i="12"/>
  <c r="DS12" i="12"/>
  <c r="DQ12" i="12"/>
  <c r="DO12" i="12"/>
  <c r="DM12" i="12"/>
  <c r="DK12" i="12"/>
  <c r="DI12" i="12"/>
  <c r="DG12" i="12"/>
  <c r="DE12" i="12"/>
  <c r="DC12" i="12"/>
  <c r="DA12" i="12"/>
  <c r="CY12" i="12"/>
  <c r="CW12" i="12"/>
  <c r="CU12" i="12"/>
  <c r="CS12" i="12"/>
  <c r="CQ12" i="12"/>
  <c r="CO12" i="12"/>
  <c r="CM12" i="12"/>
  <c r="CK12" i="12"/>
  <c r="CI12" i="12"/>
  <c r="CG12" i="12"/>
  <c r="CE12" i="12"/>
  <c r="BD12" i="12"/>
  <c r="E12" i="12"/>
  <c r="AO12" i="12" s="1"/>
  <c r="C12" i="12"/>
  <c r="GX11" i="12"/>
  <c r="FY11" i="12"/>
  <c r="EZ11" i="12"/>
  <c r="DZ11" i="12"/>
  <c r="EA11" i="12" s="1"/>
  <c r="DY11" i="12"/>
  <c r="DW11" i="12"/>
  <c r="DU11" i="12"/>
  <c r="DS11" i="12"/>
  <c r="DQ11" i="12"/>
  <c r="DO11" i="12"/>
  <c r="DM11" i="12"/>
  <c r="DK11" i="12"/>
  <c r="DI11" i="12"/>
  <c r="DG11" i="12"/>
  <c r="DE11" i="12"/>
  <c r="DC11" i="12"/>
  <c r="DA11" i="12"/>
  <c r="CY11" i="12"/>
  <c r="CW11" i="12"/>
  <c r="CU11" i="12"/>
  <c r="CS11" i="12"/>
  <c r="CQ11" i="12"/>
  <c r="CO11" i="12"/>
  <c r="CM11" i="12"/>
  <c r="CK11" i="12"/>
  <c r="CI11" i="12"/>
  <c r="CG11" i="12"/>
  <c r="CE11" i="12"/>
  <c r="BD11" i="12"/>
  <c r="AC11" i="12"/>
  <c r="C11" i="12"/>
  <c r="E11" i="12" s="1"/>
  <c r="O11" i="12" s="1"/>
  <c r="GX10" i="12"/>
  <c r="FY10" i="12"/>
  <c r="EZ10" i="12"/>
  <c r="DZ10" i="12"/>
  <c r="EA10" i="12" s="1"/>
  <c r="DY10" i="12"/>
  <c r="DW10" i="12"/>
  <c r="DU10" i="12"/>
  <c r="DS10" i="12"/>
  <c r="DQ10" i="12"/>
  <c r="DO10" i="12"/>
  <c r="DM10" i="12"/>
  <c r="DK10" i="12"/>
  <c r="DI10" i="12"/>
  <c r="DG10" i="12"/>
  <c r="DE10" i="12"/>
  <c r="DC10" i="12"/>
  <c r="DA10" i="12"/>
  <c r="CY10" i="12"/>
  <c r="CW10" i="12"/>
  <c r="CU10" i="12"/>
  <c r="CS10" i="12"/>
  <c r="CQ10" i="12"/>
  <c r="CO10" i="12"/>
  <c r="CM10" i="12"/>
  <c r="CK10" i="12"/>
  <c r="CI10" i="12"/>
  <c r="CG10" i="12"/>
  <c r="CE10" i="12"/>
  <c r="BD10" i="12"/>
  <c r="C10" i="12"/>
  <c r="E10" i="12" s="1"/>
  <c r="GX9" i="12"/>
  <c r="FY9" i="12"/>
  <c r="EZ9" i="12"/>
  <c r="DZ9" i="12"/>
  <c r="EA9" i="12" s="1"/>
  <c r="DY9" i="12"/>
  <c r="DW9" i="12"/>
  <c r="DU9" i="12"/>
  <c r="DS9" i="12"/>
  <c r="DQ9" i="12"/>
  <c r="DO9" i="12"/>
  <c r="DM9" i="12"/>
  <c r="DK9" i="12"/>
  <c r="DI9" i="12"/>
  <c r="DG9" i="12"/>
  <c r="DE9" i="12"/>
  <c r="DC9" i="12"/>
  <c r="DA9" i="12"/>
  <c r="CY9" i="12"/>
  <c r="CW9" i="12"/>
  <c r="CU9" i="12"/>
  <c r="CS9" i="12"/>
  <c r="CQ9" i="12"/>
  <c r="CO9" i="12"/>
  <c r="CM9" i="12"/>
  <c r="CK9" i="12"/>
  <c r="CI9" i="12"/>
  <c r="CG9" i="12"/>
  <c r="CE9" i="12"/>
  <c r="BD9" i="12"/>
  <c r="C9" i="12"/>
  <c r="E9" i="12" s="1"/>
  <c r="S9" i="12" s="1"/>
  <c r="GX8" i="12"/>
  <c r="FY8" i="12"/>
  <c r="EZ8" i="12"/>
  <c r="DZ8" i="12"/>
  <c r="EA8" i="12" s="1"/>
  <c r="DY8" i="12"/>
  <c r="DW8" i="12"/>
  <c r="DU8" i="12"/>
  <c r="DS8" i="12"/>
  <c r="DQ8" i="12"/>
  <c r="DO8" i="12"/>
  <c r="DM8" i="12"/>
  <c r="DK8" i="12"/>
  <c r="DI8" i="12"/>
  <c r="DG8" i="12"/>
  <c r="DE8" i="12"/>
  <c r="DC8" i="12"/>
  <c r="DA8" i="12"/>
  <c r="CY8" i="12"/>
  <c r="CW8" i="12"/>
  <c r="CU8" i="12"/>
  <c r="CS8" i="12"/>
  <c r="CQ8" i="12"/>
  <c r="CO8" i="12"/>
  <c r="CM8" i="12"/>
  <c r="CK8" i="12"/>
  <c r="CI8" i="12"/>
  <c r="CG8" i="12"/>
  <c r="CE8" i="12"/>
  <c r="BD8" i="12"/>
  <c r="C8" i="12"/>
  <c r="E8" i="12" s="1"/>
  <c r="GX7" i="12"/>
  <c r="FY7" i="12"/>
  <c r="EZ7" i="12"/>
  <c r="DZ7" i="12"/>
  <c r="DY7" i="12"/>
  <c r="DW7" i="12"/>
  <c r="DU7" i="12"/>
  <c r="DS7" i="12"/>
  <c r="DQ7" i="12"/>
  <c r="DO7" i="12"/>
  <c r="DM7" i="12"/>
  <c r="DK7" i="12"/>
  <c r="DI7" i="12"/>
  <c r="DG7" i="12"/>
  <c r="DE7" i="12"/>
  <c r="DC7" i="12"/>
  <c r="DA7" i="12"/>
  <c r="CY7" i="12"/>
  <c r="CW7" i="12"/>
  <c r="CU7" i="12"/>
  <c r="CS7" i="12"/>
  <c r="CQ7" i="12"/>
  <c r="CO7" i="12"/>
  <c r="CM7" i="12"/>
  <c r="CK7" i="12"/>
  <c r="CI7" i="12"/>
  <c r="CG7" i="12"/>
  <c r="CE7" i="12"/>
  <c r="BD7" i="12"/>
  <c r="C7" i="12"/>
  <c r="E7" i="12" s="1"/>
  <c r="EY5" i="12"/>
  <c r="EX5" i="12"/>
  <c r="EW5" i="12"/>
  <c r="EV5" i="12"/>
  <c r="EU5" i="12"/>
  <c r="ET5" i="12"/>
  <c r="ES5" i="12"/>
  <c r="ER5" i="12"/>
  <c r="EQ5" i="12"/>
  <c r="EP5" i="12"/>
  <c r="EO5" i="12"/>
  <c r="EN5" i="12"/>
  <c r="EM5" i="12"/>
  <c r="EL5" i="12"/>
  <c r="EK5" i="12"/>
  <c r="EJ5" i="12"/>
  <c r="EI5" i="12"/>
  <c r="EH5" i="12"/>
  <c r="EG5" i="12"/>
  <c r="EF5" i="12"/>
  <c r="EE5" i="12"/>
  <c r="ED5" i="12"/>
  <c r="EC5" i="12"/>
  <c r="EB5" i="12"/>
  <c r="EA5" i="12"/>
  <c r="DZ5" i="12"/>
  <c r="DY5" i="12"/>
  <c r="DX5" i="12"/>
  <c r="DW5" i="12"/>
  <c r="DV5" i="12"/>
  <c r="DU5" i="12"/>
  <c r="DT5" i="12"/>
  <c r="DS5" i="12"/>
  <c r="DR5" i="12"/>
  <c r="DQ5" i="12"/>
  <c r="DP5" i="12"/>
  <c r="DO5" i="12"/>
  <c r="DN5" i="12"/>
  <c r="DM5" i="12"/>
  <c r="DL5" i="12"/>
  <c r="DK5" i="12"/>
  <c r="DJ5" i="12"/>
  <c r="DI5" i="12"/>
  <c r="DH5" i="12"/>
  <c r="DG5" i="12"/>
  <c r="DF5" i="12"/>
  <c r="DE5" i="12"/>
  <c r="DD5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X1" i="12"/>
  <c r="GW1" i="12"/>
  <c r="GV1" i="12"/>
  <c r="GU1" i="12"/>
  <c r="GT1" i="12"/>
  <c r="GS1" i="12"/>
  <c r="GR1" i="12"/>
  <c r="GQ1" i="12"/>
  <c r="GP1" i="12"/>
  <c r="GO1" i="12"/>
  <c r="GN1" i="12"/>
  <c r="GM1" i="12"/>
  <c r="GL1" i="12"/>
  <c r="GK1" i="12"/>
  <c r="GJ1" i="12"/>
  <c r="GI1" i="12"/>
  <c r="GH1" i="12"/>
  <c r="GG1" i="12"/>
  <c r="GF1" i="12"/>
  <c r="GE1" i="12"/>
  <c r="GD1" i="12"/>
  <c r="GC1" i="12"/>
  <c r="GB1" i="12"/>
  <c r="GA1" i="12"/>
  <c r="FZ1" i="12"/>
  <c r="FY1" i="12"/>
  <c r="FX1" i="12"/>
  <c r="FW1" i="12"/>
  <c r="FV1" i="12"/>
  <c r="FU1" i="12"/>
  <c r="FT1" i="12"/>
  <c r="FS1" i="12"/>
  <c r="FR1" i="12"/>
  <c r="FQ1" i="12"/>
  <c r="FP1" i="12"/>
  <c r="FO1" i="12"/>
  <c r="FN1" i="12"/>
  <c r="FM1" i="12"/>
  <c r="FL1" i="12"/>
  <c r="FK1" i="12"/>
  <c r="FJ1" i="12"/>
  <c r="FI1" i="12"/>
  <c r="FH1" i="12"/>
  <c r="FG1" i="12"/>
  <c r="FF1" i="12"/>
  <c r="FE1" i="12"/>
  <c r="FD1" i="12"/>
  <c r="FC1" i="12"/>
  <c r="FB1" i="12"/>
  <c r="FA1" i="12"/>
  <c r="EZ1" i="12"/>
  <c r="EY1" i="12"/>
  <c r="EX1" i="12"/>
  <c r="EW1" i="12"/>
  <c r="EV1" i="12"/>
  <c r="EU1" i="12"/>
  <c r="ET1" i="12"/>
  <c r="ES1" i="12"/>
  <c r="ER1" i="12"/>
  <c r="EQ1" i="12"/>
  <c r="EP1" i="12"/>
  <c r="EO1" i="12"/>
  <c r="EN1" i="12"/>
  <c r="EM1" i="12"/>
  <c r="EL1" i="12"/>
  <c r="EK1" i="12"/>
  <c r="EJ1" i="12"/>
  <c r="EI1" i="12"/>
  <c r="EH1" i="12"/>
  <c r="EG1" i="12"/>
  <c r="EF1" i="12"/>
  <c r="EE1" i="12"/>
  <c r="ED1" i="12"/>
  <c r="EC1" i="12"/>
  <c r="EB1" i="12"/>
  <c r="EA1" i="12"/>
  <c r="DZ1" i="12"/>
  <c r="DY1" i="12"/>
  <c r="DX1" i="12"/>
  <c r="DW1" i="12"/>
  <c r="DV1" i="12"/>
  <c r="DU1" i="12"/>
  <c r="DT1" i="12"/>
  <c r="DS1" i="12"/>
  <c r="DR1" i="12"/>
  <c r="DQ1" i="12"/>
  <c r="DP1" i="12"/>
  <c r="DO1" i="12"/>
  <c r="DN1" i="12"/>
  <c r="DM1" i="12"/>
  <c r="DL1" i="12"/>
  <c r="DK1" i="12"/>
  <c r="DJ1" i="12"/>
  <c r="DI1" i="12"/>
  <c r="DH1" i="12"/>
  <c r="DG1" i="12"/>
  <c r="DF1" i="12"/>
  <c r="DE1" i="12"/>
  <c r="DD1" i="12"/>
  <c r="DC1" i="12"/>
  <c r="DB1" i="12"/>
  <c r="DA1" i="12"/>
  <c r="CZ1" i="12"/>
  <c r="CY1" i="12"/>
  <c r="CX1" i="12"/>
  <c r="CW1" i="12"/>
  <c r="CV1" i="12"/>
  <c r="CU1" i="12"/>
  <c r="CT1" i="12"/>
  <c r="CS1" i="12"/>
  <c r="CR1" i="12"/>
  <c r="CQ1" i="12"/>
  <c r="CP1" i="12"/>
  <c r="CO1" i="12"/>
  <c r="CN1" i="12"/>
  <c r="CM1" i="12"/>
  <c r="CL1" i="12"/>
  <c r="CK1" i="12"/>
  <c r="CJ1" i="12"/>
  <c r="CI1" i="12"/>
  <c r="CH1" i="12"/>
  <c r="CG1" i="12"/>
  <c r="CF1" i="12"/>
  <c r="CE1" i="12"/>
  <c r="CD1" i="12"/>
  <c r="CC1" i="12"/>
  <c r="CB1" i="12"/>
  <c r="CA1" i="12"/>
  <c r="BZ1" i="12"/>
  <c r="BY1" i="12"/>
  <c r="BX1" i="12"/>
  <c r="BW1" i="12"/>
  <c r="BV1" i="12"/>
  <c r="BU1" i="12"/>
  <c r="BT1" i="12"/>
  <c r="BS1" i="12"/>
  <c r="BR1" i="12"/>
  <c r="BQ1" i="12"/>
  <c r="BP1" i="12"/>
  <c r="BO1" i="12"/>
  <c r="BN1" i="12"/>
  <c r="BM1" i="12"/>
  <c r="BL1" i="12"/>
  <c r="BK1" i="12"/>
  <c r="BJ1" i="12"/>
  <c r="BI1" i="12"/>
  <c r="BH1" i="12"/>
  <c r="BG1" i="12"/>
  <c r="BF1" i="12"/>
  <c r="BE1" i="12"/>
  <c r="BD1" i="12"/>
  <c r="BC1" i="12"/>
  <c r="BB1" i="12"/>
  <c r="BA1" i="12"/>
  <c r="AZ1" i="12"/>
  <c r="AY1" i="12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W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GT43" i="2"/>
  <c r="GU43" i="2"/>
  <c r="GV43" i="2"/>
  <c r="GW41" i="2"/>
  <c r="GX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GT42" i="2"/>
  <c r="GU42" i="2"/>
  <c r="GV42" i="2"/>
  <c r="GW42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GT39" i="2"/>
  <c r="GU39" i="2"/>
  <c r="GV39" i="2"/>
  <c r="GW39" i="2"/>
  <c r="GW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GT40" i="2"/>
  <c r="GU40" i="2"/>
  <c r="GV40" i="2"/>
  <c r="F34" i="1"/>
  <c r="C34" i="1"/>
  <c r="I34" i="1"/>
  <c r="GW41" i="10"/>
  <c r="AO27" i="17" l="1"/>
  <c r="S27" i="17"/>
  <c r="AY27" i="17"/>
  <c r="AI27" i="17"/>
  <c r="AY30" i="17"/>
  <c r="AS30" i="17"/>
  <c r="Q30" i="17"/>
  <c r="AW30" i="17"/>
  <c r="AA30" i="17"/>
  <c r="AQ30" i="17"/>
  <c r="O30" i="17"/>
  <c r="AO30" i="17"/>
  <c r="M30" i="17"/>
  <c r="AU30" i="17"/>
  <c r="Y30" i="17"/>
  <c r="AG30" i="17"/>
  <c r="K30" i="17"/>
  <c r="AC30" i="17"/>
  <c r="AE30" i="17"/>
  <c r="I30" i="17"/>
  <c r="AW23" i="17"/>
  <c r="Y23" i="17"/>
  <c r="AC23" i="17"/>
  <c r="AU23" i="17"/>
  <c r="O23" i="17"/>
  <c r="AA23" i="17"/>
  <c r="AS23" i="17"/>
  <c r="M23" i="17"/>
  <c r="AQ23" i="17"/>
  <c r="K23" i="17"/>
  <c r="AE23" i="17"/>
  <c r="AO23" i="17"/>
  <c r="I23" i="17"/>
  <c r="W17" i="17"/>
  <c r="BC17" i="17"/>
  <c r="AU32" i="17"/>
  <c r="Y32" i="17"/>
  <c r="AC32" i="17"/>
  <c r="M32" i="17"/>
  <c r="K32" i="17"/>
  <c r="AA32" i="17"/>
  <c r="AS32" i="17"/>
  <c r="I32" i="17"/>
  <c r="AO32" i="17"/>
  <c r="AQ32" i="17"/>
  <c r="AU24" i="17"/>
  <c r="AS24" i="17"/>
  <c r="I24" i="17"/>
  <c r="M24" i="17"/>
  <c r="AQ24" i="17"/>
  <c r="K24" i="17"/>
  <c r="AO24" i="17"/>
  <c r="AC24" i="17"/>
  <c r="Y24" i="17"/>
  <c r="AA24" i="17"/>
  <c r="AO31" i="17"/>
  <c r="S21" i="17"/>
  <c r="AY21" i="17"/>
  <c r="M29" i="17"/>
  <c r="AG29" i="17"/>
  <c r="M31" i="17"/>
  <c r="AS31" i="17"/>
  <c r="K29" i="17"/>
  <c r="AY29" i="17"/>
  <c r="K31" i="17"/>
  <c r="AQ31" i="17"/>
  <c r="AC21" i="17"/>
  <c r="O29" i="17"/>
  <c r="AI29" i="17"/>
  <c r="O31" i="17"/>
  <c r="AU31" i="17"/>
  <c r="AA29" i="17"/>
  <c r="AU29" i="17"/>
  <c r="AE21" i="17"/>
  <c r="Q29" i="17"/>
  <c r="AO29" i="17"/>
  <c r="Y31" i="17"/>
  <c r="AE31" i="17"/>
  <c r="AG21" i="17"/>
  <c r="S29" i="17"/>
  <c r="AQ29" i="17"/>
  <c r="AA31" i="17"/>
  <c r="I29" i="17"/>
  <c r="AC29" i="17"/>
  <c r="AW29" i="17"/>
  <c r="I31" i="17"/>
  <c r="AE29" i="17"/>
  <c r="AI21" i="17"/>
  <c r="Y29" i="17"/>
  <c r="AS29" i="17"/>
  <c r="AC31" i="17"/>
  <c r="M7" i="17"/>
  <c r="AS7" i="17"/>
  <c r="S7" i="17"/>
  <c r="AY7" i="17"/>
  <c r="AA7" i="17"/>
  <c r="AC7" i="17"/>
  <c r="AE7" i="17"/>
  <c r="AI7" i="17"/>
  <c r="BC8" i="17"/>
  <c r="AM8" i="17"/>
  <c r="W8" i="17"/>
  <c r="BA8" i="17"/>
  <c r="AK8" i="17"/>
  <c r="U8" i="17"/>
  <c r="AY8" i="17"/>
  <c r="AI8" i="17"/>
  <c r="S8" i="17"/>
  <c r="AW8" i="17"/>
  <c r="AG8" i="17"/>
  <c r="Q8" i="17"/>
  <c r="Y8" i="17"/>
  <c r="AU8" i="17"/>
  <c r="AE8" i="17"/>
  <c r="O8" i="17"/>
  <c r="AA8" i="17"/>
  <c r="AO8" i="17"/>
  <c r="I8" i="17"/>
  <c r="AS8" i="17"/>
  <c r="AC8" i="17"/>
  <c r="M8" i="17"/>
  <c r="AQ8" i="17"/>
  <c r="K8" i="17"/>
  <c r="BA13" i="17"/>
  <c r="AK13" i="17"/>
  <c r="U13" i="17"/>
  <c r="AS13" i="17"/>
  <c r="AC13" i="17"/>
  <c r="M13" i="17"/>
  <c r="AQ13" i="17"/>
  <c r="AA13" i="17"/>
  <c r="K13" i="17"/>
  <c r="BC13" i="17"/>
  <c r="AU13" i="17"/>
  <c r="S13" i="17"/>
  <c r="AO13" i="17"/>
  <c r="Q13" i="17"/>
  <c r="W13" i="17"/>
  <c r="AM13" i="17"/>
  <c r="O13" i="17"/>
  <c r="AI13" i="17"/>
  <c r="I13" i="17"/>
  <c r="AG13" i="17"/>
  <c r="AY13" i="17"/>
  <c r="AW13" i="17"/>
  <c r="AE13" i="17"/>
  <c r="Y13" i="17"/>
  <c r="AU12" i="17"/>
  <c r="AE12" i="17"/>
  <c r="O12" i="17"/>
  <c r="AI12" i="17"/>
  <c r="AS12" i="17"/>
  <c r="AC12" i="17"/>
  <c r="M12" i="17"/>
  <c r="AW12" i="17"/>
  <c r="AQ12" i="17"/>
  <c r="AA12" i="17"/>
  <c r="K12" i="17"/>
  <c r="AO12" i="17"/>
  <c r="Y12" i="17"/>
  <c r="I12" i="17"/>
  <c r="Q12" i="17"/>
  <c r="BC12" i="17"/>
  <c r="AM12" i="17"/>
  <c r="W12" i="17"/>
  <c r="AY12" i="17"/>
  <c r="S12" i="17"/>
  <c r="AG12" i="17"/>
  <c r="BA12" i="17"/>
  <c r="AK12" i="17"/>
  <c r="U12" i="17"/>
  <c r="EA38" i="17"/>
  <c r="AW11" i="17"/>
  <c r="AG11" i="17"/>
  <c r="Q11" i="17"/>
  <c r="AK11" i="17"/>
  <c r="AI11" i="17"/>
  <c r="AU11" i="17"/>
  <c r="AE11" i="17"/>
  <c r="O11" i="17"/>
  <c r="AS11" i="17"/>
  <c r="AC11" i="17"/>
  <c r="M11" i="17"/>
  <c r="AQ11" i="17"/>
  <c r="AA11" i="17"/>
  <c r="K11" i="17"/>
  <c r="AY11" i="17"/>
  <c r="AO11" i="17"/>
  <c r="Y11" i="17"/>
  <c r="I11" i="17"/>
  <c r="U11" i="17"/>
  <c r="S11" i="17"/>
  <c r="BC11" i="17"/>
  <c r="AM11" i="17"/>
  <c r="W11" i="17"/>
  <c r="BA11" i="17"/>
  <c r="AQ18" i="17"/>
  <c r="AA18" i="17"/>
  <c r="K18" i="17"/>
  <c r="AO18" i="17"/>
  <c r="Y18" i="17"/>
  <c r="I18" i="17"/>
  <c r="AY18" i="17"/>
  <c r="AI18" i="17"/>
  <c r="S18" i="17"/>
  <c r="AW18" i="17"/>
  <c r="AG18" i="17"/>
  <c r="Q18" i="17"/>
  <c r="AU18" i="17"/>
  <c r="AE18" i="17"/>
  <c r="O18" i="17"/>
  <c r="AS18" i="17"/>
  <c r="AC18" i="17"/>
  <c r="M18" i="17"/>
  <c r="BC18" i="17"/>
  <c r="W18" i="17"/>
  <c r="BA18" i="17"/>
  <c r="U18" i="17"/>
  <c r="AM18" i="17"/>
  <c r="AK18" i="17"/>
  <c r="AY10" i="17"/>
  <c r="AI10" i="17"/>
  <c r="S10" i="17"/>
  <c r="AW10" i="17"/>
  <c r="AG10" i="17"/>
  <c r="Q10" i="17"/>
  <c r="AU10" i="17"/>
  <c r="AE10" i="17"/>
  <c r="O10" i="17"/>
  <c r="AK10" i="17"/>
  <c r="AS10" i="17"/>
  <c r="AC10" i="17"/>
  <c r="M10" i="17"/>
  <c r="AM10" i="17"/>
  <c r="BA10" i="17"/>
  <c r="AQ10" i="17"/>
  <c r="AA10" i="17"/>
  <c r="K10" i="17"/>
  <c r="W10" i="17"/>
  <c r="U10" i="17"/>
  <c r="AO10" i="17"/>
  <c r="Y10" i="17"/>
  <c r="I10" i="17"/>
  <c r="BC10" i="17"/>
  <c r="DK38" i="17"/>
  <c r="AO9" i="17"/>
  <c r="CG38" i="17"/>
  <c r="CW38" i="17"/>
  <c r="DM38" i="17"/>
  <c r="K9" i="17"/>
  <c r="AA9" i="17"/>
  <c r="AQ9" i="17"/>
  <c r="O14" i="17"/>
  <c r="M15" i="17"/>
  <c r="I16" i="17"/>
  <c r="AS16" i="17"/>
  <c r="AS17" i="17"/>
  <c r="AC17" i="17"/>
  <c r="M17" i="17"/>
  <c r="AQ17" i="17"/>
  <c r="AA17" i="17"/>
  <c r="K17" i="17"/>
  <c r="BA17" i="17"/>
  <c r="AK17" i="17"/>
  <c r="U17" i="17"/>
  <c r="AY17" i="17"/>
  <c r="AI17" i="17"/>
  <c r="S17" i="17"/>
  <c r="AW17" i="17"/>
  <c r="AG17" i="17"/>
  <c r="Q17" i="17"/>
  <c r="AU17" i="17"/>
  <c r="AE17" i="17"/>
  <c r="O17" i="17"/>
  <c r="AS25" i="17"/>
  <c r="AC25" i="17"/>
  <c r="M25" i="17"/>
  <c r="AQ25" i="17"/>
  <c r="AA25" i="17"/>
  <c r="K25" i="17"/>
  <c r="AO25" i="17"/>
  <c r="Y25" i="17"/>
  <c r="I25" i="17"/>
  <c r="BA25" i="17"/>
  <c r="AK25" i="17"/>
  <c r="U25" i="17"/>
  <c r="AY25" i="17"/>
  <c r="AI25" i="17"/>
  <c r="S25" i="17"/>
  <c r="AW25" i="17"/>
  <c r="AG25" i="17"/>
  <c r="Q25" i="17"/>
  <c r="AU25" i="17"/>
  <c r="AE25" i="17"/>
  <c r="O25" i="17"/>
  <c r="Q28" i="17"/>
  <c r="AM33" i="17"/>
  <c r="AQ34" i="17"/>
  <c r="AA34" i="17"/>
  <c r="K34" i="17"/>
  <c r="AO34" i="17"/>
  <c r="Y34" i="17"/>
  <c r="I34" i="17"/>
  <c r="BC34" i="17"/>
  <c r="AM34" i="17"/>
  <c r="W34" i="17"/>
  <c r="BA34" i="17"/>
  <c r="AK34" i="17"/>
  <c r="U34" i="17"/>
  <c r="AY34" i="17"/>
  <c r="AI34" i="17"/>
  <c r="S34" i="17"/>
  <c r="AW34" i="17"/>
  <c r="AG34" i="17"/>
  <c r="Q34" i="17"/>
  <c r="AU34" i="17"/>
  <c r="AE34" i="17"/>
  <c r="O34" i="17"/>
  <c r="AS34" i="17"/>
  <c r="AC34" i="17"/>
  <c r="M34" i="17"/>
  <c r="W9" i="17"/>
  <c r="AS15" i="17"/>
  <c r="DZ38" i="17"/>
  <c r="I9" i="17"/>
  <c r="AW14" i="17"/>
  <c r="AU15" i="17"/>
  <c r="Q7" i="17"/>
  <c r="AG7" i="17"/>
  <c r="AW7" i="17"/>
  <c r="CI38" i="17"/>
  <c r="CY38" i="17"/>
  <c r="DO38" i="17"/>
  <c r="EZ38" i="17"/>
  <c r="M9" i="17"/>
  <c r="AC9" i="17"/>
  <c r="AS9" i="17"/>
  <c r="Q14" i="17"/>
  <c r="K16" i="17"/>
  <c r="I17" i="17"/>
  <c r="AO19" i="17"/>
  <c r="Y19" i="17"/>
  <c r="I19" i="17"/>
  <c r="BC19" i="17"/>
  <c r="AM19" i="17"/>
  <c r="W19" i="17"/>
  <c r="BA19" i="17"/>
  <c r="AK19" i="17"/>
  <c r="U19" i="17"/>
  <c r="AW19" i="17"/>
  <c r="AG19" i="17"/>
  <c r="Q19" i="17"/>
  <c r="AU19" i="17"/>
  <c r="AE19" i="17"/>
  <c r="O19" i="17"/>
  <c r="AS19" i="17"/>
  <c r="AC19" i="17"/>
  <c r="M19" i="17"/>
  <c r="AQ19" i="17"/>
  <c r="AA19" i="17"/>
  <c r="K19" i="17"/>
  <c r="AY22" i="17"/>
  <c r="AI22" i="17"/>
  <c r="S22" i="17"/>
  <c r="AW22" i="17"/>
  <c r="AG22" i="17"/>
  <c r="Q22" i="17"/>
  <c r="AU22" i="17"/>
  <c r="AE22" i="17"/>
  <c r="O22" i="17"/>
  <c r="AQ22" i="17"/>
  <c r="AA22" i="17"/>
  <c r="K22" i="17"/>
  <c r="AO22" i="17"/>
  <c r="Y22" i="17"/>
  <c r="I22" i="17"/>
  <c r="BC22" i="17"/>
  <c r="AM22" i="17"/>
  <c r="W22" i="17"/>
  <c r="BA22" i="17"/>
  <c r="AK22" i="17"/>
  <c r="U22" i="17"/>
  <c r="W25" i="17"/>
  <c r="AM9" i="17"/>
  <c r="AW15" i="17"/>
  <c r="AG15" i="17"/>
  <c r="Q15" i="17"/>
  <c r="AO15" i="17"/>
  <c r="Y15" i="17"/>
  <c r="I15" i="17"/>
  <c r="BC15" i="17"/>
  <c r="AM15" i="17"/>
  <c r="W15" i="17"/>
  <c r="BA15" i="17"/>
  <c r="AK15" i="17"/>
  <c r="U15" i="17"/>
  <c r="AY15" i="17"/>
  <c r="AI15" i="17"/>
  <c r="S15" i="17"/>
  <c r="CE38" i="17"/>
  <c r="Y9" i="17"/>
  <c r="M14" i="17"/>
  <c r="BC28" i="17"/>
  <c r="AM28" i="17"/>
  <c r="W28" i="17"/>
  <c r="BA28" i="17"/>
  <c r="AK28" i="17"/>
  <c r="U28" i="17"/>
  <c r="AY28" i="17"/>
  <c r="AI28" i="17"/>
  <c r="S28" i="17"/>
  <c r="AU28" i="17"/>
  <c r="AE28" i="17"/>
  <c r="O28" i="17"/>
  <c r="AS28" i="17"/>
  <c r="AC28" i="17"/>
  <c r="M28" i="17"/>
  <c r="AQ28" i="17"/>
  <c r="AA28" i="17"/>
  <c r="K28" i="17"/>
  <c r="AO28" i="17"/>
  <c r="Y28" i="17"/>
  <c r="I28" i="17"/>
  <c r="CK38" i="17"/>
  <c r="DA38" i="17"/>
  <c r="DQ38" i="17"/>
  <c r="FY38" i="17"/>
  <c r="O9" i="17"/>
  <c r="AE9" i="17"/>
  <c r="AU9" i="17"/>
  <c r="AC14" i="17"/>
  <c r="AA15" i="17"/>
  <c r="AQ26" i="17"/>
  <c r="AA26" i="17"/>
  <c r="K26" i="17"/>
  <c r="AO26" i="17"/>
  <c r="Y26" i="17"/>
  <c r="I26" i="17"/>
  <c r="BC26" i="17"/>
  <c r="AM26" i="17"/>
  <c r="W26" i="17"/>
  <c r="AY26" i="17"/>
  <c r="AI26" i="17"/>
  <c r="S26" i="17"/>
  <c r="AW26" i="17"/>
  <c r="AG26" i="17"/>
  <c r="Q26" i="17"/>
  <c r="AU26" i="17"/>
  <c r="AE26" i="17"/>
  <c r="O26" i="17"/>
  <c r="AS26" i="17"/>
  <c r="AC26" i="17"/>
  <c r="M26" i="17"/>
  <c r="AW28" i="17"/>
  <c r="BC9" i="17"/>
  <c r="BC36" i="17"/>
  <c r="AM36" i="17"/>
  <c r="W36" i="17"/>
  <c r="BA36" i="17"/>
  <c r="AK36" i="17"/>
  <c r="U36" i="17"/>
  <c r="AY36" i="17"/>
  <c r="AI36" i="17"/>
  <c r="S36" i="17"/>
  <c r="AW36" i="17"/>
  <c r="AG36" i="17"/>
  <c r="Q36" i="17"/>
  <c r="AU36" i="17"/>
  <c r="AE36" i="17"/>
  <c r="O36" i="17"/>
  <c r="AS36" i="17"/>
  <c r="AC36" i="17"/>
  <c r="M36" i="17"/>
  <c r="AQ36" i="17"/>
  <c r="AA36" i="17"/>
  <c r="K36" i="17"/>
  <c r="AO36" i="17"/>
  <c r="Y36" i="17"/>
  <c r="I36" i="17"/>
  <c r="AU16" i="17"/>
  <c r="AE16" i="17"/>
  <c r="O16" i="17"/>
  <c r="BC16" i="17"/>
  <c r="AM16" i="17"/>
  <c r="W16" i="17"/>
  <c r="BA16" i="17"/>
  <c r="AK16" i="17"/>
  <c r="U16" i="17"/>
  <c r="AY16" i="17"/>
  <c r="AI16" i="17"/>
  <c r="S16" i="17"/>
  <c r="AW16" i="17"/>
  <c r="AG16" i="17"/>
  <c r="Q16" i="17"/>
  <c r="AQ16" i="17"/>
  <c r="U7" i="17"/>
  <c r="AK7" i="17"/>
  <c r="BA7" i="17"/>
  <c r="CM38" i="17"/>
  <c r="DC38" i="17"/>
  <c r="DS38" i="17"/>
  <c r="GX38" i="17"/>
  <c r="Q9" i="17"/>
  <c r="AG9" i="17"/>
  <c r="AW9" i="17"/>
  <c r="AE14" i="17"/>
  <c r="AC15" i="17"/>
  <c r="Y16" i="17"/>
  <c r="Y17" i="17"/>
  <c r="AI19" i="17"/>
  <c r="BC20" i="17"/>
  <c r="AM20" i="17"/>
  <c r="W20" i="17"/>
  <c r="BA20" i="17"/>
  <c r="AK20" i="17"/>
  <c r="U20" i="17"/>
  <c r="AY20" i="17"/>
  <c r="AI20" i="17"/>
  <c r="S20" i="17"/>
  <c r="AU20" i="17"/>
  <c r="AE20" i="17"/>
  <c r="O20" i="17"/>
  <c r="AS20" i="17"/>
  <c r="AC20" i="17"/>
  <c r="M20" i="17"/>
  <c r="AQ20" i="17"/>
  <c r="AA20" i="17"/>
  <c r="K20" i="17"/>
  <c r="AO20" i="17"/>
  <c r="Y20" i="17"/>
  <c r="I20" i="17"/>
  <c r="AC22" i="17"/>
  <c r="BC25" i="17"/>
  <c r="U26" i="17"/>
  <c r="AU14" i="17"/>
  <c r="W7" i="17"/>
  <c r="AM7" i="17"/>
  <c r="BC7" i="17"/>
  <c r="CO38" i="17"/>
  <c r="DE38" i="17"/>
  <c r="DU38" i="17"/>
  <c r="S9" i="17"/>
  <c r="AI9" i="17"/>
  <c r="AY9" i="17"/>
  <c r="AE15" i="17"/>
  <c r="AA16" i="17"/>
  <c r="AM17" i="17"/>
  <c r="AY19" i="17"/>
  <c r="AS22" i="17"/>
  <c r="AK26" i="17"/>
  <c r="AY14" i="17"/>
  <c r="AI14" i="17"/>
  <c r="S14" i="17"/>
  <c r="AQ14" i="17"/>
  <c r="AA14" i="17"/>
  <c r="K14" i="17"/>
  <c r="AO14" i="17"/>
  <c r="Y14" i="17"/>
  <c r="I14" i="17"/>
  <c r="BC14" i="17"/>
  <c r="AM14" i="17"/>
  <c r="W14" i="17"/>
  <c r="BA14" i="17"/>
  <c r="AK14" i="17"/>
  <c r="U14" i="17"/>
  <c r="AS33" i="17"/>
  <c r="AC33" i="17"/>
  <c r="M33" i="17"/>
  <c r="AQ33" i="17"/>
  <c r="AA33" i="17"/>
  <c r="K33" i="17"/>
  <c r="AO33" i="17"/>
  <c r="Y33" i="17"/>
  <c r="I33" i="17"/>
  <c r="BA33" i="17"/>
  <c r="AK33" i="17"/>
  <c r="U33" i="17"/>
  <c r="AY33" i="17"/>
  <c r="AI33" i="17"/>
  <c r="S33" i="17"/>
  <c r="AW33" i="17"/>
  <c r="AG33" i="17"/>
  <c r="Q33" i="17"/>
  <c r="AU33" i="17"/>
  <c r="AE33" i="17"/>
  <c r="O33" i="17"/>
  <c r="CU38" i="17"/>
  <c r="K15" i="17"/>
  <c r="W33" i="17"/>
  <c r="I7" i="17"/>
  <c r="Y7" i="17"/>
  <c r="BD38" i="17"/>
  <c r="CQ38" i="17"/>
  <c r="DG38" i="17"/>
  <c r="DW38" i="17"/>
  <c r="U9" i="17"/>
  <c r="AK9" i="17"/>
  <c r="AS14" i="17"/>
  <c r="AQ15" i="17"/>
  <c r="AC16" i="17"/>
  <c r="AO17" i="17"/>
  <c r="BA26" i="17"/>
  <c r="W21" i="17"/>
  <c r="AM21" i="17"/>
  <c r="BC21" i="17"/>
  <c r="S23" i="17"/>
  <c r="AI23" i="17"/>
  <c r="AY23" i="17"/>
  <c r="Q24" i="17"/>
  <c r="AG24" i="17"/>
  <c r="AW24" i="17"/>
  <c r="K27" i="17"/>
  <c r="AA27" i="17"/>
  <c r="AQ27" i="17"/>
  <c r="W29" i="17"/>
  <c r="AM29" i="17"/>
  <c r="BC29" i="17"/>
  <c r="U30" i="17"/>
  <c r="AK30" i="17"/>
  <c r="BA30" i="17"/>
  <c r="S31" i="17"/>
  <c r="AI31" i="17"/>
  <c r="AY31" i="17"/>
  <c r="Q32" i="17"/>
  <c r="BE32" i="17" s="1"/>
  <c r="AG32" i="17"/>
  <c r="AW32" i="17"/>
  <c r="K35" i="17"/>
  <c r="AA35" i="17"/>
  <c r="AQ35" i="17"/>
  <c r="I21" i="17"/>
  <c r="Y21" i="17"/>
  <c r="AO21" i="17"/>
  <c r="U23" i="17"/>
  <c r="AK23" i="17"/>
  <c r="BA23" i="17"/>
  <c r="S24" i="17"/>
  <c r="AI24" i="17"/>
  <c r="AY24" i="17"/>
  <c r="M27" i="17"/>
  <c r="AC27" i="17"/>
  <c r="AS27" i="17"/>
  <c r="W30" i="17"/>
  <c r="AM30" i="17"/>
  <c r="BC30" i="17"/>
  <c r="U31" i="17"/>
  <c r="AK31" i="17"/>
  <c r="BA31" i="17"/>
  <c r="S32" i="17"/>
  <c r="AI32" i="17"/>
  <c r="AY32" i="17"/>
  <c r="M35" i="17"/>
  <c r="AC35" i="17"/>
  <c r="AS35" i="17"/>
  <c r="K21" i="17"/>
  <c r="AA21" i="17"/>
  <c r="AQ21" i="17"/>
  <c r="W23" i="17"/>
  <c r="AM23" i="17"/>
  <c r="BC23" i="17"/>
  <c r="U24" i="17"/>
  <c r="AK24" i="17"/>
  <c r="BA24" i="17"/>
  <c r="O27" i="17"/>
  <c r="AE27" i="17"/>
  <c r="AU27" i="17"/>
  <c r="W31" i="17"/>
  <c r="AM31" i="17"/>
  <c r="BC31" i="17"/>
  <c r="U32" i="17"/>
  <c r="AK32" i="17"/>
  <c r="BA32" i="17"/>
  <c r="O35" i="17"/>
  <c r="AE35" i="17"/>
  <c r="AU35" i="17"/>
  <c r="W24" i="17"/>
  <c r="AM24" i="17"/>
  <c r="BC24" i="17"/>
  <c r="Q27" i="17"/>
  <c r="AG27" i="17"/>
  <c r="AW27" i="17"/>
  <c r="W32" i="17"/>
  <c r="AM32" i="17"/>
  <c r="BC32" i="17"/>
  <c r="Q35" i="17"/>
  <c r="AG35" i="17"/>
  <c r="AW35" i="17"/>
  <c r="S35" i="17"/>
  <c r="AI35" i="17"/>
  <c r="AY35" i="17"/>
  <c r="U27" i="17"/>
  <c r="AK27" i="17"/>
  <c r="BA27" i="17"/>
  <c r="U35" i="17"/>
  <c r="AK35" i="17"/>
  <c r="BA35" i="17"/>
  <c r="W27" i="17"/>
  <c r="AM27" i="17"/>
  <c r="BC27" i="17"/>
  <c r="W35" i="17"/>
  <c r="AM35" i="17"/>
  <c r="BC35" i="17"/>
  <c r="U21" i="17"/>
  <c r="AK21" i="17"/>
  <c r="Q23" i="17"/>
  <c r="BE23" i="17" s="1"/>
  <c r="AG23" i="17"/>
  <c r="O24" i="17"/>
  <c r="AE24" i="17"/>
  <c r="I27" i="17"/>
  <c r="Y27" i="17"/>
  <c r="U29" i="17"/>
  <c r="AK29" i="17"/>
  <c r="S30" i="17"/>
  <c r="BE30" i="17" s="1"/>
  <c r="AI30" i="17"/>
  <c r="Q31" i="17"/>
  <c r="AG31" i="17"/>
  <c r="O32" i="17"/>
  <c r="AE32" i="17"/>
  <c r="I35" i="17"/>
  <c r="Y35" i="17"/>
  <c r="DO38" i="16"/>
  <c r="CY38" i="16"/>
  <c r="CI38" i="16"/>
  <c r="EZ38" i="16"/>
  <c r="BC20" i="16"/>
  <c r="I20" i="16"/>
  <c r="AK20" i="16"/>
  <c r="BC29" i="16"/>
  <c r="AK29" i="16"/>
  <c r="M29" i="16"/>
  <c r="AC33" i="16"/>
  <c r="AA33" i="16"/>
  <c r="K33" i="16"/>
  <c r="AQ33" i="16"/>
  <c r="AE33" i="16"/>
  <c r="W33" i="16"/>
  <c r="BC33" i="16"/>
  <c r="AU33" i="16"/>
  <c r="O33" i="16"/>
  <c r="BC32" i="16"/>
  <c r="Y32" i="16"/>
  <c r="M32" i="16"/>
  <c r="AW32" i="16"/>
  <c r="AS32" i="16"/>
  <c r="AO32" i="16"/>
  <c r="AM32" i="16"/>
  <c r="Q32" i="16"/>
  <c r="O32" i="16"/>
  <c r="AA35" i="16"/>
  <c r="AO35" i="16"/>
  <c r="AY35" i="16"/>
  <c r="AI35" i="16"/>
  <c r="S35" i="16"/>
  <c r="I35" i="16"/>
  <c r="Y35" i="16"/>
  <c r="AO9" i="16"/>
  <c r="AQ9" i="16"/>
  <c r="M9" i="16"/>
  <c r="K9" i="16"/>
  <c r="AS9" i="16"/>
  <c r="AC9" i="16"/>
  <c r="AA9" i="16"/>
  <c r="BC11" i="16"/>
  <c r="Y11" i="16"/>
  <c r="AO11" i="16"/>
  <c r="I11" i="16"/>
  <c r="BC24" i="16"/>
  <c r="Y24" i="16"/>
  <c r="AW24" i="16"/>
  <c r="AS24" i="16"/>
  <c r="W24" i="16"/>
  <c r="O24" i="16"/>
  <c r="Q24" i="16"/>
  <c r="AU24" i="16"/>
  <c r="M24" i="16"/>
  <c r="AO24" i="16"/>
  <c r="AM24" i="16"/>
  <c r="AS31" i="16"/>
  <c r="AO31" i="16"/>
  <c r="O31" i="16"/>
  <c r="AY31" i="16"/>
  <c r="AU31" i="16"/>
  <c r="S31" i="16"/>
  <c r="AQ31" i="16"/>
  <c r="Q31" i="16"/>
  <c r="AI31" i="16"/>
  <c r="K31" i="16"/>
  <c r="AE31" i="16"/>
  <c r="AA31" i="16"/>
  <c r="AW31" i="16"/>
  <c r="Y31" i="16"/>
  <c r="AG31" i="16"/>
  <c r="I31" i="16"/>
  <c r="BC8" i="16"/>
  <c r="AQ8" i="16"/>
  <c r="O8" i="16"/>
  <c r="AE8" i="16"/>
  <c r="I8" i="16"/>
  <c r="Q8" i="16"/>
  <c r="AO8" i="16"/>
  <c r="M8" i="16"/>
  <c r="AC8" i="16"/>
  <c r="AU8" i="16"/>
  <c r="Y8" i="16"/>
  <c r="AS8" i="16"/>
  <c r="AG8" i="16"/>
  <c r="K8" i="16"/>
  <c r="AW8" i="16"/>
  <c r="AA8" i="16"/>
  <c r="AS23" i="16"/>
  <c r="AQ23" i="16"/>
  <c r="Q23" i="16"/>
  <c r="I23" i="16"/>
  <c r="AY23" i="16"/>
  <c r="AA23" i="16"/>
  <c r="S23" i="16"/>
  <c r="AO23" i="16"/>
  <c r="O23" i="16"/>
  <c r="AG23" i="16"/>
  <c r="AW23" i="16"/>
  <c r="Y23" i="16"/>
  <c r="AI23" i="16"/>
  <c r="K23" i="16"/>
  <c r="AE23" i="16"/>
  <c r="AU23" i="16"/>
  <c r="S15" i="16"/>
  <c r="M16" i="16"/>
  <c r="AO16" i="16"/>
  <c r="AI19" i="16"/>
  <c r="K22" i="16"/>
  <c r="AS22" i="16"/>
  <c r="S26" i="16"/>
  <c r="AM15" i="16"/>
  <c r="U16" i="16"/>
  <c r="Q22" i="16"/>
  <c r="Y26" i="16"/>
  <c r="AQ30" i="16"/>
  <c r="Q15" i="16"/>
  <c r="I16" i="16"/>
  <c r="AM16" i="16"/>
  <c r="AQ22" i="16"/>
  <c r="BA26" i="16"/>
  <c r="M30" i="16"/>
  <c r="I34" i="16"/>
  <c r="W15" i="16"/>
  <c r="BA16" i="16"/>
  <c r="Q30" i="16"/>
  <c r="BC16" i="16"/>
  <c r="M22" i="16"/>
  <c r="AK30" i="16"/>
  <c r="AO15" i="16"/>
  <c r="AE16" i="16"/>
  <c r="S22" i="16"/>
  <c r="AA26" i="16"/>
  <c r="AU15" i="16"/>
  <c r="AK16" i="16"/>
  <c r="I19" i="16"/>
  <c r="O16" i="16"/>
  <c r="AO34" i="16"/>
  <c r="Y15" i="16"/>
  <c r="Q16" i="16"/>
  <c r="AW22" i="16"/>
  <c r="U26" i="16"/>
  <c r="AG16" i="16"/>
  <c r="U22" i="16"/>
  <c r="AO17" i="16"/>
  <c r="Y17" i="16"/>
  <c r="I17" i="16"/>
  <c r="AW17" i="16"/>
  <c r="AG17" i="16"/>
  <c r="Q17" i="16"/>
  <c r="BA17" i="16"/>
  <c r="AE17" i="16"/>
  <c r="K17" i="16"/>
  <c r="M17" i="16"/>
  <c r="AY17" i="16"/>
  <c r="AC17" i="16"/>
  <c r="AU17" i="16"/>
  <c r="AA17" i="16"/>
  <c r="AS17" i="16"/>
  <c r="W17" i="16"/>
  <c r="AQ17" i="16"/>
  <c r="U17" i="16"/>
  <c r="AM17" i="16"/>
  <c r="S17" i="16"/>
  <c r="BC17" i="16"/>
  <c r="AK17" i="16"/>
  <c r="O17" i="16"/>
  <c r="AI17" i="16"/>
  <c r="AU7" i="16"/>
  <c r="AE7" i="16"/>
  <c r="O7" i="16"/>
  <c r="AG7" i="16"/>
  <c r="AS7" i="16"/>
  <c r="AC7" i="16"/>
  <c r="M7" i="16"/>
  <c r="AW7" i="16"/>
  <c r="Q7" i="16"/>
  <c r="AQ7" i="16"/>
  <c r="AA7" i="16"/>
  <c r="K7" i="16"/>
  <c r="AO7" i="16"/>
  <c r="Y7" i="16"/>
  <c r="I7" i="16"/>
  <c r="BC7" i="16"/>
  <c r="AM7" i="16"/>
  <c r="W7" i="16"/>
  <c r="BA7" i="16"/>
  <c r="AK7" i="16"/>
  <c r="U7" i="16"/>
  <c r="AY7" i="16"/>
  <c r="AI7" i="16"/>
  <c r="S7" i="16"/>
  <c r="AW21" i="16"/>
  <c r="AG21" i="16"/>
  <c r="Q21" i="16"/>
  <c r="AQ21" i="16"/>
  <c r="AA21" i="16"/>
  <c r="K21" i="16"/>
  <c r="AO21" i="16"/>
  <c r="Y21" i="16"/>
  <c r="I21" i="16"/>
  <c r="AK21" i="16"/>
  <c r="M21" i="16"/>
  <c r="AI21" i="16"/>
  <c r="BC21" i="16"/>
  <c r="AE21" i="16"/>
  <c r="AM21" i="16"/>
  <c r="BA21" i="16"/>
  <c r="AC21" i="16"/>
  <c r="O21" i="16"/>
  <c r="AY21" i="16"/>
  <c r="W21" i="16"/>
  <c r="AU21" i="16"/>
  <c r="U21" i="16"/>
  <c r="AS21" i="16"/>
  <c r="S21" i="16"/>
  <c r="AO25" i="16"/>
  <c r="Y25" i="16"/>
  <c r="I25" i="16"/>
  <c r="AY25" i="16"/>
  <c r="AI25" i="16"/>
  <c r="S25" i="16"/>
  <c r="AW25" i="16"/>
  <c r="AG25" i="16"/>
  <c r="Q25" i="16"/>
  <c r="AU25" i="16"/>
  <c r="W25" i="16"/>
  <c r="AS25" i="16"/>
  <c r="U25" i="16"/>
  <c r="AQ25" i="16"/>
  <c r="O25" i="16"/>
  <c r="AM25" i="16"/>
  <c r="M25" i="16"/>
  <c r="AA25" i="16"/>
  <c r="AK25" i="16"/>
  <c r="K25" i="16"/>
  <c r="BA25" i="16"/>
  <c r="AE25" i="16"/>
  <c r="BC25" i="16"/>
  <c r="AC25" i="16"/>
  <c r="AO10" i="16"/>
  <c r="Y10" i="16"/>
  <c r="I10" i="16"/>
  <c r="K10" i="16"/>
  <c r="BC10" i="16"/>
  <c r="AM10" i="16"/>
  <c r="W10" i="16"/>
  <c r="BA10" i="16"/>
  <c r="AK10" i="16"/>
  <c r="U10" i="16"/>
  <c r="AY10" i="16"/>
  <c r="AI10" i="16"/>
  <c r="S10" i="16"/>
  <c r="AW10" i="16"/>
  <c r="AG10" i="16"/>
  <c r="Q10" i="16"/>
  <c r="AU10" i="16"/>
  <c r="AE10" i="16"/>
  <c r="O10" i="16"/>
  <c r="AQ10" i="16"/>
  <c r="AA10" i="16"/>
  <c r="AS10" i="16"/>
  <c r="AC10" i="16"/>
  <c r="M10" i="16"/>
  <c r="AW13" i="16"/>
  <c r="AG13" i="16"/>
  <c r="BC13" i="16"/>
  <c r="AK13" i="16"/>
  <c r="S13" i="16"/>
  <c r="BA13" i="16"/>
  <c r="AI13" i="16"/>
  <c r="Q13" i="16"/>
  <c r="AM13" i="16"/>
  <c r="AY13" i="16"/>
  <c r="AE13" i="16"/>
  <c r="O13" i="16"/>
  <c r="AU13" i="16"/>
  <c r="AC13" i="16"/>
  <c r="M13" i="16"/>
  <c r="U13" i="16"/>
  <c r="AS13" i="16"/>
  <c r="AA13" i="16"/>
  <c r="K13" i="16"/>
  <c r="AQ13" i="16"/>
  <c r="Y13" i="16"/>
  <c r="I13" i="16"/>
  <c r="AO13" i="16"/>
  <c r="W13" i="16"/>
  <c r="AW36" i="16"/>
  <c r="CK38" i="16"/>
  <c r="DA38" i="16"/>
  <c r="DQ38" i="16"/>
  <c r="FY38" i="16"/>
  <c r="O9" i="16"/>
  <c r="AE9" i="16"/>
  <c r="AU9" i="16"/>
  <c r="K11" i="16"/>
  <c r="AA11" i="16"/>
  <c r="AQ11" i="16"/>
  <c r="I12" i="16"/>
  <c r="Y12" i="16"/>
  <c r="AO12" i="16"/>
  <c r="K14" i="16"/>
  <c r="AG14" i="16"/>
  <c r="BA14" i="16"/>
  <c r="AS15" i="16"/>
  <c r="AC15" i="16"/>
  <c r="M15" i="16"/>
  <c r="BA15" i="16"/>
  <c r="AK15" i="16"/>
  <c r="U15" i="16"/>
  <c r="AA15" i="16"/>
  <c r="AW15" i="16"/>
  <c r="I18" i="16"/>
  <c r="AI18" i="16"/>
  <c r="K19" i="16"/>
  <c r="AM19" i="16"/>
  <c r="O20" i="16"/>
  <c r="AM20" i="16"/>
  <c r="BC26" i="16"/>
  <c r="AM26" i="16"/>
  <c r="W26" i="16"/>
  <c r="AW26" i="16"/>
  <c r="AG26" i="16"/>
  <c r="Q26" i="16"/>
  <c r="AU26" i="16"/>
  <c r="AE26" i="16"/>
  <c r="O26" i="16"/>
  <c r="AC26" i="16"/>
  <c r="I27" i="16"/>
  <c r="AI27" i="16"/>
  <c r="I28" i="16"/>
  <c r="AK28" i="16"/>
  <c r="O29" i="16"/>
  <c r="AM29" i="16"/>
  <c r="S30" i="16"/>
  <c r="AS30" i="16"/>
  <c r="W32" i="16"/>
  <c r="AU32" i="16"/>
  <c r="K34" i="16"/>
  <c r="AQ34" i="16"/>
  <c r="I36" i="16"/>
  <c r="CM38" i="16"/>
  <c r="DC38" i="16"/>
  <c r="DS38" i="16"/>
  <c r="GX38" i="16"/>
  <c r="S8" i="16"/>
  <c r="AI8" i="16"/>
  <c r="AY8" i="16"/>
  <c r="Q9" i="16"/>
  <c r="AG9" i="16"/>
  <c r="AW9" i="16"/>
  <c r="M11" i="16"/>
  <c r="AC11" i="16"/>
  <c r="AS11" i="16"/>
  <c r="K12" i="16"/>
  <c r="AA12" i="16"/>
  <c r="AQ12" i="16"/>
  <c r="M14" i="16"/>
  <c r="AI14" i="16"/>
  <c r="I15" i="16"/>
  <c r="AE15" i="16"/>
  <c r="AY15" i="16"/>
  <c r="W16" i="16"/>
  <c r="AS16" i="16"/>
  <c r="K18" i="16"/>
  <c r="AK18" i="16"/>
  <c r="Q19" i="16"/>
  <c r="AO19" i="16"/>
  <c r="Q20" i="16"/>
  <c r="AO20" i="16"/>
  <c r="AA22" i="16"/>
  <c r="AY22" i="16"/>
  <c r="AC24" i="16"/>
  <c r="I26" i="16"/>
  <c r="AI26" i="16"/>
  <c r="K27" i="16"/>
  <c r="AM27" i="16"/>
  <c r="O28" i="16"/>
  <c r="AM28" i="16"/>
  <c r="S29" i="16"/>
  <c r="AS29" i="16"/>
  <c r="U30" i="16"/>
  <c r="AW30" i="16"/>
  <c r="M34" i="16"/>
  <c r="AS34" i="16"/>
  <c r="Q36" i="16"/>
  <c r="AC18" i="16"/>
  <c r="CO38" i="16"/>
  <c r="DE38" i="16"/>
  <c r="DU38" i="16"/>
  <c r="U8" i="16"/>
  <c r="AK8" i="16"/>
  <c r="BA8" i="16"/>
  <c r="S9" i="16"/>
  <c r="AI9" i="16"/>
  <c r="AY9" i="16"/>
  <c r="O11" i="16"/>
  <c r="AE11" i="16"/>
  <c r="AU11" i="16"/>
  <c r="M12" i="16"/>
  <c r="AC12" i="16"/>
  <c r="AS12" i="16"/>
  <c r="Q14" i="16"/>
  <c r="AK14" i="16"/>
  <c r="K15" i="16"/>
  <c r="AG15" i="16"/>
  <c r="BC15" i="16"/>
  <c r="Y16" i="16"/>
  <c r="M18" i="16"/>
  <c r="AO18" i="16"/>
  <c r="S19" i="16"/>
  <c r="AQ19" i="16"/>
  <c r="U20" i="16"/>
  <c r="AU20" i="16"/>
  <c r="AC22" i="16"/>
  <c r="AQ24" i="16"/>
  <c r="AA24" i="16"/>
  <c r="K24" i="16"/>
  <c r="BA24" i="16"/>
  <c r="AK24" i="16"/>
  <c r="U24" i="16"/>
  <c r="AY24" i="16"/>
  <c r="AI24" i="16"/>
  <c r="S24" i="16"/>
  <c r="AE24" i="16"/>
  <c r="K26" i="16"/>
  <c r="AK26" i="16"/>
  <c r="Q27" i="16"/>
  <c r="AO27" i="16"/>
  <c r="Q28" i="16"/>
  <c r="AO28" i="16"/>
  <c r="U29" i="16"/>
  <c r="AU29" i="16"/>
  <c r="AA30" i="16"/>
  <c r="AY30" i="16"/>
  <c r="AC32" i="16"/>
  <c r="AO33" i="16"/>
  <c r="Y33" i="16"/>
  <c r="I33" i="16"/>
  <c r="BA33" i="16"/>
  <c r="AK33" i="16"/>
  <c r="U33" i="16"/>
  <c r="AY33" i="16"/>
  <c r="AI33" i="16"/>
  <c r="S33" i="16"/>
  <c r="AW33" i="16"/>
  <c r="AG33" i="16"/>
  <c r="Q33" i="16"/>
  <c r="AM33" i="16"/>
  <c r="U34" i="16"/>
  <c r="BA34" i="16"/>
  <c r="BA35" i="16"/>
  <c r="AK35" i="16"/>
  <c r="U35" i="16"/>
  <c r="AW35" i="16"/>
  <c r="AG35" i="16"/>
  <c r="Q35" i="16"/>
  <c r="AU35" i="16"/>
  <c r="AE35" i="16"/>
  <c r="O35" i="16"/>
  <c r="AS35" i="16"/>
  <c r="AC35" i="16"/>
  <c r="M35" i="16"/>
  <c r="AM35" i="16"/>
  <c r="W36" i="16"/>
  <c r="W12" i="16"/>
  <c r="BC12" i="16"/>
  <c r="AG27" i="16"/>
  <c r="BD38" i="16"/>
  <c r="CQ38" i="16"/>
  <c r="DG38" i="16"/>
  <c r="DW38" i="16"/>
  <c r="W8" i="16"/>
  <c r="AM8" i="16"/>
  <c r="U9" i="16"/>
  <c r="AK9" i="16"/>
  <c r="BA9" i="16"/>
  <c r="Q11" i="16"/>
  <c r="AG11" i="16"/>
  <c r="AW11" i="16"/>
  <c r="O12" i="16"/>
  <c r="AE12" i="16"/>
  <c r="AU12" i="16"/>
  <c r="S14" i="16"/>
  <c r="AO14" i="16"/>
  <c r="O15" i="16"/>
  <c r="AI15" i="16"/>
  <c r="AQ16" i="16"/>
  <c r="AA16" i="16"/>
  <c r="K16" i="16"/>
  <c r="AY16" i="16"/>
  <c r="AI16" i="16"/>
  <c r="S16" i="16"/>
  <c r="AC16" i="16"/>
  <c r="AW16" i="16"/>
  <c r="S18" i="16"/>
  <c r="W19" i="16"/>
  <c r="AW19" i="16"/>
  <c r="W20" i="16"/>
  <c r="AW20" i="16"/>
  <c r="AU22" i="16"/>
  <c r="AE22" i="16"/>
  <c r="O22" i="16"/>
  <c r="AO22" i="16"/>
  <c r="Y22" i="16"/>
  <c r="I22" i="16"/>
  <c r="BC22" i="16"/>
  <c r="AM22" i="16"/>
  <c r="W22" i="16"/>
  <c r="AG22" i="16"/>
  <c r="I24" i="16"/>
  <c r="AG24" i="16"/>
  <c r="M26" i="16"/>
  <c r="AO26" i="16"/>
  <c r="S27" i="16"/>
  <c r="AQ27" i="16"/>
  <c r="U28" i="16"/>
  <c r="AU28" i="16"/>
  <c r="W29" i="16"/>
  <c r="AY29" i="16"/>
  <c r="AC30" i="16"/>
  <c r="AQ32" i="16"/>
  <c r="AA32" i="16"/>
  <c r="K32" i="16"/>
  <c r="BA32" i="16"/>
  <c r="AK32" i="16"/>
  <c r="U32" i="16"/>
  <c r="AY32" i="16"/>
  <c r="AI32" i="16"/>
  <c r="S32" i="16"/>
  <c r="AE32" i="16"/>
  <c r="Y34" i="16"/>
  <c r="BC18" i="16"/>
  <c r="AM18" i="16"/>
  <c r="W18" i="16"/>
  <c r="AW18" i="16"/>
  <c r="AG18" i="16"/>
  <c r="Q18" i="16"/>
  <c r="AU18" i="16"/>
  <c r="AE18" i="16"/>
  <c r="O18" i="16"/>
  <c r="AG28" i="16"/>
  <c r="BC36" i="16"/>
  <c r="BA36" i="16"/>
  <c r="AK36" i="16"/>
  <c r="U36" i="16"/>
  <c r="AY36" i="16"/>
  <c r="AI36" i="16"/>
  <c r="S36" i="16"/>
  <c r="AU36" i="16"/>
  <c r="AE36" i="16"/>
  <c r="O36" i="16"/>
  <c r="AS36" i="16"/>
  <c r="AC36" i="16"/>
  <c r="M36" i="16"/>
  <c r="AQ36" i="16"/>
  <c r="AA36" i="16"/>
  <c r="K36" i="16"/>
  <c r="CS38" i="16"/>
  <c r="DI38" i="16"/>
  <c r="DY38" i="16"/>
  <c r="W9" i="16"/>
  <c r="AM9" i="16"/>
  <c r="BC9" i="16"/>
  <c r="S11" i="16"/>
  <c r="AI11" i="16"/>
  <c r="AY11" i="16"/>
  <c r="Q12" i="16"/>
  <c r="AG12" i="16"/>
  <c r="AW12" i="16"/>
  <c r="U14" i="16"/>
  <c r="AQ14" i="16"/>
  <c r="U18" i="16"/>
  <c r="AS18" i="16"/>
  <c r="Y19" i="16"/>
  <c r="AY19" i="16"/>
  <c r="Y20" i="16"/>
  <c r="BA20" i="16"/>
  <c r="W27" i="16"/>
  <c r="AW27" i="16"/>
  <c r="W28" i="16"/>
  <c r="AC29" i="16"/>
  <c r="BA29" i="16"/>
  <c r="AU30" i="16"/>
  <c r="AE30" i="16"/>
  <c r="O30" i="16"/>
  <c r="AO30" i="16"/>
  <c r="Y30" i="16"/>
  <c r="I30" i="16"/>
  <c r="BC30" i="16"/>
  <c r="AM30" i="16"/>
  <c r="W30" i="16"/>
  <c r="AG30" i="16"/>
  <c r="I32" i="16"/>
  <c r="AG32" i="16"/>
  <c r="M33" i="16"/>
  <c r="AS33" i="16"/>
  <c r="AA34" i="16"/>
  <c r="K35" i="16"/>
  <c r="AQ35" i="16"/>
  <c r="AG36" i="16"/>
  <c r="AM12" i="16"/>
  <c r="AY28" i="16"/>
  <c r="AI28" i="16"/>
  <c r="S28" i="16"/>
  <c r="AS28" i="16"/>
  <c r="AC28" i="16"/>
  <c r="M28" i="16"/>
  <c r="AQ28" i="16"/>
  <c r="AA28" i="16"/>
  <c r="K28" i="16"/>
  <c r="CE38" i="16"/>
  <c r="CU38" i="16"/>
  <c r="DK38" i="16"/>
  <c r="DZ38" i="16"/>
  <c r="I9" i="16"/>
  <c r="Y9" i="16"/>
  <c r="U11" i="16"/>
  <c r="AK11" i="16"/>
  <c r="BA11" i="16"/>
  <c r="S12" i="16"/>
  <c r="AI12" i="16"/>
  <c r="AY12" i="16"/>
  <c r="Y14" i="16"/>
  <c r="Y18" i="16"/>
  <c r="AY18" i="16"/>
  <c r="AA19" i="16"/>
  <c r="AE20" i="16"/>
  <c r="Y27" i="16"/>
  <c r="Y28" i="16"/>
  <c r="BA28" i="16"/>
  <c r="AE29" i="16"/>
  <c r="K30" i="16"/>
  <c r="AI30" i="16"/>
  <c r="AM36" i="16"/>
  <c r="BA27" i="16"/>
  <c r="AK27" i="16"/>
  <c r="U27" i="16"/>
  <c r="AU27" i="16"/>
  <c r="AE27" i="16"/>
  <c r="O27" i="16"/>
  <c r="AS27" i="16"/>
  <c r="AC27" i="16"/>
  <c r="M27" i="16"/>
  <c r="CG38" i="16"/>
  <c r="CW38" i="16"/>
  <c r="DM38" i="16"/>
  <c r="EA38" i="16"/>
  <c r="W11" i="16"/>
  <c r="AM11" i="16"/>
  <c r="U12" i="16"/>
  <c r="AK12" i="16"/>
  <c r="AU14" i="16"/>
  <c r="AE14" i="16"/>
  <c r="O14" i="16"/>
  <c r="BC14" i="16"/>
  <c r="AM14" i="16"/>
  <c r="W14" i="16"/>
  <c r="AA14" i="16"/>
  <c r="AW14" i="16"/>
  <c r="AA18" i="16"/>
  <c r="BA18" i="16"/>
  <c r="BA19" i="16"/>
  <c r="AK19" i="16"/>
  <c r="U19" i="16"/>
  <c r="AU19" i="16"/>
  <c r="AE19" i="16"/>
  <c r="O19" i="16"/>
  <c r="AS19" i="16"/>
  <c r="AC19" i="16"/>
  <c r="M19" i="16"/>
  <c r="AG19" i="16"/>
  <c r="AY20" i="16"/>
  <c r="AI20" i="16"/>
  <c r="S20" i="16"/>
  <c r="AS20" i="16"/>
  <c r="AC20" i="16"/>
  <c r="M20" i="16"/>
  <c r="AQ20" i="16"/>
  <c r="AA20" i="16"/>
  <c r="K20" i="16"/>
  <c r="AG20" i="16"/>
  <c r="AA27" i="16"/>
  <c r="BC27" i="16"/>
  <c r="AE28" i="16"/>
  <c r="BC28" i="16"/>
  <c r="AW29" i="16"/>
  <c r="AG29" i="16"/>
  <c r="Q29" i="16"/>
  <c r="AQ29" i="16"/>
  <c r="AA29" i="16"/>
  <c r="K29" i="16"/>
  <c r="AO29" i="16"/>
  <c r="Y29" i="16"/>
  <c r="I29" i="16"/>
  <c r="AI29" i="16"/>
  <c r="BC34" i="16"/>
  <c r="AM34" i="16"/>
  <c r="W34" i="16"/>
  <c r="AY34" i="16"/>
  <c r="AI34" i="16"/>
  <c r="S34" i="16"/>
  <c r="AW34" i="16"/>
  <c r="AG34" i="16"/>
  <c r="Q34" i="16"/>
  <c r="AU34" i="16"/>
  <c r="AE34" i="16"/>
  <c r="O34" i="16"/>
  <c r="AK34" i="16"/>
  <c r="W35" i="16"/>
  <c r="BC35" i="16"/>
  <c r="AO36" i="16"/>
  <c r="U23" i="16"/>
  <c r="AK23" i="16"/>
  <c r="BA23" i="16"/>
  <c r="U31" i="16"/>
  <c r="AK31" i="16"/>
  <c r="BA31" i="16"/>
  <c r="W23" i="16"/>
  <c r="AM23" i="16"/>
  <c r="BC23" i="16"/>
  <c r="W31" i="16"/>
  <c r="AM31" i="16"/>
  <c r="BC31" i="16"/>
  <c r="M23" i="16"/>
  <c r="AC23" i="16"/>
  <c r="M31" i="16"/>
  <c r="AC31" i="16"/>
  <c r="CS38" i="15"/>
  <c r="DY38" i="15"/>
  <c r="DI38" i="15"/>
  <c r="AW8" i="15"/>
  <c r="AO8" i="15"/>
  <c r="I8" i="15"/>
  <c r="AE8" i="15"/>
  <c r="AI8" i="15"/>
  <c r="AC8" i="15"/>
  <c r="Y8" i="15"/>
  <c r="AY8" i="15"/>
  <c r="S8" i="15"/>
  <c r="AU8" i="15"/>
  <c r="O8" i="15"/>
  <c r="AS8" i="15"/>
  <c r="M8" i="15"/>
  <c r="AO17" i="15"/>
  <c r="BC17" i="15"/>
  <c r="AK17" i="15"/>
  <c r="S17" i="15"/>
  <c r="AO22" i="15"/>
  <c r="AW22" i="15"/>
  <c r="M22" i="15"/>
  <c r="AM22" i="15"/>
  <c r="AG22" i="15"/>
  <c r="AS22" i="15"/>
  <c r="I22" i="15"/>
  <c r="AE22" i="15"/>
  <c r="U22" i="15"/>
  <c r="BA22" i="15"/>
  <c r="O22" i="15"/>
  <c r="AA22" i="15"/>
  <c r="AQ12" i="15"/>
  <c r="AG12" i="15"/>
  <c r="AW12" i="15"/>
  <c r="Q12" i="15"/>
  <c r="AM21" i="15"/>
  <c r="Q21" i="15"/>
  <c r="BC21" i="15"/>
  <c r="AG21" i="15"/>
  <c r="M21" i="15"/>
  <c r="AY21" i="15"/>
  <c r="AE21" i="15"/>
  <c r="K21" i="15"/>
  <c r="AI21" i="15"/>
  <c r="O21" i="15"/>
  <c r="AW21" i="15"/>
  <c r="AC21" i="15"/>
  <c r="I21" i="15"/>
  <c r="AS21" i="15"/>
  <c r="W21" i="15"/>
  <c r="AO21" i="15"/>
  <c r="S21" i="15"/>
  <c r="AU21" i="15"/>
  <c r="AA21" i="15"/>
  <c r="AY30" i="15"/>
  <c r="AU30" i="15"/>
  <c r="Y30" i="15"/>
  <c r="AQ30" i="15"/>
  <c r="O30" i="15"/>
  <c r="AS30" i="15"/>
  <c r="Q30" i="15"/>
  <c r="AO30" i="15"/>
  <c r="M30" i="15"/>
  <c r="AG30" i="15"/>
  <c r="K30" i="15"/>
  <c r="AW30" i="15"/>
  <c r="AE30" i="15"/>
  <c r="I30" i="15"/>
  <c r="AC30" i="15"/>
  <c r="AA30" i="15"/>
  <c r="AS33" i="15"/>
  <c r="AO33" i="15"/>
  <c r="Y33" i="15"/>
  <c r="K33" i="15"/>
  <c r="AA33" i="15"/>
  <c r="I33" i="15"/>
  <c r="AQ33" i="15"/>
  <c r="AU32" i="15"/>
  <c r="AA32" i="15"/>
  <c r="M32" i="15"/>
  <c r="K32" i="15"/>
  <c r="Y32" i="15"/>
  <c r="AS32" i="15"/>
  <c r="I32" i="15"/>
  <c r="AO32" i="15"/>
  <c r="AC32" i="15"/>
  <c r="AQ32" i="15"/>
  <c r="BC23" i="15"/>
  <c r="AA29" i="15"/>
  <c r="AU29" i="15"/>
  <c r="Q20" i="15"/>
  <c r="I29" i="15"/>
  <c r="AC29" i="15"/>
  <c r="AW29" i="15"/>
  <c r="I34" i="15"/>
  <c r="S11" i="15"/>
  <c r="AA14" i="15"/>
  <c r="AI20" i="15"/>
  <c r="S23" i="15"/>
  <c r="BC24" i="15"/>
  <c r="AK27" i="15"/>
  <c r="K29" i="15"/>
  <c r="AE29" i="15"/>
  <c r="AY29" i="15"/>
  <c r="M31" i="15"/>
  <c r="AS31" i="15"/>
  <c r="Y34" i="15"/>
  <c r="I11" i="15"/>
  <c r="M23" i="15"/>
  <c r="S27" i="15"/>
  <c r="Y11" i="15"/>
  <c r="AM14" i="15"/>
  <c r="BA20" i="15"/>
  <c r="U23" i="15"/>
  <c r="BC27" i="15"/>
  <c r="M29" i="15"/>
  <c r="AG29" i="15"/>
  <c r="O31" i="15"/>
  <c r="AU31" i="15"/>
  <c r="AO34" i="15"/>
  <c r="AI11" i="15"/>
  <c r="AE23" i="15"/>
  <c r="AI29" i="15"/>
  <c r="AY11" i="15"/>
  <c r="AM23" i="15"/>
  <c r="S29" i="15"/>
  <c r="AQ29" i="15"/>
  <c r="AC31" i="15"/>
  <c r="O29" i="15"/>
  <c r="AO11" i="15"/>
  <c r="AK23" i="15"/>
  <c r="Q29" i="15"/>
  <c r="AO29" i="15"/>
  <c r="AY23" i="15"/>
  <c r="Y29" i="15"/>
  <c r="AS29" i="15"/>
  <c r="AE31" i="15"/>
  <c r="AO19" i="15"/>
  <c r="Y19" i="15"/>
  <c r="I19" i="15"/>
  <c r="AQ19" i="15"/>
  <c r="W19" i="15"/>
  <c r="AM19" i="15"/>
  <c r="U19" i="15"/>
  <c r="AW19" i="15"/>
  <c r="BC19" i="15"/>
  <c r="AK19" i="15"/>
  <c r="S19" i="15"/>
  <c r="BA19" i="15"/>
  <c r="AI19" i="15"/>
  <c r="Q19" i="15"/>
  <c r="AY19" i="15"/>
  <c r="AG19" i="15"/>
  <c r="O19" i="15"/>
  <c r="AE19" i="15"/>
  <c r="AU19" i="15"/>
  <c r="AC19" i="15"/>
  <c r="K19" i="15"/>
  <c r="AS19" i="15"/>
  <c r="AA19" i="15"/>
  <c r="M19" i="15"/>
  <c r="AQ26" i="15"/>
  <c r="AA26" i="15"/>
  <c r="K26" i="15"/>
  <c r="AO26" i="15"/>
  <c r="W26" i="15"/>
  <c r="AM26" i="15"/>
  <c r="U26" i="15"/>
  <c r="M26" i="15"/>
  <c r="BC26" i="15"/>
  <c r="AK26" i="15"/>
  <c r="S26" i="15"/>
  <c r="BA26" i="15"/>
  <c r="AI26" i="15"/>
  <c r="Q26" i="15"/>
  <c r="AY26" i="15"/>
  <c r="AG26" i="15"/>
  <c r="O26" i="15"/>
  <c r="AU26" i="15"/>
  <c r="AC26" i="15"/>
  <c r="I26" i="15"/>
  <c r="AE26" i="15"/>
  <c r="AS26" i="15"/>
  <c r="Y26" i="15"/>
  <c r="AW26" i="15"/>
  <c r="AU16" i="15"/>
  <c r="AE16" i="15"/>
  <c r="O16" i="15"/>
  <c r="AO16" i="15"/>
  <c r="W16" i="15"/>
  <c r="AW16" i="15"/>
  <c r="AM16" i="15"/>
  <c r="U16" i="15"/>
  <c r="BC16" i="15"/>
  <c r="AK16" i="15"/>
  <c r="S16" i="15"/>
  <c r="K16" i="15"/>
  <c r="BA16" i="15"/>
  <c r="AI16" i="15"/>
  <c r="Q16" i="15"/>
  <c r="AC16" i="15"/>
  <c r="AY16" i="15"/>
  <c r="AG16" i="15"/>
  <c r="M16" i="15"/>
  <c r="AS16" i="15"/>
  <c r="AA16" i="15"/>
  <c r="I16" i="15"/>
  <c r="AQ16" i="15"/>
  <c r="Y16" i="15"/>
  <c r="AQ18" i="15"/>
  <c r="AA18" i="15"/>
  <c r="K18" i="15"/>
  <c r="BA18" i="15"/>
  <c r="AI18" i="15"/>
  <c r="Q18" i="15"/>
  <c r="AY18" i="15"/>
  <c r="AG18" i="15"/>
  <c r="O18" i="15"/>
  <c r="AW18" i="15"/>
  <c r="AE18" i="15"/>
  <c r="M18" i="15"/>
  <c r="AU18" i="15"/>
  <c r="AC18" i="15"/>
  <c r="I18" i="15"/>
  <c r="AS18" i="15"/>
  <c r="Y18" i="15"/>
  <c r="AM18" i="15"/>
  <c r="U18" i="15"/>
  <c r="W18" i="15"/>
  <c r="BC18" i="15"/>
  <c r="AK18" i="15"/>
  <c r="S18" i="15"/>
  <c r="AO18" i="15"/>
  <c r="AU10" i="15"/>
  <c r="AE10" i="15"/>
  <c r="O10" i="15"/>
  <c r="BA10" i="15"/>
  <c r="AS10" i="15"/>
  <c r="AC10" i="15"/>
  <c r="M10" i="15"/>
  <c r="AQ10" i="15"/>
  <c r="AA10" i="15"/>
  <c r="K10" i="15"/>
  <c r="AO10" i="15"/>
  <c r="Y10" i="15"/>
  <c r="I10" i="15"/>
  <c r="BC10" i="15"/>
  <c r="AM10" i="15"/>
  <c r="W10" i="15"/>
  <c r="AY10" i="15"/>
  <c r="AI10" i="15"/>
  <c r="S10" i="15"/>
  <c r="AK10" i="15"/>
  <c r="AW10" i="15"/>
  <c r="AG10" i="15"/>
  <c r="Q10" i="15"/>
  <c r="U10" i="15"/>
  <c r="BA7" i="15"/>
  <c r="AK7" i="15"/>
  <c r="U7" i="15"/>
  <c r="AY7" i="15"/>
  <c r="AI7" i="15"/>
  <c r="S7" i="15"/>
  <c r="AW7" i="15"/>
  <c r="AG7" i="15"/>
  <c r="Q7" i="15"/>
  <c r="AU7" i="15"/>
  <c r="AE7" i="15"/>
  <c r="O7" i="15"/>
  <c r="AS7" i="15"/>
  <c r="AC7" i="15"/>
  <c r="M7" i="15"/>
  <c r="AQ7" i="15"/>
  <c r="AA7" i="15"/>
  <c r="AO7" i="15"/>
  <c r="Y7" i="15"/>
  <c r="I7" i="15"/>
  <c r="BC7" i="15"/>
  <c r="AM7" i="15"/>
  <c r="W7" i="15"/>
  <c r="K7" i="15"/>
  <c r="BA13" i="15"/>
  <c r="AK13" i="15"/>
  <c r="U13" i="15"/>
  <c r="AS13" i="15"/>
  <c r="AA13" i="15"/>
  <c r="I13" i="15"/>
  <c r="AQ13" i="15"/>
  <c r="Y13" i="15"/>
  <c r="AO13" i="15"/>
  <c r="W13" i="15"/>
  <c r="AM13" i="15"/>
  <c r="S13" i="15"/>
  <c r="O13" i="15"/>
  <c r="BC13" i="15"/>
  <c r="AI13" i="15"/>
  <c r="Q13" i="15"/>
  <c r="AW13" i="15"/>
  <c r="AE13" i="15"/>
  <c r="M13" i="15"/>
  <c r="AG13" i="15"/>
  <c r="AU13" i="15"/>
  <c r="AC13" i="15"/>
  <c r="K13" i="15"/>
  <c r="AY13" i="15"/>
  <c r="W9" i="15"/>
  <c r="BC9" i="15"/>
  <c r="AS25" i="15"/>
  <c r="AC25" i="15"/>
  <c r="M25" i="15"/>
  <c r="CO38" i="15"/>
  <c r="DE38" i="15"/>
  <c r="DU38" i="15"/>
  <c r="U8" i="15"/>
  <c r="AK8" i="15"/>
  <c r="BA8" i="15"/>
  <c r="S9" i="15"/>
  <c r="AI9" i="15"/>
  <c r="AY9" i="15"/>
  <c r="O11" i="15"/>
  <c r="AE11" i="15"/>
  <c r="AU11" i="15"/>
  <c r="M12" i="15"/>
  <c r="AC12" i="15"/>
  <c r="AS12" i="15"/>
  <c r="O14" i="15"/>
  <c r="AG14" i="15"/>
  <c r="BA14" i="15"/>
  <c r="U15" i="15"/>
  <c r="AM15" i="15"/>
  <c r="O17" i="15"/>
  <c r="AG17" i="15"/>
  <c r="AY17" i="15"/>
  <c r="M20" i="15"/>
  <c r="AE20" i="15"/>
  <c r="AW20" i="15"/>
  <c r="W22" i="15"/>
  <c r="I23" i="15"/>
  <c r="AA23" i="15"/>
  <c r="AS23" i="15"/>
  <c r="M24" i="15"/>
  <c r="AG24" i="15"/>
  <c r="AY24" i="15"/>
  <c r="U25" i="15"/>
  <c r="AM25" i="15"/>
  <c r="O27" i="15"/>
  <c r="AG27" i="15"/>
  <c r="AY27" i="15"/>
  <c r="S28" i="15"/>
  <c r="AK28" i="15"/>
  <c r="BC36" i="15"/>
  <c r="AM36" i="15"/>
  <c r="W36" i="15"/>
  <c r="BA36" i="15"/>
  <c r="AK36" i="15"/>
  <c r="U36" i="15"/>
  <c r="AY36" i="15"/>
  <c r="AI36" i="15"/>
  <c r="S36" i="15"/>
  <c r="AW36" i="15"/>
  <c r="AG36" i="15"/>
  <c r="Q36" i="15"/>
  <c r="AU36" i="15"/>
  <c r="AE36" i="15"/>
  <c r="O36" i="15"/>
  <c r="AS36" i="15"/>
  <c r="AC36" i="15"/>
  <c r="M36" i="15"/>
  <c r="AQ36" i="15"/>
  <c r="AA36" i="15"/>
  <c r="K36" i="15"/>
  <c r="AO36" i="15"/>
  <c r="Y36" i="15"/>
  <c r="I36" i="15"/>
  <c r="Y25" i="15"/>
  <c r="BD38" i="15"/>
  <c r="CQ38" i="15"/>
  <c r="DG38" i="15"/>
  <c r="DW38" i="15"/>
  <c r="W8" i="15"/>
  <c r="AM8" i="15"/>
  <c r="BC8" i="15"/>
  <c r="U9" i="15"/>
  <c r="AK9" i="15"/>
  <c r="BA9" i="15"/>
  <c r="Q11" i="15"/>
  <c r="AG11" i="15"/>
  <c r="AW11" i="15"/>
  <c r="O12" i="15"/>
  <c r="AE12" i="15"/>
  <c r="AU12" i="15"/>
  <c r="Q14" i="15"/>
  <c r="AK14" i="15"/>
  <c r="BC14" i="15"/>
  <c r="W15" i="15"/>
  <c r="AO15" i="15"/>
  <c r="Q17" i="15"/>
  <c r="AI17" i="15"/>
  <c r="BA17" i="15"/>
  <c r="O20" i="15"/>
  <c r="AG20" i="15"/>
  <c r="AY20" i="15"/>
  <c r="AY22" i="15"/>
  <c r="AI22" i="15"/>
  <c r="S22" i="15"/>
  <c r="Y22" i="15"/>
  <c r="AQ22" i="15"/>
  <c r="K23" i="15"/>
  <c r="AC23" i="15"/>
  <c r="AU23" i="15"/>
  <c r="Q24" i="15"/>
  <c r="AI24" i="15"/>
  <c r="BA24" i="15"/>
  <c r="W25" i="15"/>
  <c r="AO25" i="15"/>
  <c r="Q27" i="15"/>
  <c r="AI27" i="15"/>
  <c r="BA27" i="15"/>
  <c r="U28" i="15"/>
  <c r="AO28" i="15"/>
  <c r="CE38" i="15"/>
  <c r="CU38" i="15"/>
  <c r="DK38" i="15"/>
  <c r="DZ38" i="15"/>
  <c r="K8" i="15"/>
  <c r="AA8" i="15"/>
  <c r="AQ8" i="15"/>
  <c r="I9" i="15"/>
  <c r="Y9" i="15"/>
  <c r="AO9" i="15"/>
  <c r="U11" i="15"/>
  <c r="AK11" i="15"/>
  <c r="BA11" i="15"/>
  <c r="S12" i="15"/>
  <c r="AI12" i="15"/>
  <c r="AY12" i="15"/>
  <c r="W14" i="15"/>
  <c r="I15" i="15"/>
  <c r="AA15" i="15"/>
  <c r="AS15" i="15"/>
  <c r="U17" i="15"/>
  <c r="AM17" i="15"/>
  <c r="S20" i="15"/>
  <c r="AK20" i="15"/>
  <c r="BA21" i="15"/>
  <c r="AK21" i="15"/>
  <c r="U21" i="15"/>
  <c r="Y21" i="15"/>
  <c r="AQ21" i="15"/>
  <c r="K22" i="15"/>
  <c r="AC22" i="15"/>
  <c r="AU22" i="15"/>
  <c r="O23" i="15"/>
  <c r="AI23" i="15"/>
  <c r="BA23" i="15"/>
  <c r="U24" i="15"/>
  <c r="AM24" i="15"/>
  <c r="I25" i="15"/>
  <c r="AA25" i="15"/>
  <c r="AU25" i="15"/>
  <c r="U27" i="15"/>
  <c r="AM27" i="15"/>
  <c r="I28" i="15"/>
  <c r="AA28" i="15"/>
  <c r="AS28" i="15"/>
  <c r="Y15" i="15"/>
  <c r="CG38" i="15"/>
  <c r="CW38" i="15"/>
  <c r="DM38" i="15"/>
  <c r="EA38" i="15"/>
  <c r="K9" i="15"/>
  <c r="AA9" i="15"/>
  <c r="AQ9" i="15"/>
  <c r="W11" i="15"/>
  <c r="AM11" i="15"/>
  <c r="BC11" i="15"/>
  <c r="U12" i="15"/>
  <c r="AK12" i="15"/>
  <c r="BA12" i="15"/>
  <c r="AY14" i="15"/>
  <c r="AI14" i="15"/>
  <c r="S14" i="15"/>
  <c r="Y14" i="15"/>
  <c r="AQ14" i="15"/>
  <c r="K15" i="15"/>
  <c r="AC15" i="15"/>
  <c r="AU15" i="15"/>
  <c r="W17" i="15"/>
  <c r="U20" i="15"/>
  <c r="W24" i="15"/>
  <c r="K25" i="15"/>
  <c r="AE25" i="15"/>
  <c r="AW25" i="15"/>
  <c r="W27" i="15"/>
  <c r="K28" i="15"/>
  <c r="AC28" i="15"/>
  <c r="AU28" i="15"/>
  <c r="CI38" i="15"/>
  <c r="CY38" i="15"/>
  <c r="DO38" i="15"/>
  <c r="EZ38" i="15"/>
  <c r="M9" i="15"/>
  <c r="AC9" i="15"/>
  <c r="AS9" i="15"/>
  <c r="W12" i="15"/>
  <c r="AM12" i="15"/>
  <c r="BC12" i="15"/>
  <c r="M15" i="15"/>
  <c r="AE15" i="15"/>
  <c r="AS17" i="15"/>
  <c r="AC17" i="15"/>
  <c r="M17" i="15"/>
  <c r="Y17" i="15"/>
  <c r="AQ17" i="15"/>
  <c r="BC20" i="15"/>
  <c r="AM20" i="15"/>
  <c r="W20" i="15"/>
  <c r="Y20" i="15"/>
  <c r="AQ20" i="15"/>
  <c r="AU24" i="15"/>
  <c r="AE24" i="15"/>
  <c r="O24" i="15"/>
  <c r="Y24" i="15"/>
  <c r="AQ24" i="15"/>
  <c r="O25" i="15"/>
  <c r="AG25" i="15"/>
  <c r="AY25" i="15"/>
  <c r="AO27" i="15"/>
  <c r="Y27" i="15"/>
  <c r="I27" i="15"/>
  <c r="AA27" i="15"/>
  <c r="AS27" i="15"/>
  <c r="M28" i="15"/>
  <c r="AE28" i="15"/>
  <c r="AW28" i="15"/>
  <c r="AM9" i="15"/>
  <c r="AW15" i="15"/>
  <c r="AG15" i="15"/>
  <c r="Q15" i="15"/>
  <c r="AQ25" i="15"/>
  <c r="Y28" i="15"/>
  <c r="CK38" i="15"/>
  <c r="DA38" i="15"/>
  <c r="DQ38" i="15"/>
  <c r="FY38" i="15"/>
  <c r="Q8" i="15"/>
  <c r="AG8" i="15"/>
  <c r="O9" i="15"/>
  <c r="AE9" i="15"/>
  <c r="AU9" i="15"/>
  <c r="K11" i="15"/>
  <c r="AA11" i="15"/>
  <c r="AQ11" i="15"/>
  <c r="I12" i="15"/>
  <c r="Y12" i="15"/>
  <c r="AO12" i="15"/>
  <c r="K14" i="15"/>
  <c r="AC14" i="15"/>
  <c r="AU14" i="15"/>
  <c r="O15" i="15"/>
  <c r="AI15" i="15"/>
  <c r="BA15" i="15"/>
  <c r="I17" i="15"/>
  <c r="AA17" i="15"/>
  <c r="AU17" i="15"/>
  <c r="I20" i="15"/>
  <c r="AA20" i="15"/>
  <c r="AS20" i="15"/>
  <c r="Q22" i="15"/>
  <c r="AK22" i="15"/>
  <c r="BC22" i="15"/>
  <c r="W23" i="15"/>
  <c r="I24" i="15"/>
  <c r="AA24" i="15"/>
  <c r="AS24" i="15"/>
  <c r="Q25" i="15"/>
  <c r="AI25" i="15"/>
  <c r="BA25" i="15"/>
  <c r="K27" i="15"/>
  <c r="AC27" i="15"/>
  <c r="AU27" i="15"/>
  <c r="O28" i="15"/>
  <c r="AG28" i="15"/>
  <c r="AQ15" i="15"/>
  <c r="BC28" i="15"/>
  <c r="AM28" i="15"/>
  <c r="W28" i="15"/>
  <c r="AQ28" i="15"/>
  <c r="CM38" i="15"/>
  <c r="DC38" i="15"/>
  <c r="DS38" i="15"/>
  <c r="GX38" i="15"/>
  <c r="Q9" i="15"/>
  <c r="AG9" i="15"/>
  <c r="M11" i="15"/>
  <c r="AC11" i="15"/>
  <c r="K12" i="15"/>
  <c r="AA12" i="15"/>
  <c r="M14" i="15"/>
  <c r="AE14" i="15"/>
  <c r="AW14" i="15"/>
  <c r="S15" i="15"/>
  <c r="AK15" i="15"/>
  <c r="BC15" i="15"/>
  <c r="K17" i="15"/>
  <c r="AE17" i="15"/>
  <c r="AW17" i="15"/>
  <c r="K20" i="15"/>
  <c r="AC20" i="15"/>
  <c r="AU20" i="15"/>
  <c r="AW23" i="15"/>
  <c r="AG23" i="15"/>
  <c r="Q23" i="15"/>
  <c r="Y23" i="15"/>
  <c r="AQ23" i="15"/>
  <c r="K24" i="15"/>
  <c r="AC24" i="15"/>
  <c r="AW24" i="15"/>
  <c r="S25" i="15"/>
  <c r="AK25" i="15"/>
  <c r="BC25" i="15"/>
  <c r="M27" i="15"/>
  <c r="AE27" i="15"/>
  <c r="AW27" i="15"/>
  <c r="Q28" i="15"/>
  <c r="AI28" i="15"/>
  <c r="BA28" i="15"/>
  <c r="W29" i="15"/>
  <c r="AM29" i="15"/>
  <c r="BC29" i="15"/>
  <c r="U30" i="15"/>
  <c r="AK30" i="15"/>
  <c r="BA30" i="15"/>
  <c r="S31" i="15"/>
  <c r="AI31" i="15"/>
  <c r="AY31" i="15"/>
  <c r="Q32" i="15"/>
  <c r="AG32" i="15"/>
  <c r="AW32" i="15"/>
  <c r="O33" i="15"/>
  <c r="AE33" i="15"/>
  <c r="AU33" i="15"/>
  <c r="M34" i="15"/>
  <c r="AC34" i="15"/>
  <c r="AS34" i="15"/>
  <c r="K35" i="15"/>
  <c r="AA35" i="15"/>
  <c r="AQ35" i="15"/>
  <c r="W30" i="15"/>
  <c r="AM30" i="15"/>
  <c r="BC30" i="15"/>
  <c r="U31" i="15"/>
  <c r="AK31" i="15"/>
  <c r="BA31" i="15"/>
  <c r="S32" i="15"/>
  <c r="AI32" i="15"/>
  <c r="AY32" i="15"/>
  <c r="Q33" i="15"/>
  <c r="AG33" i="15"/>
  <c r="AW33" i="15"/>
  <c r="O34" i="15"/>
  <c r="AE34" i="15"/>
  <c r="AU34" i="15"/>
  <c r="M35" i="15"/>
  <c r="AC35" i="15"/>
  <c r="AS35" i="15"/>
  <c r="W31" i="15"/>
  <c r="AM31" i="15"/>
  <c r="BC31" i="15"/>
  <c r="U32" i="15"/>
  <c r="AK32" i="15"/>
  <c r="BA32" i="15"/>
  <c r="S33" i="15"/>
  <c r="AI33" i="15"/>
  <c r="AY33" i="15"/>
  <c r="Q34" i="15"/>
  <c r="AG34" i="15"/>
  <c r="AW34" i="15"/>
  <c r="O35" i="15"/>
  <c r="AE35" i="15"/>
  <c r="AU35" i="15"/>
  <c r="W32" i="15"/>
  <c r="AM32" i="15"/>
  <c r="BC32" i="15"/>
  <c r="U33" i="15"/>
  <c r="AK33" i="15"/>
  <c r="BA33" i="15"/>
  <c r="S34" i="15"/>
  <c r="AI34" i="15"/>
  <c r="AY34" i="15"/>
  <c r="Q35" i="15"/>
  <c r="AG35" i="15"/>
  <c r="AW35" i="15"/>
  <c r="W33" i="15"/>
  <c r="AM33" i="15"/>
  <c r="BC33" i="15"/>
  <c r="U34" i="15"/>
  <c r="AK34" i="15"/>
  <c r="BA34" i="15"/>
  <c r="S35" i="15"/>
  <c r="AI35" i="15"/>
  <c r="AY35" i="15"/>
  <c r="W34" i="15"/>
  <c r="AM34" i="15"/>
  <c r="BC34" i="15"/>
  <c r="U35" i="15"/>
  <c r="AK35" i="15"/>
  <c r="BA35" i="15"/>
  <c r="W35" i="15"/>
  <c r="AM35" i="15"/>
  <c r="BC35" i="15"/>
  <c r="U29" i="15"/>
  <c r="AK29" i="15"/>
  <c r="S30" i="15"/>
  <c r="AI30" i="15"/>
  <c r="Q31" i="15"/>
  <c r="AG31" i="15"/>
  <c r="O32" i="15"/>
  <c r="AE32" i="15"/>
  <c r="M33" i="15"/>
  <c r="AC33" i="15"/>
  <c r="K34" i="15"/>
  <c r="AA34" i="15"/>
  <c r="I35" i="15"/>
  <c r="Y35" i="15"/>
  <c r="DA38" i="14"/>
  <c r="DM38" i="14"/>
  <c r="CW38" i="14"/>
  <c r="DY38" i="14"/>
  <c r="DQ38" i="14"/>
  <c r="DI38" i="14"/>
  <c r="CS38" i="14"/>
  <c r="CK38" i="14"/>
  <c r="CG38" i="14"/>
  <c r="AA29" i="14"/>
  <c r="AO35" i="14"/>
  <c r="AE35" i="14"/>
  <c r="O35" i="14"/>
  <c r="AU35" i="14"/>
  <c r="AS25" i="14"/>
  <c r="AQ25" i="14"/>
  <c r="K25" i="14"/>
  <c r="AY25" i="14"/>
  <c r="AO25" i="14"/>
  <c r="I25" i="14"/>
  <c r="AU25" i="14"/>
  <c r="O25" i="14"/>
  <c r="AI25" i="14"/>
  <c r="AE25" i="14"/>
  <c r="AA25" i="14"/>
  <c r="S25" i="14"/>
  <c r="Y25" i="14"/>
  <c r="AQ34" i="14"/>
  <c r="M34" i="14"/>
  <c r="AW34" i="14"/>
  <c r="I34" i="14"/>
  <c r="AS34" i="14"/>
  <c r="AO34" i="14"/>
  <c r="AG34" i="14"/>
  <c r="AC34" i="14"/>
  <c r="Y34" i="14"/>
  <c r="Q34" i="14"/>
  <c r="AO26" i="14"/>
  <c r="Y26" i="14"/>
  <c r="Q26" i="14"/>
  <c r="AS33" i="14"/>
  <c r="AA33" i="14"/>
  <c r="Y33" i="14"/>
  <c r="AY33" i="14"/>
  <c r="S33" i="14"/>
  <c r="AU33" i="14"/>
  <c r="O33" i="14"/>
  <c r="AQ33" i="14"/>
  <c r="K33" i="14"/>
  <c r="AO33" i="14"/>
  <c r="I33" i="14"/>
  <c r="AI33" i="14"/>
  <c r="AE33" i="14"/>
  <c r="BC18" i="14"/>
  <c r="AG18" i="14"/>
  <c r="AW18" i="14"/>
  <c r="AC18" i="14"/>
  <c r="AO18" i="14"/>
  <c r="Y18" i="14"/>
  <c r="Q18" i="14"/>
  <c r="I18" i="14"/>
  <c r="AU27" i="14"/>
  <c r="AE27" i="14"/>
  <c r="U27" i="14"/>
  <c r="W31" i="14"/>
  <c r="AE31" i="14"/>
  <c r="BC31" i="14"/>
  <c r="AU31" i="14"/>
  <c r="AM31" i="14"/>
  <c r="AS13" i="14"/>
  <c r="AQ15" i="14"/>
  <c r="AA17" i="14"/>
  <c r="U20" i="14"/>
  <c r="AG21" i="14"/>
  <c r="AI29" i="14"/>
  <c r="AY13" i="14"/>
  <c r="AS15" i="14"/>
  <c r="AC20" i="14"/>
  <c r="AI21" i="14"/>
  <c r="AQ29" i="14"/>
  <c r="AE19" i="14"/>
  <c r="S11" i="14"/>
  <c r="I13" i="14"/>
  <c r="BC13" i="14"/>
  <c r="K15" i="14"/>
  <c r="BC15" i="14"/>
  <c r="AS20" i="14"/>
  <c r="AQ21" i="14"/>
  <c r="AW29" i="14"/>
  <c r="AI11" i="14"/>
  <c r="O13" i="14"/>
  <c r="BA20" i="14"/>
  <c r="K29" i="14"/>
  <c r="AY29" i="14"/>
  <c r="I30" i="14"/>
  <c r="AY11" i="14"/>
  <c r="S13" i="14"/>
  <c r="W15" i="14"/>
  <c r="Q21" i="14"/>
  <c r="AY21" i="14"/>
  <c r="U22" i="14"/>
  <c r="Q29" i="14"/>
  <c r="Y30" i="14"/>
  <c r="M20" i="14"/>
  <c r="AA13" i="14"/>
  <c r="Y15" i="14"/>
  <c r="S21" i="14"/>
  <c r="AE22" i="14"/>
  <c r="S29" i="14"/>
  <c r="AY10" i="14"/>
  <c r="AI10" i="14"/>
  <c r="S10" i="14"/>
  <c r="AW10" i="14"/>
  <c r="AG10" i="14"/>
  <c r="Q10" i="14"/>
  <c r="AU10" i="14"/>
  <c r="AE10" i="14"/>
  <c r="O10" i="14"/>
  <c r="AS10" i="14"/>
  <c r="AC10" i="14"/>
  <c r="M10" i="14"/>
  <c r="AQ10" i="14"/>
  <c r="AA10" i="14"/>
  <c r="K10" i="14"/>
  <c r="AO10" i="14"/>
  <c r="Y10" i="14"/>
  <c r="I10" i="14"/>
  <c r="BC10" i="14"/>
  <c r="AM10" i="14"/>
  <c r="W10" i="14"/>
  <c r="BA10" i="14"/>
  <c r="AK10" i="14"/>
  <c r="U10" i="14"/>
  <c r="AU16" i="14"/>
  <c r="AE16" i="14"/>
  <c r="O16" i="14"/>
  <c r="AY16" i="14"/>
  <c r="AI16" i="14"/>
  <c r="S16" i="14"/>
  <c r="AQ16" i="14"/>
  <c r="W16" i="14"/>
  <c r="AO16" i="14"/>
  <c r="U16" i="14"/>
  <c r="AM16" i="14"/>
  <c r="Q16" i="14"/>
  <c r="AK16" i="14"/>
  <c r="M16" i="14"/>
  <c r="BC16" i="14"/>
  <c r="AG16" i="14"/>
  <c r="K16" i="14"/>
  <c r="BA16" i="14"/>
  <c r="AC16" i="14"/>
  <c r="I16" i="14"/>
  <c r="AW16" i="14"/>
  <c r="AA16" i="14"/>
  <c r="AS16" i="14"/>
  <c r="Y16" i="14"/>
  <c r="AU12" i="14"/>
  <c r="AE12" i="14"/>
  <c r="O12" i="14"/>
  <c r="AS12" i="14"/>
  <c r="AC12" i="14"/>
  <c r="M12" i="14"/>
  <c r="AQ12" i="14"/>
  <c r="AA12" i="14"/>
  <c r="K12" i="14"/>
  <c r="AO12" i="14"/>
  <c r="Y12" i="14"/>
  <c r="I12" i="14"/>
  <c r="BC12" i="14"/>
  <c r="AM12" i="14"/>
  <c r="W12" i="14"/>
  <c r="BA12" i="14"/>
  <c r="AK12" i="14"/>
  <c r="U12" i="14"/>
  <c r="AY12" i="14"/>
  <c r="AI12" i="14"/>
  <c r="S12" i="14"/>
  <c r="AW12" i="14"/>
  <c r="AG12" i="14"/>
  <c r="Q12" i="14"/>
  <c r="BC8" i="14"/>
  <c r="AM8" i="14"/>
  <c r="W8" i="14"/>
  <c r="BA8" i="14"/>
  <c r="AK8" i="14"/>
  <c r="U8" i="14"/>
  <c r="AY8" i="14"/>
  <c r="AI8" i="14"/>
  <c r="S8" i="14"/>
  <c r="AW8" i="14"/>
  <c r="AG8" i="14"/>
  <c r="Q8" i="14"/>
  <c r="AU8" i="14"/>
  <c r="AE8" i="14"/>
  <c r="O8" i="14"/>
  <c r="AS8" i="14"/>
  <c r="AC8" i="14"/>
  <c r="M8" i="14"/>
  <c r="AQ8" i="14"/>
  <c r="AA8" i="14"/>
  <c r="K8" i="14"/>
  <c r="AO8" i="14"/>
  <c r="Y8" i="14"/>
  <c r="I8" i="14"/>
  <c r="AO7" i="14"/>
  <c r="Y7" i="14"/>
  <c r="I7" i="14"/>
  <c r="BC7" i="14"/>
  <c r="AM7" i="14"/>
  <c r="W7" i="14"/>
  <c r="BA7" i="14"/>
  <c r="AK7" i="14"/>
  <c r="U7" i="14"/>
  <c r="AY7" i="14"/>
  <c r="AI7" i="14"/>
  <c r="S7" i="14"/>
  <c r="AW7" i="14"/>
  <c r="AG7" i="14"/>
  <c r="Q7" i="14"/>
  <c r="AU7" i="14"/>
  <c r="AE7" i="14"/>
  <c r="O7" i="14"/>
  <c r="AS7" i="14"/>
  <c r="AC7" i="14"/>
  <c r="M7" i="14"/>
  <c r="AQ7" i="14"/>
  <c r="AA7" i="14"/>
  <c r="K7" i="14"/>
  <c r="W9" i="14"/>
  <c r="AM9" i="14"/>
  <c r="BC9" i="14"/>
  <c r="AW23" i="14"/>
  <c r="AG23" i="14"/>
  <c r="Q23" i="14"/>
  <c r="AQ23" i="14"/>
  <c r="AA23" i="14"/>
  <c r="K23" i="14"/>
  <c r="AO23" i="14"/>
  <c r="Y23" i="14"/>
  <c r="I23" i="14"/>
  <c r="BA23" i="14"/>
  <c r="AK23" i="14"/>
  <c r="U23" i="14"/>
  <c r="AY23" i="14"/>
  <c r="AI23" i="14"/>
  <c r="S23" i="14"/>
  <c r="AU23" i="14"/>
  <c r="AU24" i="14"/>
  <c r="AE24" i="14"/>
  <c r="O24" i="14"/>
  <c r="AO24" i="14"/>
  <c r="Y24" i="14"/>
  <c r="I24" i="14"/>
  <c r="BC24" i="14"/>
  <c r="AM24" i="14"/>
  <c r="W24" i="14"/>
  <c r="AY24" i="14"/>
  <c r="AI24" i="14"/>
  <c r="S24" i="14"/>
  <c r="AW24" i="14"/>
  <c r="AG24" i="14"/>
  <c r="Q24" i="14"/>
  <c r="AS24" i="14"/>
  <c r="CE38" i="14"/>
  <c r="CU38" i="14"/>
  <c r="DK38" i="14"/>
  <c r="DZ38" i="14"/>
  <c r="I9" i="14"/>
  <c r="Y9" i="14"/>
  <c r="AO9" i="14"/>
  <c r="U11" i="14"/>
  <c r="AK11" i="14"/>
  <c r="BA11" i="14"/>
  <c r="Q13" i="14"/>
  <c r="AI13" i="14"/>
  <c r="BA13" i="14"/>
  <c r="U14" i="14"/>
  <c r="M15" i="14"/>
  <c r="AI15" i="14"/>
  <c r="M18" i="14"/>
  <c r="AS18" i="14"/>
  <c r="S20" i="14"/>
  <c r="AY20" i="14"/>
  <c r="BA21" i="14"/>
  <c r="AK21" i="14"/>
  <c r="U21" i="14"/>
  <c r="AU21" i="14"/>
  <c r="AE21" i="14"/>
  <c r="O21" i="14"/>
  <c r="AS21" i="14"/>
  <c r="AC21" i="14"/>
  <c r="M21" i="14"/>
  <c r="AO21" i="14"/>
  <c r="Y21" i="14"/>
  <c r="I21" i="14"/>
  <c r="AM21" i="14"/>
  <c r="Y22" i="14"/>
  <c r="M23" i="14"/>
  <c r="BC23" i="14"/>
  <c r="K24" i="14"/>
  <c r="BA24" i="14"/>
  <c r="W26" i="14"/>
  <c r="W27" i="14"/>
  <c r="U28" i="14"/>
  <c r="Q30" i="14"/>
  <c r="EA38" i="14"/>
  <c r="K9" i="14"/>
  <c r="AA9" i="14"/>
  <c r="AQ9" i="14"/>
  <c r="W11" i="14"/>
  <c r="AM11" i="14"/>
  <c r="BC11" i="14"/>
  <c r="AY14" i="14"/>
  <c r="AI14" i="14"/>
  <c r="BC14" i="14"/>
  <c r="AM14" i="14"/>
  <c r="W14" i="14"/>
  <c r="Y14" i="14"/>
  <c r="AS14" i="14"/>
  <c r="AS17" i="14"/>
  <c r="AC17" i="14"/>
  <c r="M17" i="14"/>
  <c r="BC17" i="14"/>
  <c r="AM17" i="14"/>
  <c r="W17" i="14"/>
  <c r="BA17" i="14"/>
  <c r="AK17" i="14"/>
  <c r="U17" i="14"/>
  <c r="AW17" i="14"/>
  <c r="AG17" i="14"/>
  <c r="Q17" i="14"/>
  <c r="AI17" i="14"/>
  <c r="AO19" i="14"/>
  <c r="Y19" i="14"/>
  <c r="I19" i="14"/>
  <c r="AY19" i="14"/>
  <c r="AI19" i="14"/>
  <c r="S19" i="14"/>
  <c r="AW19" i="14"/>
  <c r="AG19" i="14"/>
  <c r="Q19" i="14"/>
  <c r="AS19" i="14"/>
  <c r="AC19" i="14"/>
  <c r="M19" i="14"/>
  <c r="AM19" i="14"/>
  <c r="O23" i="14"/>
  <c r="M24" i="14"/>
  <c r="AU32" i="14"/>
  <c r="AE32" i="14"/>
  <c r="O32" i="14"/>
  <c r="AQ32" i="14"/>
  <c r="AA32" i="14"/>
  <c r="K32" i="14"/>
  <c r="AO32" i="14"/>
  <c r="Y32" i="14"/>
  <c r="I32" i="14"/>
  <c r="BC32" i="14"/>
  <c r="AM32" i="14"/>
  <c r="W32" i="14"/>
  <c r="AY32" i="14"/>
  <c r="AI32" i="14"/>
  <c r="S32" i="14"/>
  <c r="AW32" i="14"/>
  <c r="AG32" i="14"/>
  <c r="Q32" i="14"/>
  <c r="CI38" i="14"/>
  <c r="CY38" i="14"/>
  <c r="DO38" i="14"/>
  <c r="EZ38" i="14"/>
  <c r="M9" i="14"/>
  <c r="AC9" i="14"/>
  <c r="AS9" i="14"/>
  <c r="I11" i="14"/>
  <c r="Y11" i="14"/>
  <c r="AO11" i="14"/>
  <c r="U13" i="14"/>
  <c r="I14" i="14"/>
  <c r="AA14" i="14"/>
  <c r="AU14" i="14"/>
  <c r="S15" i="14"/>
  <c r="I17" i="14"/>
  <c r="AO17" i="14"/>
  <c r="W18" i="14"/>
  <c r="K19" i="14"/>
  <c r="AQ19" i="14"/>
  <c r="Y20" i="14"/>
  <c r="W23" i="14"/>
  <c r="U24" i="14"/>
  <c r="AG26" i="14"/>
  <c r="AK27" i="14"/>
  <c r="AI28" i="14"/>
  <c r="AG30" i="14"/>
  <c r="M32" i="14"/>
  <c r="FY38" i="14"/>
  <c r="O9" i="14"/>
  <c r="AE9" i="14"/>
  <c r="AU9" i="14"/>
  <c r="K11" i="14"/>
  <c r="AA11" i="14"/>
  <c r="AQ11" i="14"/>
  <c r="AO13" i="14"/>
  <c r="Y13" i="14"/>
  <c r="W13" i="14"/>
  <c r="AQ13" i="14"/>
  <c r="K14" i="14"/>
  <c r="AC14" i="14"/>
  <c r="AW14" i="14"/>
  <c r="K17" i="14"/>
  <c r="AQ17" i="14"/>
  <c r="O19" i="14"/>
  <c r="AU19" i="14"/>
  <c r="AY22" i="14"/>
  <c r="AI22" i="14"/>
  <c r="S22" i="14"/>
  <c r="AS22" i="14"/>
  <c r="AC22" i="14"/>
  <c r="M22" i="14"/>
  <c r="AQ22" i="14"/>
  <c r="AA22" i="14"/>
  <c r="K22" i="14"/>
  <c r="BC22" i="14"/>
  <c r="AM22" i="14"/>
  <c r="W22" i="14"/>
  <c r="AK22" i="14"/>
  <c r="AC23" i="14"/>
  <c r="AA24" i="14"/>
  <c r="AM26" i="14"/>
  <c r="AM27" i="14"/>
  <c r="AK28" i="14"/>
  <c r="AO30" i="14"/>
  <c r="U32" i="14"/>
  <c r="CM38" i="14"/>
  <c r="DC38" i="14"/>
  <c r="DS38" i="14"/>
  <c r="GX38" i="14"/>
  <c r="Q9" i="14"/>
  <c r="AG9" i="14"/>
  <c r="AW9" i="14"/>
  <c r="M11" i="14"/>
  <c r="AC11" i="14"/>
  <c r="AS11" i="14"/>
  <c r="M14" i="14"/>
  <c r="AE14" i="14"/>
  <c r="BA14" i="14"/>
  <c r="O17" i="14"/>
  <c r="AU17" i="14"/>
  <c r="U19" i="14"/>
  <c r="BA19" i="14"/>
  <c r="I22" i="14"/>
  <c r="AO22" i="14"/>
  <c r="AE23" i="14"/>
  <c r="AC24" i="14"/>
  <c r="AW31" i="14"/>
  <c r="AG31" i="14"/>
  <c r="Q31" i="14"/>
  <c r="AS31" i="14"/>
  <c r="AC31" i="14"/>
  <c r="M31" i="14"/>
  <c r="AQ31" i="14"/>
  <c r="AA31" i="14"/>
  <c r="K31" i="14"/>
  <c r="AO31" i="14"/>
  <c r="Y31" i="14"/>
  <c r="I31" i="14"/>
  <c r="BA31" i="14"/>
  <c r="AK31" i="14"/>
  <c r="U31" i="14"/>
  <c r="AY31" i="14"/>
  <c r="AI31" i="14"/>
  <c r="S31" i="14"/>
  <c r="AC32" i="14"/>
  <c r="BC36" i="14"/>
  <c r="AM36" i="14"/>
  <c r="W36" i="14"/>
  <c r="BA36" i="14"/>
  <c r="AK36" i="14"/>
  <c r="U36" i="14"/>
  <c r="AY36" i="14"/>
  <c r="AI36" i="14"/>
  <c r="S36" i="14"/>
  <c r="AW36" i="14"/>
  <c r="AG36" i="14"/>
  <c r="Q36" i="14"/>
  <c r="AU36" i="14"/>
  <c r="AE36" i="14"/>
  <c r="O36" i="14"/>
  <c r="AQ36" i="14"/>
  <c r="AA36" i="14"/>
  <c r="K36" i="14"/>
  <c r="AO36" i="14"/>
  <c r="Y36" i="14"/>
  <c r="I36" i="14"/>
  <c r="CO38" i="14"/>
  <c r="DE38" i="14"/>
  <c r="DU38" i="14"/>
  <c r="S9" i="14"/>
  <c r="AI9" i="14"/>
  <c r="AY9" i="14"/>
  <c r="O11" i="14"/>
  <c r="AE11" i="14"/>
  <c r="AU11" i="14"/>
  <c r="K13" i="14"/>
  <c r="AC13" i="14"/>
  <c r="AU13" i="14"/>
  <c r="O14" i="14"/>
  <c r="AG14" i="14"/>
  <c r="AW15" i="14"/>
  <c r="AG15" i="14"/>
  <c r="Q15" i="14"/>
  <c r="BA15" i="14"/>
  <c r="AK15" i="14"/>
  <c r="U15" i="14"/>
  <c r="AA15" i="14"/>
  <c r="AU15" i="14"/>
  <c r="S17" i="14"/>
  <c r="AY17" i="14"/>
  <c r="W19" i="14"/>
  <c r="BC19" i="14"/>
  <c r="BC20" i="14"/>
  <c r="AM20" i="14"/>
  <c r="W20" i="14"/>
  <c r="AW20" i="14"/>
  <c r="AG20" i="14"/>
  <c r="Q20" i="14"/>
  <c r="AU20" i="14"/>
  <c r="AE20" i="14"/>
  <c r="O20" i="14"/>
  <c r="AQ20" i="14"/>
  <c r="AA20" i="14"/>
  <c r="K20" i="14"/>
  <c r="AK20" i="14"/>
  <c r="O22" i="14"/>
  <c r="AU22" i="14"/>
  <c r="AM23" i="14"/>
  <c r="AK24" i="14"/>
  <c r="AQ26" i="14"/>
  <c r="AA26" i="14"/>
  <c r="K26" i="14"/>
  <c r="BA26" i="14"/>
  <c r="AK26" i="14"/>
  <c r="U26" i="14"/>
  <c r="AY26" i="14"/>
  <c r="AI26" i="14"/>
  <c r="S26" i="14"/>
  <c r="AU26" i="14"/>
  <c r="AE26" i="14"/>
  <c r="O26" i="14"/>
  <c r="AS26" i="14"/>
  <c r="AC26" i="14"/>
  <c r="M26" i="14"/>
  <c r="AW26" i="14"/>
  <c r="AO27" i="14"/>
  <c r="Y27" i="14"/>
  <c r="I27" i="14"/>
  <c r="AY27" i="14"/>
  <c r="AI27" i="14"/>
  <c r="S27" i="14"/>
  <c r="AW27" i="14"/>
  <c r="AG27" i="14"/>
  <c r="Q27" i="14"/>
  <c r="AS27" i="14"/>
  <c r="AC27" i="14"/>
  <c r="M27" i="14"/>
  <c r="AQ27" i="14"/>
  <c r="AA27" i="14"/>
  <c r="K27" i="14"/>
  <c r="BA27" i="14"/>
  <c r="BC28" i="14"/>
  <c r="AM28" i="14"/>
  <c r="W28" i="14"/>
  <c r="AW28" i="14"/>
  <c r="AG28" i="14"/>
  <c r="Q28" i="14"/>
  <c r="AU28" i="14"/>
  <c r="AE28" i="14"/>
  <c r="O28" i="14"/>
  <c r="AQ28" i="14"/>
  <c r="AA28" i="14"/>
  <c r="K28" i="14"/>
  <c r="AO28" i="14"/>
  <c r="Y28" i="14"/>
  <c r="I28" i="14"/>
  <c r="AY28" i="14"/>
  <c r="O31" i="14"/>
  <c r="AK32" i="14"/>
  <c r="M36" i="14"/>
  <c r="BD38" i="14"/>
  <c r="CQ38" i="14"/>
  <c r="DG38" i="14"/>
  <c r="DW38" i="14"/>
  <c r="U9" i="14"/>
  <c r="AK9" i="14"/>
  <c r="Q11" i="14"/>
  <c r="AG11" i="14"/>
  <c r="M13" i="14"/>
  <c r="AE13" i="14"/>
  <c r="AW13" i="14"/>
  <c r="Q14" i="14"/>
  <c r="AK14" i="14"/>
  <c r="I15" i="14"/>
  <c r="AC15" i="14"/>
  <c r="AY15" i="14"/>
  <c r="Y17" i="14"/>
  <c r="AQ18" i="14"/>
  <c r="AA18" i="14"/>
  <c r="K18" i="14"/>
  <c r="BA18" i="14"/>
  <c r="AK18" i="14"/>
  <c r="U18" i="14"/>
  <c r="AY18" i="14"/>
  <c r="AI18" i="14"/>
  <c r="S18" i="14"/>
  <c r="AU18" i="14"/>
  <c r="AE18" i="14"/>
  <c r="O18" i="14"/>
  <c r="AM18" i="14"/>
  <c r="AA19" i="14"/>
  <c r="I20" i="14"/>
  <c r="AO20" i="14"/>
  <c r="Q22" i="14"/>
  <c r="AW22" i="14"/>
  <c r="AS23" i="14"/>
  <c r="AQ24" i="14"/>
  <c r="I26" i="14"/>
  <c r="BC26" i="14"/>
  <c r="O27" i="14"/>
  <c r="BC27" i="14"/>
  <c r="M28" i="14"/>
  <c r="BA28" i="14"/>
  <c r="AY30" i="14"/>
  <c r="AI30" i="14"/>
  <c r="S30" i="14"/>
  <c r="AU30" i="14"/>
  <c r="AE30" i="14"/>
  <c r="O30" i="14"/>
  <c r="AS30" i="14"/>
  <c r="AC30" i="14"/>
  <c r="M30" i="14"/>
  <c r="AQ30" i="14"/>
  <c r="AA30" i="14"/>
  <c r="K30" i="14"/>
  <c r="BC30" i="14"/>
  <c r="AM30" i="14"/>
  <c r="W30" i="14"/>
  <c r="BA30" i="14"/>
  <c r="AK30" i="14"/>
  <c r="U30" i="14"/>
  <c r="AS32" i="14"/>
  <c r="W29" i="14"/>
  <c r="AM29" i="14"/>
  <c r="BC29" i="14"/>
  <c r="K35" i="14"/>
  <c r="AA35" i="14"/>
  <c r="AQ35" i="14"/>
  <c r="Q25" i="14"/>
  <c r="AG25" i="14"/>
  <c r="AW25" i="14"/>
  <c r="I29" i="14"/>
  <c r="Y29" i="14"/>
  <c r="AO29" i="14"/>
  <c r="Q33" i="14"/>
  <c r="AG33" i="14"/>
  <c r="AW33" i="14"/>
  <c r="O34" i="14"/>
  <c r="AE34" i="14"/>
  <c r="AU34" i="14"/>
  <c r="M35" i="14"/>
  <c r="AC35" i="14"/>
  <c r="AS35" i="14"/>
  <c r="U25" i="14"/>
  <c r="AK25" i="14"/>
  <c r="BA25" i="14"/>
  <c r="M29" i="14"/>
  <c r="AC29" i="14"/>
  <c r="AS29" i="14"/>
  <c r="U33" i="14"/>
  <c r="AK33" i="14"/>
  <c r="BA33" i="14"/>
  <c r="S34" i="14"/>
  <c r="AI34" i="14"/>
  <c r="AY34" i="14"/>
  <c r="Q35" i="14"/>
  <c r="AG35" i="14"/>
  <c r="AW35" i="14"/>
  <c r="W25" i="14"/>
  <c r="AM25" i="14"/>
  <c r="BC25" i="14"/>
  <c r="O29" i="14"/>
  <c r="AE29" i="14"/>
  <c r="AU29" i="14"/>
  <c r="W33" i="14"/>
  <c r="AM33" i="14"/>
  <c r="BC33" i="14"/>
  <c r="U34" i="14"/>
  <c r="AK34" i="14"/>
  <c r="BA34" i="14"/>
  <c r="S35" i="14"/>
  <c r="AI35" i="14"/>
  <c r="AY35" i="14"/>
  <c r="W34" i="14"/>
  <c r="AM34" i="14"/>
  <c r="BC34" i="14"/>
  <c r="U35" i="14"/>
  <c r="AK35" i="14"/>
  <c r="BA35" i="14"/>
  <c r="W35" i="14"/>
  <c r="AM35" i="14"/>
  <c r="BC35" i="14"/>
  <c r="M25" i="14"/>
  <c r="AC25" i="14"/>
  <c r="U29" i="14"/>
  <c r="AK29" i="14"/>
  <c r="M33" i="14"/>
  <c r="AC33" i="14"/>
  <c r="K34" i="14"/>
  <c r="AA34" i="14"/>
  <c r="I35" i="14"/>
  <c r="Y35" i="14"/>
  <c r="CI38" i="13"/>
  <c r="DO38" i="13"/>
  <c r="CY38" i="13"/>
  <c r="EZ38" i="13"/>
  <c r="AG19" i="13"/>
  <c r="Y31" i="13"/>
  <c r="BC26" i="13"/>
  <c r="Y33" i="13"/>
  <c r="BA9" i="13"/>
  <c r="AC9" i="13"/>
  <c r="M9" i="13"/>
  <c r="AS9" i="13"/>
  <c r="AI20" i="13"/>
  <c r="AE20" i="13"/>
  <c r="W20" i="13"/>
  <c r="BC20" i="13"/>
  <c r="K20" i="13"/>
  <c r="AY20" i="13"/>
  <c r="AU20" i="13"/>
  <c r="AQ20" i="13"/>
  <c r="S20" i="13"/>
  <c r="O20" i="13"/>
  <c r="AI28" i="13"/>
  <c r="AU28" i="13"/>
  <c r="AE28" i="13"/>
  <c r="AA28" i="13"/>
  <c r="O28" i="13"/>
  <c r="AY30" i="13"/>
  <c r="K30" i="13"/>
  <c r="AU30" i="13"/>
  <c r="AQ30" i="13"/>
  <c r="AA30" i="13"/>
  <c r="AE30" i="13"/>
  <c r="O30" i="13"/>
  <c r="BC11" i="13"/>
  <c r="AY11" i="13"/>
  <c r="AE11" i="13"/>
  <c r="K11" i="13"/>
  <c r="AW11" i="13"/>
  <c r="AC11" i="13"/>
  <c r="I11" i="13"/>
  <c r="AQ11" i="13"/>
  <c r="S11" i="13"/>
  <c r="AO11" i="13"/>
  <c r="Q11" i="13"/>
  <c r="AI11" i="13"/>
  <c r="O11" i="13"/>
  <c r="AG11" i="13"/>
  <c r="M11" i="13"/>
  <c r="AU11" i="13"/>
  <c r="AA11" i="13"/>
  <c r="AS11" i="13"/>
  <c r="Y11" i="13"/>
  <c r="AQ16" i="13"/>
  <c r="AI16" i="13"/>
  <c r="BC16" i="13"/>
  <c r="W16" i="13"/>
  <c r="AU22" i="13"/>
  <c r="K22" i="13"/>
  <c r="AI22" i="13"/>
  <c r="AQ22" i="13"/>
  <c r="AA22" i="13"/>
  <c r="W22" i="13"/>
  <c r="BC22" i="13"/>
  <c r="S22" i="13"/>
  <c r="AY22" i="13"/>
  <c r="O22" i="13"/>
  <c r="AE22" i="13"/>
  <c r="AQ24" i="13"/>
  <c r="AY24" i="13"/>
  <c r="S24" i="13"/>
  <c r="AQ32" i="13"/>
  <c r="BC32" i="13"/>
  <c r="AA32" i="13"/>
  <c r="S8" i="13"/>
  <c r="AY8" i="13"/>
  <c r="Q17" i="13"/>
  <c r="I19" i="13"/>
  <c r="AC21" i="13"/>
  <c r="AG8" i="13"/>
  <c r="AC19" i="13"/>
  <c r="AQ26" i="13"/>
  <c r="AI8" i="13"/>
  <c r="I8" i="13"/>
  <c r="AO8" i="13"/>
  <c r="AO19" i="13"/>
  <c r="O8" i="13"/>
  <c r="AU8" i="13"/>
  <c r="BA19" i="13"/>
  <c r="M21" i="13"/>
  <c r="I29" i="13"/>
  <c r="Y8" i="13"/>
  <c r="U19" i="13"/>
  <c r="AG21" i="13"/>
  <c r="W26" i="13"/>
  <c r="AG29" i="13"/>
  <c r="AG25" i="13"/>
  <c r="K26" i="13"/>
  <c r="Q29" i="13"/>
  <c r="AE8" i="13"/>
  <c r="Y19" i="13"/>
  <c r="AS21" i="13"/>
  <c r="AA26" i="13"/>
  <c r="AW29" i="13"/>
  <c r="AO7" i="13"/>
  <c r="Y7" i="13"/>
  <c r="I7" i="13"/>
  <c r="S7" i="13"/>
  <c r="BC7" i="13"/>
  <c r="AM7" i="13"/>
  <c r="W7" i="13"/>
  <c r="AW7" i="13"/>
  <c r="BA7" i="13"/>
  <c r="AK7" i="13"/>
  <c r="U7" i="13"/>
  <c r="AY7" i="13"/>
  <c r="AI7" i="13"/>
  <c r="Q7" i="13"/>
  <c r="AU7" i="13"/>
  <c r="AE7" i="13"/>
  <c r="O7" i="13"/>
  <c r="AQ7" i="13"/>
  <c r="AA7" i="13"/>
  <c r="K7" i="13"/>
  <c r="AG7" i="13"/>
  <c r="AS7" i="13"/>
  <c r="AC7" i="13"/>
  <c r="M7" i="13"/>
  <c r="AU15" i="13"/>
  <c r="AE15" i="13"/>
  <c r="O15" i="13"/>
  <c r="AQ15" i="13"/>
  <c r="AA15" i="13"/>
  <c r="K15" i="13"/>
  <c r="AY15" i="13"/>
  <c r="AI15" i="13"/>
  <c r="S15" i="13"/>
  <c r="AK15" i="13"/>
  <c r="I15" i="13"/>
  <c r="Y15" i="13"/>
  <c r="AW15" i="13"/>
  <c r="AG15" i="13"/>
  <c r="W15" i="13"/>
  <c r="BC15" i="13"/>
  <c r="AC15" i="13"/>
  <c r="BA15" i="13"/>
  <c r="AS15" i="13"/>
  <c r="U15" i="13"/>
  <c r="AM15" i="13"/>
  <c r="M15" i="13"/>
  <c r="AO15" i="13"/>
  <c r="Q15" i="13"/>
  <c r="AQ14" i="13"/>
  <c r="AA14" i="13"/>
  <c r="K14" i="13"/>
  <c r="AK14" i="13"/>
  <c r="AO14" i="13"/>
  <c r="Y14" i="13"/>
  <c r="I14" i="13"/>
  <c r="BA14" i="13"/>
  <c r="AI14" i="13"/>
  <c r="BC14" i="13"/>
  <c r="AM14" i="13"/>
  <c r="W14" i="13"/>
  <c r="U14" i="13"/>
  <c r="AY14" i="13"/>
  <c r="AW14" i="13"/>
  <c r="AG14" i="13"/>
  <c r="Q14" i="13"/>
  <c r="AS14" i="13"/>
  <c r="M14" i="13"/>
  <c r="S14" i="13"/>
  <c r="AU14" i="13"/>
  <c r="AE14" i="13"/>
  <c r="O14" i="13"/>
  <c r="AC14" i="13"/>
  <c r="AS13" i="13"/>
  <c r="AC13" i="13"/>
  <c r="M13" i="13"/>
  <c r="BC13" i="13"/>
  <c r="W13" i="13"/>
  <c r="AK13" i="13"/>
  <c r="AQ13" i="13"/>
  <c r="AA13" i="13"/>
  <c r="K13" i="13"/>
  <c r="U13" i="13"/>
  <c r="AO13" i="13"/>
  <c r="Y13" i="13"/>
  <c r="I13" i="13"/>
  <c r="AM13" i="13"/>
  <c r="BA13" i="13"/>
  <c r="AY13" i="13"/>
  <c r="AI13" i="13"/>
  <c r="S13" i="13"/>
  <c r="AU13" i="13"/>
  <c r="O13" i="13"/>
  <c r="AW13" i="13"/>
  <c r="AG13" i="13"/>
  <c r="Q13" i="13"/>
  <c r="AE13" i="13"/>
  <c r="AY10" i="13"/>
  <c r="AI10" i="13"/>
  <c r="S10" i="13"/>
  <c r="M10" i="13"/>
  <c r="AW10" i="13"/>
  <c r="AG10" i="13"/>
  <c r="Q10" i="13"/>
  <c r="AC10" i="13"/>
  <c r="K10" i="13"/>
  <c r="AU10" i="13"/>
  <c r="AE10" i="13"/>
  <c r="O10" i="13"/>
  <c r="AS10" i="13"/>
  <c r="AO10" i="13"/>
  <c r="Y10" i="13"/>
  <c r="I10" i="13"/>
  <c r="BA10" i="13"/>
  <c r="U10" i="13"/>
  <c r="BC10" i="13"/>
  <c r="AM10" i="13"/>
  <c r="W10" i="13"/>
  <c r="AK10" i="13"/>
  <c r="AQ10" i="13"/>
  <c r="AA10" i="13"/>
  <c r="AM12" i="13"/>
  <c r="DI38" i="13"/>
  <c r="AG12" i="13"/>
  <c r="AQ17" i="13"/>
  <c r="AA17" i="13"/>
  <c r="K17" i="13"/>
  <c r="BC17" i="13"/>
  <c r="AM17" i="13"/>
  <c r="W17" i="13"/>
  <c r="AY17" i="13"/>
  <c r="AI17" i="13"/>
  <c r="S17" i="13"/>
  <c r="AU17" i="13"/>
  <c r="AE17" i="13"/>
  <c r="O17" i="13"/>
  <c r="BA25" i="13"/>
  <c r="Y27" i="13"/>
  <c r="CE38" i="13"/>
  <c r="CU38" i="13"/>
  <c r="DK38" i="13"/>
  <c r="DZ38" i="13"/>
  <c r="K8" i="13"/>
  <c r="AA8" i="13"/>
  <c r="AQ8" i="13"/>
  <c r="I9" i="13"/>
  <c r="Y9" i="13"/>
  <c r="AO9" i="13"/>
  <c r="U11" i="13"/>
  <c r="AK11" i="13"/>
  <c r="BA11" i="13"/>
  <c r="S12" i="13"/>
  <c r="AI12" i="13"/>
  <c r="AY12" i="13"/>
  <c r="AA16" i="13"/>
  <c r="I17" i="13"/>
  <c r="AO17" i="13"/>
  <c r="AE18" i="13"/>
  <c r="M19" i="13"/>
  <c r="AS19" i="13"/>
  <c r="Q21" i="13"/>
  <c r="AW21" i="13"/>
  <c r="AW22" i="13"/>
  <c r="AG22" i="13"/>
  <c r="Q22" i="13"/>
  <c r="AS22" i="13"/>
  <c r="AC22" i="13"/>
  <c r="M22" i="13"/>
  <c r="AO22" i="13"/>
  <c r="Y22" i="13"/>
  <c r="I22" i="13"/>
  <c r="BA22" i="13"/>
  <c r="AK22" i="13"/>
  <c r="U22" i="13"/>
  <c r="AM22" i="13"/>
  <c r="U23" i="13"/>
  <c r="BA23" i="13"/>
  <c r="K24" i="13"/>
  <c r="Y25" i="13"/>
  <c r="O26" i="13"/>
  <c r="AU26" i="13"/>
  <c r="AC27" i="13"/>
  <c r="S28" i="13"/>
  <c r="AY28" i="13"/>
  <c r="AM32" i="13"/>
  <c r="BC36" i="13"/>
  <c r="AM36" i="13"/>
  <c r="W36" i="13"/>
  <c r="BA36" i="13"/>
  <c r="AK36" i="13"/>
  <c r="U36" i="13"/>
  <c r="AY36" i="13"/>
  <c r="AI36" i="13"/>
  <c r="S36" i="13"/>
  <c r="AW36" i="13"/>
  <c r="AG36" i="13"/>
  <c r="Q36" i="13"/>
  <c r="AU36" i="13"/>
  <c r="AE36" i="13"/>
  <c r="O36" i="13"/>
  <c r="AS36" i="13"/>
  <c r="AC36" i="13"/>
  <c r="M36" i="13"/>
  <c r="AQ36" i="13"/>
  <c r="AA36" i="13"/>
  <c r="K36" i="13"/>
  <c r="AO36" i="13"/>
  <c r="Y36" i="13"/>
  <c r="I36" i="13"/>
  <c r="W12" i="13"/>
  <c r="CS38" i="13"/>
  <c r="DY38" i="13"/>
  <c r="W9" i="13"/>
  <c r="AM9" i="13"/>
  <c r="BC9" i="13"/>
  <c r="Q12" i="13"/>
  <c r="AW12" i="13"/>
  <c r="AK17" i="13"/>
  <c r="AA18" i="13"/>
  <c r="AS24" i="13"/>
  <c r="AC24" i="13"/>
  <c r="M24" i="13"/>
  <c r="AO24" i="13"/>
  <c r="Y24" i="13"/>
  <c r="I24" i="13"/>
  <c r="BA24" i="13"/>
  <c r="AK24" i="13"/>
  <c r="U24" i="13"/>
  <c r="AW24" i="13"/>
  <c r="AG24" i="13"/>
  <c r="Q24" i="13"/>
  <c r="AM24" i="13"/>
  <c r="U25" i="13"/>
  <c r="AW31" i="13"/>
  <c r="AG31" i="13"/>
  <c r="Q31" i="13"/>
  <c r="AU31" i="13"/>
  <c r="AE31" i="13"/>
  <c r="O31" i="13"/>
  <c r="AQ31" i="13"/>
  <c r="AA31" i="13"/>
  <c r="K31" i="13"/>
  <c r="BC31" i="13"/>
  <c r="AM31" i="13"/>
  <c r="W31" i="13"/>
  <c r="BA31" i="13"/>
  <c r="AK31" i="13"/>
  <c r="U31" i="13"/>
  <c r="AY31" i="13"/>
  <c r="AI31" i="13"/>
  <c r="S31" i="13"/>
  <c r="CG38" i="13"/>
  <c r="CW38" i="13"/>
  <c r="DM38" i="13"/>
  <c r="EA38" i="13"/>
  <c r="M8" i="13"/>
  <c r="AC8" i="13"/>
  <c r="AS8" i="13"/>
  <c r="K9" i="13"/>
  <c r="AA9" i="13"/>
  <c r="AQ9" i="13"/>
  <c r="W11" i="13"/>
  <c r="AM11" i="13"/>
  <c r="U12" i="13"/>
  <c r="AK12" i="13"/>
  <c r="BA12" i="13"/>
  <c r="AE16" i="13"/>
  <c r="M17" i="13"/>
  <c r="AS17" i="13"/>
  <c r="Q19" i="13"/>
  <c r="BA20" i="13"/>
  <c r="AK20" i="13"/>
  <c r="U20" i="13"/>
  <c r="AW20" i="13"/>
  <c r="AG20" i="13"/>
  <c r="Q20" i="13"/>
  <c r="AS20" i="13"/>
  <c r="AC20" i="13"/>
  <c r="M20" i="13"/>
  <c r="AO20" i="13"/>
  <c r="Y20" i="13"/>
  <c r="I20" i="13"/>
  <c r="AM20" i="13"/>
  <c r="U21" i="13"/>
  <c r="O24" i="13"/>
  <c r="AU24" i="13"/>
  <c r="AC25" i="13"/>
  <c r="S26" i="13"/>
  <c r="AY26" i="13"/>
  <c r="AG27" i="13"/>
  <c r="W28" i="13"/>
  <c r="BC28" i="13"/>
  <c r="BA29" i="13"/>
  <c r="AK29" i="13"/>
  <c r="U29" i="13"/>
  <c r="AY29" i="13"/>
  <c r="AI29" i="13"/>
  <c r="S29" i="13"/>
  <c r="AU29" i="13"/>
  <c r="AE29" i="13"/>
  <c r="O29" i="13"/>
  <c r="AQ29" i="13"/>
  <c r="AA29" i="13"/>
  <c r="K29" i="13"/>
  <c r="BC29" i="13"/>
  <c r="AM29" i="13"/>
  <c r="W29" i="13"/>
  <c r="AS29" i="13"/>
  <c r="M31" i="13"/>
  <c r="AS33" i="13"/>
  <c r="AC33" i="13"/>
  <c r="M33" i="13"/>
  <c r="AQ33" i="13"/>
  <c r="AA33" i="13"/>
  <c r="K33" i="13"/>
  <c r="BC33" i="13"/>
  <c r="AM33" i="13"/>
  <c r="W33" i="13"/>
  <c r="BA33" i="13"/>
  <c r="AK33" i="13"/>
  <c r="U33" i="13"/>
  <c r="AY33" i="13"/>
  <c r="AI33" i="13"/>
  <c r="S33" i="13"/>
  <c r="AW33" i="13"/>
  <c r="AG33" i="13"/>
  <c r="Q33" i="13"/>
  <c r="AU33" i="13"/>
  <c r="AE33" i="13"/>
  <c r="O33" i="13"/>
  <c r="AO18" i="13"/>
  <c r="Y18" i="13"/>
  <c r="I18" i="13"/>
  <c r="BA18" i="13"/>
  <c r="AK18" i="13"/>
  <c r="U18" i="13"/>
  <c r="AW18" i="13"/>
  <c r="AG18" i="13"/>
  <c r="Q18" i="13"/>
  <c r="AS18" i="13"/>
  <c r="AC18" i="13"/>
  <c r="M18" i="13"/>
  <c r="AM18" i="13"/>
  <c r="AK27" i="13"/>
  <c r="AO35" i="13"/>
  <c r="Y35" i="13"/>
  <c r="I35" i="13"/>
  <c r="BC35" i="13"/>
  <c r="AM35" i="13"/>
  <c r="W35" i="13"/>
  <c r="BA35" i="13"/>
  <c r="AK35" i="13"/>
  <c r="U35" i="13"/>
  <c r="AY35" i="13"/>
  <c r="AI35" i="13"/>
  <c r="S35" i="13"/>
  <c r="AW35" i="13"/>
  <c r="AG35" i="13"/>
  <c r="Q35" i="13"/>
  <c r="AU35" i="13"/>
  <c r="AE35" i="13"/>
  <c r="O35" i="13"/>
  <c r="AS35" i="13"/>
  <c r="AC35" i="13"/>
  <c r="M35" i="13"/>
  <c r="AQ35" i="13"/>
  <c r="AA35" i="13"/>
  <c r="K35" i="13"/>
  <c r="DA38" i="13"/>
  <c r="FY38" i="13"/>
  <c r="W24" i="13"/>
  <c r="AK25" i="13"/>
  <c r="CM38" i="13"/>
  <c r="DC38" i="13"/>
  <c r="DS38" i="13"/>
  <c r="GX38" i="13"/>
  <c r="Q9" i="13"/>
  <c r="AG9" i="13"/>
  <c r="AW9" i="13"/>
  <c r="K12" i="13"/>
  <c r="AA12" i="13"/>
  <c r="AQ12" i="13"/>
  <c r="K16" i="13"/>
  <c r="Y17" i="13"/>
  <c r="O18" i="13"/>
  <c r="AU18" i="13"/>
  <c r="AU23" i="13"/>
  <c r="AE23" i="13"/>
  <c r="O23" i="13"/>
  <c r="AQ23" i="13"/>
  <c r="AA23" i="13"/>
  <c r="K23" i="13"/>
  <c r="BC23" i="13"/>
  <c r="AM23" i="13"/>
  <c r="W23" i="13"/>
  <c r="AY23" i="13"/>
  <c r="AI23" i="13"/>
  <c r="S23" i="13"/>
  <c r="AK23" i="13"/>
  <c r="AA24" i="13"/>
  <c r="I25" i="13"/>
  <c r="AE26" i="13"/>
  <c r="M27" i="13"/>
  <c r="AS27" i="13"/>
  <c r="AO31" i="13"/>
  <c r="AU32" i="13"/>
  <c r="AE32" i="13"/>
  <c r="O32" i="13"/>
  <c r="AS32" i="13"/>
  <c r="AC32" i="13"/>
  <c r="M32" i="13"/>
  <c r="AO32" i="13"/>
  <c r="Y32" i="13"/>
  <c r="I32" i="13"/>
  <c r="BA32" i="13"/>
  <c r="AK32" i="13"/>
  <c r="U32" i="13"/>
  <c r="AY32" i="13"/>
  <c r="AI32" i="13"/>
  <c r="S32" i="13"/>
  <c r="AW32" i="13"/>
  <c r="AG32" i="13"/>
  <c r="Q32" i="13"/>
  <c r="AO33" i="13"/>
  <c r="BC12" i="13"/>
  <c r="CK38" i="13"/>
  <c r="O9" i="13"/>
  <c r="AU9" i="13"/>
  <c r="AS16" i="13"/>
  <c r="AC16" i="13"/>
  <c r="M16" i="13"/>
  <c r="AO16" i="13"/>
  <c r="Y16" i="13"/>
  <c r="I16" i="13"/>
  <c r="BA16" i="13"/>
  <c r="AK16" i="13"/>
  <c r="U16" i="13"/>
  <c r="AW16" i="13"/>
  <c r="AG16" i="13"/>
  <c r="Q16" i="13"/>
  <c r="U17" i="13"/>
  <c r="AQ18" i="13"/>
  <c r="AQ25" i="13"/>
  <c r="AA25" i="13"/>
  <c r="K25" i="13"/>
  <c r="BC25" i="13"/>
  <c r="AM25" i="13"/>
  <c r="W25" i="13"/>
  <c r="AY25" i="13"/>
  <c r="AI25" i="13"/>
  <c r="S25" i="13"/>
  <c r="AU25" i="13"/>
  <c r="AE25" i="13"/>
  <c r="O25" i="13"/>
  <c r="AO27" i="13"/>
  <c r="AC31" i="13"/>
  <c r="CO38" i="13"/>
  <c r="DE38" i="13"/>
  <c r="DU38" i="13"/>
  <c r="U8" i="13"/>
  <c r="AK8" i="13"/>
  <c r="BA8" i="13"/>
  <c r="S9" i="13"/>
  <c r="AI9" i="13"/>
  <c r="AY9" i="13"/>
  <c r="M12" i="13"/>
  <c r="AC12" i="13"/>
  <c r="AS12" i="13"/>
  <c r="O16" i="13"/>
  <c r="AU16" i="13"/>
  <c r="AC17" i="13"/>
  <c r="S18" i="13"/>
  <c r="AY18" i="13"/>
  <c r="AY21" i="13"/>
  <c r="AI21" i="13"/>
  <c r="S21" i="13"/>
  <c r="AU21" i="13"/>
  <c r="AE21" i="13"/>
  <c r="O21" i="13"/>
  <c r="AQ21" i="13"/>
  <c r="AA21" i="13"/>
  <c r="K21" i="13"/>
  <c r="BC21" i="13"/>
  <c r="AM21" i="13"/>
  <c r="W21" i="13"/>
  <c r="AK21" i="13"/>
  <c r="I23" i="13"/>
  <c r="AO23" i="13"/>
  <c r="AE24" i="13"/>
  <c r="M25" i="13"/>
  <c r="AS25" i="13"/>
  <c r="Q27" i="13"/>
  <c r="BA28" i="13"/>
  <c r="AK28" i="13"/>
  <c r="U28" i="13"/>
  <c r="AW28" i="13"/>
  <c r="AG28" i="13"/>
  <c r="Q28" i="13"/>
  <c r="AS28" i="13"/>
  <c r="AC28" i="13"/>
  <c r="M28" i="13"/>
  <c r="AO28" i="13"/>
  <c r="Y28" i="13"/>
  <c r="I28" i="13"/>
  <c r="AM28" i="13"/>
  <c r="Y29" i="13"/>
  <c r="AS31" i="13"/>
  <c r="K32" i="13"/>
  <c r="BC27" i="13"/>
  <c r="AM27" i="13"/>
  <c r="W27" i="13"/>
  <c r="AY27" i="13"/>
  <c r="AI27" i="13"/>
  <c r="S27" i="13"/>
  <c r="AU27" i="13"/>
  <c r="AE27" i="13"/>
  <c r="O27" i="13"/>
  <c r="AQ27" i="13"/>
  <c r="AA27" i="13"/>
  <c r="K27" i="13"/>
  <c r="DQ38" i="13"/>
  <c r="AE9" i="13"/>
  <c r="I12" i="13"/>
  <c r="Y12" i="13"/>
  <c r="AO12" i="13"/>
  <c r="AM16" i="13"/>
  <c r="BA17" i="13"/>
  <c r="K18" i="13"/>
  <c r="BC24" i="13"/>
  <c r="I27" i="13"/>
  <c r="BD38" i="13"/>
  <c r="CQ38" i="13"/>
  <c r="DG38" i="13"/>
  <c r="DW38" i="13"/>
  <c r="W8" i="13"/>
  <c r="AM8" i="13"/>
  <c r="U9" i="13"/>
  <c r="AK9" i="13"/>
  <c r="O12" i="13"/>
  <c r="AE12" i="13"/>
  <c r="S16" i="13"/>
  <c r="AY16" i="13"/>
  <c r="AG17" i="13"/>
  <c r="W18" i="13"/>
  <c r="BC18" i="13"/>
  <c r="BC19" i="13"/>
  <c r="AM19" i="13"/>
  <c r="W19" i="13"/>
  <c r="AY19" i="13"/>
  <c r="AI19" i="13"/>
  <c r="S19" i="13"/>
  <c r="AU19" i="13"/>
  <c r="AE19" i="13"/>
  <c r="O19" i="13"/>
  <c r="AQ19" i="13"/>
  <c r="AA19" i="13"/>
  <c r="K19" i="13"/>
  <c r="AK19" i="13"/>
  <c r="AA20" i="13"/>
  <c r="I21" i="13"/>
  <c r="AO21" i="13"/>
  <c r="M23" i="13"/>
  <c r="AS23" i="13"/>
  <c r="AI24" i="13"/>
  <c r="Q25" i="13"/>
  <c r="AW25" i="13"/>
  <c r="AO26" i="13"/>
  <c r="Y26" i="13"/>
  <c r="I26" i="13"/>
  <c r="BA26" i="13"/>
  <c r="AK26" i="13"/>
  <c r="U26" i="13"/>
  <c r="AW26" i="13"/>
  <c r="AG26" i="13"/>
  <c r="Q26" i="13"/>
  <c r="AS26" i="13"/>
  <c r="AC26" i="13"/>
  <c r="M26" i="13"/>
  <c r="AM26" i="13"/>
  <c r="U27" i="13"/>
  <c r="BA27" i="13"/>
  <c r="K28" i="13"/>
  <c r="AQ28" i="13"/>
  <c r="AC29" i="13"/>
  <c r="W32" i="13"/>
  <c r="U30" i="13"/>
  <c r="AK30" i="13"/>
  <c r="BA30" i="13"/>
  <c r="M34" i="13"/>
  <c r="AC34" i="13"/>
  <c r="AS34" i="13"/>
  <c r="W30" i="13"/>
  <c r="AM30" i="13"/>
  <c r="BC30" i="13"/>
  <c r="O34" i="13"/>
  <c r="AE34" i="13"/>
  <c r="AU34" i="13"/>
  <c r="I30" i="13"/>
  <c r="Y30" i="13"/>
  <c r="AO30" i="13"/>
  <c r="Q34" i="13"/>
  <c r="AG34" i="13"/>
  <c r="AW34" i="13"/>
  <c r="S34" i="13"/>
  <c r="AI34" i="13"/>
  <c r="AY34" i="13"/>
  <c r="M30" i="13"/>
  <c r="AC30" i="13"/>
  <c r="AS30" i="13"/>
  <c r="U34" i="13"/>
  <c r="AK34" i="13"/>
  <c r="BA34" i="13"/>
  <c r="W34" i="13"/>
  <c r="AM34" i="13"/>
  <c r="BC34" i="13"/>
  <c r="Q30" i="13"/>
  <c r="AG30" i="13"/>
  <c r="AW30" i="13"/>
  <c r="I34" i="13"/>
  <c r="Y34" i="13"/>
  <c r="AO34" i="13"/>
  <c r="S30" i="13"/>
  <c r="AI30" i="13"/>
  <c r="K34" i="13"/>
  <c r="AA34" i="13"/>
  <c r="DS38" i="12"/>
  <c r="CM38" i="12"/>
  <c r="DG38" i="12"/>
  <c r="DC38" i="12"/>
  <c r="BD38" i="12"/>
  <c r="DQ38" i="12"/>
  <c r="DI38" i="12"/>
  <c r="CK38" i="12"/>
  <c r="AE26" i="12"/>
  <c r="AY26" i="12"/>
  <c r="Q26" i="12"/>
  <c r="BA26" i="12"/>
  <c r="S26" i="12"/>
  <c r="S37" i="12"/>
  <c r="AI37" i="12"/>
  <c r="AY37" i="12"/>
  <c r="I37" i="12"/>
  <c r="Y37" i="12"/>
  <c r="AK16" i="12"/>
  <c r="AI16" i="12"/>
  <c r="I16" i="12"/>
  <c r="BC25" i="12"/>
  <c r="AY25" i="12"/>
  <c r="Q25" i="12"/>
  <c r="AU25" i="12"/>
  <c r="AK25" i="12"/>
  <c r="W25" i="12"/>
  <c r="U25" i="12"/>
  <c r="AW25" i="12"/>
  <c r="O25" i="12"/>
  <c r="AM25" i="12"/>
  <c r="S25" i="12"/>
  <c r="AO27" i="12"/>
  <c r="AU27" i="12"/>
  <c r="S27" i="12"/>
  <c r="AG27" i="12"/>
  <c r="K27" i="12"/>
  <c r="AY27" i="12"/>
  <c r="AS27" i="12"/>
  <c r="Q27" i="12"/>
  <c r="AQ27" i="12"/>
  <c r="O27" i="12"/>
  <c r="AI27" i="12"/>
  <c r="M27" i="12"/>
  <c r="AE27" i="12"/>
  <c r="AC27" i="12"/>
  <c r="AW27" i="12"/>
  <c r="AA27" i="12"/>
  <c r="AO35" i="12"/>
  <c r="AU35" i="12"/>
  <c r="S35" i="12"/>
  <c r="AI35" i="12"/>
  <c r="AG35" i="12"/>
  <c r="K35" i="12"/>
  <c r="AY35" i="12"/>
  <c r="AC35" i="12"/>
  <c r="AS35" i="12"/>
  <c r="Q35" i="12"/>
  <c r="AQ35" i="12"/>
  <c r="O35" i="12"/>
  <c r="M35" i="12"/>
  <c r="AE35" i="12"/>
  <c r="AW35" i="12"/>
  <c r="AA35" i="12"/>
  <c r="AM21" i="12"/>
  <c r="BC21" i="12"/>
  <c r="Y21" i="12"/>
  <c r="AU21" i="12"/>
  <c r="AA21" i="12"/>
  <c r="AO29" i="12"/>
  <c r="W29" i="12"/>
  <c r="AU29" i="12"/>
  <c r="AS29" i="12"/>
  <c r="AA29" i="12"/>
  <c r="Y29" i="12"/>
  <c r="BC29" i="12"/>
  <c r="AC12" i="12"/>
  <c r="AM13" i="12"/>
  <c r="Q28" i="12"/>
  <c r="AA12" i="12"/>
  <c r="AW12" i="12"/>
  <c r="I12" i="12"/>
  <c r="AY12" i="12"/>
  <c r="I13" i="12"/>
  <c r="AW18" i="12"/>
  <c r="AA20" i="12"/>
  <c r="Y28" i="12"/>
  <c r="M12" i="12"/>
  <c r="M13" i="12"/>
  <c r="Q18" i="12"/>
  <c r="AY18" i="12"/>
  <c r="O12" i="12"/>
  <c r="AS28" i="12"/>
  <c r="Y30" i="12"/>
  <c r="Q12" i="12"/>
  <c r="AQ12" i="12"/>
  <c r="Q13" i="12"/>
  <c r="U18" i="12"/>
  <c r="AA19" i="12"/>
  <c r="AU28" i="12"/>
  <c r="AQ36" i="12"/>
  <c r="M11" i="12"/>
  <c r="S12" i="12"/>
  <c r="AS12" i="12"/>
  <c r="AA13" i="12"/>
  <c r="AC18" i="12"/>
  <c r="AC19" i="12"/>
  <c r="Y22" i="12"/>
  <c r="AS26" i="12"/>
  <c r="AW28" i="12"/>
  <c r="BA30" i="12"/>
  <c r="AA31" i="12"/>
  <c r="AK34" i="12"/>
  <c r="AS36" i="12"/>
  <c r="AE13" i="12"/>
  <c r="AW36" i="12"/>
  <c r="Y20" i="12"/>
  <c r="O36" i="12"/>
  <c r="K12" i="12"/>
  <c r="AE12" i="12"/>
  <c r="K13" i="12"/>
  <c r="AO13" i="12"/>
  <c r="Q36" i="12"/>
  <c r="AG12" i="12"/>
  <c r="BC13" i="12"/>
  <c r="AU20" i="12"/>
  <c r="Y36" i="12"/>
  <c r="AI12" i="12"/>
  <c r="O13" i="12"/>
  <c r="S18" i="12"/>
  <c r="BA18" i="12"/>
  <c r="S19" i="12"/>
  <c r="AA36" i="12"/>
  <c r="Y31" i="12"/>
  <c r="Y12" i="12"/>
  <c r="AU12" i="12"/>
  <c r="AC13" i="12"/>
  <c r="AU19" i="12"/>
  <c r="O26" i="12"/>
  <c r="M34" i="12"/>
  <c r="AS34" i="12"/>
  <c r="AW8" i="12"/>
  <c r="AG8" i="12"/>
  <c r="Q8" i="12"/>
  <c r="AU8" i="12"/>
  <c r="AE8" i="12"/>
  <c r="O8" i="12"/>
  <c r="Y8" i="12"/>
  <c r="AS8" i="12"/>
  <c r="AC8" i="12"/>
  <c r="M8" i="12"/>
  <c r="AQ8" i="12"/>
  <c r="AA8" i="12"/>
  <c r="K8" i="12"/>
  <c r="AO8" i="12"/>
  <c r="I8" i="12"/>
  <c r="AK8" i="12"/>
  <c r="U8" i="12"/>
  <c r="AI8" i="12"/>
  <c r="W8" i="12"/>
  <c r="BC8" i="12"/>
  <c r="S8" i="12"/>
  <c r="BA8" i="12"/>
  <c r="AM8" i="12"/>
  <c r="AY8" i="12"/>
  <c r="AY7" i="12"/>
  <c r="AI7" i="12"/>
  <c r="S7" i="12"/>
  <c r="AW7" i="12"/>
  <c r="AG7" i="12"/>
  <c r="Q7" i="12"/>
  <c r="AQ7" i="12"/>
  <c r="K7" i="12"/>
  <c r="AU7" i="12"/>
  <c r="AE7" i="12"/>
  <c r="O7" i="12"/>
  <c r="AA7" i="12"/>
  <c r="AS7" i="12"/>
  <c r="AC7" i="12"/>
  <c r="M7" i="12"/>
  <c r="AK7" i="12"/>
  <c r="U7" i="12"/>
  <c r="AO7" i="12"/>
  <c r="Y7" i="12"/>
  <c r="W7" i="12"/>
  <c r="BC7" i="12"/>
  <c r="AM7" i="12"/>
  <c r="I7" i="12"/>
  <c r="BA7" i="12"/>
  <c r="AU24" i="12"/>
  <c r="AE24" i="12"/>
  <c r="O24" i="12"/>
  <c r="AS24" i="12"/>
  <c r="AC24" i="12"/>
  <c r="M24" i="12"/>
  <c r="AQ24" i="12"/>
  <c r="AA24" i="12"/>
  <c r="K24" i="12"/>
  <c r="BA24" i="12"/>
  <c r="Y24" i="12"/>
  <c r="I24" i="12"/>
  <c r="AY24" i="12"/>
  <c r="W24" i="12"/>
  <c r="AM24" i="12"/>
  <c r="AW24" i="12"/>
  <c r="U24" i="12"/>
  <c r="Q24" i="12"/>
  <c r="AK24" i="12"/>
  <c r="AO24" i="12"/>
  <c r="S24" i="12"/>
  <c r="AI24" i="12"/>
  <c r="AG24" i="12"/>
  <c r="BC24" i="12"/>
  <c r="AW23" i="12"/>
  <c r="AG23" i="12"/>
  <c r="Q23" i="12"/>
  <c r="AU23" i="12"/>
  <c r="AE23" i="12"/>
  <c r="O23" i="12"/>
  <c r="AS23" i="12"/>
  <c r="AC23" i="12"/>
  <c r="M23" i="12"/>
  <c r="BA23" i="12"/>
  <c r="Y23" i="12"/>
  <c r="AY23" i="12"/>
  <c r="W23" i="12"/>
  <c r="AM23" i="12"/>
  <c r="AK23" i="12"/>
  <c r="AQ23" i="12"/>
  <c r="U23" i="12"/>
  <c r="K23" i="12"/>
  <c r="AO23" i="12"/>
  <c r="S23" i="12"/>
  <c r="I23" i="12"/>
  <c r="AA23" i="12"/>
  <c r="BC23" i="12"/>
  <c r="AI23" i="12"/>
  <c r="AS10" i="12"/>
  <c r="AC10" i="12"/>
  <c r="M10" i="12"/>
  <c r="AQ10" i="12"/>
  <c r="AA10" i="12"/>
  <c r="K10" i="12"/>
  <c r="AK10" i="12"/>
  <c r="AO10" i="12"/>
  <c r="Y10" i="12"/>
  <c r="I10" i="12"/>
  <c r="U10" i="12"/>
  <c r="AI10" i="12"/>
  <c r="BC10" i="12"/>
  <c r="AM10" i="12"/>
  <c r="W10" i="12"/>
  <c r="BA10" i="12"/>
  <c r="AY10" i="12"/>
  <c r="AS17" i="12"/>
  <c r="AC17" i="12"/>
  <c r="M17" i="12"/>
  <c r="AQ17" i="12"/>
  <c r="AA17" i="12"/>
  <c r="K17" i="12"/>
  <c r="AO17" i="12"/>
  <c r="Y17" i="12"/>
  <c r="I17" i="12"/>
  <c r="AI17" i="12"/>
  <c r="U17" i="12"/>
  <c r="AU17" i="12"/>
  <c r="BC17" i="12"/>
  <c r="AG17" i="12"/>
  <c r="AW17" i="12"/>
  <c r="S17" i="12"/>
  <c r="BA17" i="12"/>
  <c r="AE17" i="12"/>
  <c r="AY17" i="12"/>
  <c r="W17" i="12"/>
  <c r="O17" i="12"/>
  <c r="AC14" i="12"/>
  <c r="DA38" i="12"/>
  <c r="GX38" i="12"/>
  <c r="AW9" i="12"/>
  <c r="AW10" i="12"/>
  <c r="AQ11" i="12"/>
  <c r="AA11" i="12"/>
  <c r="K11" i="12"/>
  <c r="AO11" i="12"/>
  <c r="Y11" i="12"/>
  <c r="I11" i="12"/>
  <c r="AW11" i="12"/>
  <c r="AG11" i="12"/>
  <c r="BC11" i="12"/>
  <c r="AM11" i="12"/>
  <c r="W11" i="12"/>
  <c r="AY11" i="12"/>
  <c r="AI11" i="12"/>
  <c r="S11" i="12"/>
  <c r="BA11" i="12"/>
  <c r="AK11" i="12"/>
  <c r="U11" i="12"/>
  <c r="Q11" i="12"/>
  <c r="AY9" i="12"/>
  <c r="CO38" i="12"/>
  <c r="AA14" i="12"/>
  <c r="DW38" i="12"/>
  <c r="Q10" i="12"/>
  <c r="Y32" i="12"/>
  <c r="AK17" i="12"/>
  <c r="DZ38" i="12"/>
  <c r="AE10" i="12"/>
  <c r="AI15" i="12"/>
  <c r="AM17" i="12"/>
  <c r="AY30" i="12"/>
  <c r="AI30" i="12"/>
  <c r="S30" i="12"/>
  <c r="AW30" i="12"/>
  <c r="AG30" i="12"/>
  <c r="Q30" i="12"/>
  <c r="AU30" i="12"/>
  <c r="AE30" i="12"/>
  <c r="O30" i="12"/>
  <c r="AQ30" i="12"/>
  <c r="U30" i="12"/>
  <c r="AC30" i="12"/>
  <c r="BC30" i="12"/>
  <c r="AO30" i="12"/>
  <c r="M30" i="12"/>
  <c r="AM30" i="12"/>
  <c r="K30" i="12"/>
  <c r="AA30" i="12"/>
  <c r="AK30" i="12"/>
  <c r="I30" i="12"/>
  <c r="AS33" i="12"/>
  <c r="AC33" i="12"/>
  <c r="M33" i="12"/>
  <c r="AQ33" i="12"/>
  <c r="AA33" i="12"/>
  <c r="K33" i="12"/>
  <c r="AO33" i="12"/>
  <c r="Y33" i="12"/>
  <c r="I33" i="12"/>
  <c r="BC33" i="12"/>
  <c r="AG33" i="12"/>
  <c r="AU33" i="12"/>
  <c r="BA33" i="12"/>
  <c r="AE33" i="12"/>
  <c r="S33" i="12"/>
  <c r="AY33" i="12"/>
  <c r="W33" i="12"/>
  <c r="AW33" i="12"/>
  <c r="U33" i="12"/>
  <c r="AM33" i="12"/>
  <c r="Q33" i="12"/>
  <c r="AU9" i="12"/>
  <c r="AE9" i="12"/>
  <c r="O9" i="12"/>
  <c r="AS9" i="12"/>
  <c r="AC9" i="12"/>
  <c r="M9" i="12"/>
  <c r="BC9" i="12"/>
  <c r="AQ9" i="12"/>
  <c r="AA9" i="12"/>
  <c r="K9" i="12"/>
  <c r="W9" i="12"/>
  <c r="AO9" i="12"/>
  <c r="Y9" i="12"/>
  <c r="I9" i="12"/>
  <c r="AM9" i="12"/>
  <c r="DU38" i="12"/>
  <c r="Q9" i="12"/>
  <c r="AU32" i="12"/>
  <c r="AE32" i="12"/>
  <c r="O32" i="12"/>
  <c r="AS32" i="12"/>
  <c r="AC32" i="12"/>
  <c r="M32" i="12"/>
  <c r="AQ32" i="12"/>
  <c r="AA32" i="12"/>
  <c r="K32" i="12"/>
  <c r="AY32" i="12"/>
  <c r="W32" i="12"/>
  <c r="AW32" i="12"/>
  <c r="U32" i="12"/>
  <c r="AK32" i="12"/>
  <c r="AO32" i="12"/>
  <c r="S32" i="12"/>
  <c r="I32" i="12"/>
  <c r="AI32" i="12"/>
  <c r="AM32" i="12"/>
  <c r="Q32" i="12"/>
  <c r="AG32" i="12"/>
  <c r="AG9" i="12"/>
  <c r="AS11" i="12"/>
  <c r="AI9" i="12"/>
  <c r="CY38" i="12"/>
  <c r="AG10" i="12"/>
  <c r="AU11" i="12"/>
  <c r="W30" i="12"/>
  <c r="BC32" i="12"/>
  <c r="O33" i="12"/>
  <c r="AY14" i="12"/>
  <c r="AI14" i="12"/>
  <c r="S14" i="12"/>
  <c r="AW14" i="12"/>
  <c r="AG14" i="12"/>
  <c r="Q14" i="12"/>
  <c r="AU14" i="12"/>
  <c r="AE14" i="12"/>
  <c r="O14" i="12"/>
  <c r="BA14" i="12"/>
  <c r="Y14" i="12"/>
  <c r="AS14" i="12"/>
  <c r="W14" i="12"/>
  <c r="AM14" i="12"/>
  <c r="AK14" i="12"/>
  <c r="AQ14" i="12"/>
  <c r="U14" i="12"/>
  <c r="I14" i="12"/>
  <c r="AO14" i="12"/>
  <c r="M14" i="12"/>
  <c r="K14" i="12"/>
  <c r="DE38" i="12"/>
  <c r="BA9" i="12"/>
  <c r="O10" i="12"/>
  <c r="CQ38" i="12"/>
  <c r="AW15" i="12"/>
  <c r="AG15" i="12"/>
  <c r="Q15" i="12"/>
  <c r="AU15" i="12"/>
  <c r="AE15" i="12"/>
  <c r="O15" i="12"/>
  <c r="AS15" i="12"/>
  <c r="AC15" i="12"/>
  <c r="M15" i="12"/>
  <c r="BC15" i="12"/>
  <c r="AA15" i="12"/>
  <c r="AM15" i="12"/>
  <c r="BA15" i="12"/>
  <c r="Y15" i="12"/>
  <c r="AO15" i="12"/>
  <c r="AY15" i="12"/>
  <c r="W15" i="12"/>
  <c r="AQ15" i="12"/>
  <c r="U15" i="12"/>
  <c r="S15" i="12"/>
  <c r="K15" i="12"/>
  <c r="Q17" i="12"/>
  <c r="CS38" i="12"/>
  <c r="DY38" i="12"/>
  <c r="U9" i="12"/>
  <c r="S10" i="12"/>
  <c r="AE11" i="12"/>
  <c r="I15" i="12"/>
  <c r="CI38" i="12"/>
  <c r="DO38" i="12"/>
  <c r="AK9" i="12"/>
  <c r="AU10" i="12"/>
  <c r="AU16" i="12"/>
  <c r="AE16" i="12"/>
  <c r="O16" i="12"/>
  <c r="AS16" i="12"/>
  <c r="AC16" i="12"/>
  <c r="M16" i="12"/>
  <c r="AQ16" i="12"/>
  <c r="AA16" i="12"/>
  <c r="K16" i="12"/>
  <c r="BC16" i="12"/>
  <c r="AG16" i="12"/>
  <c r="S16" i="12"/>
  <c r="AM16" i="12"/>
  <c r="BA16" i="12"/>
  <c r="Y16" i="12"/>
  <c r="AO16" i="12"/>
  <c r="AY16" i="12"/>
  <c r="W16" i="12"/>
  <c r="Q16" i="12"/>
  <c r="AW16" i="12"/>
  <c r="U16" i="12"/>
  <c r="AY22" i="12"/>
  <c r="AI22" i="12"/>
  <c r="S22" i="12"/>
  <c r="AW22" i="12"/>
  <c r="AG22" i="12"/>
  <c r="Q22" i="12"/>
  <c r="AU22" i="12"/>
  <c r="AE22" i="12"/>
  <c r="O22" i="12"/>
  <c r="AS22" i="12"/>
  <c r="W22" i="12"/>
  <c r="AC22" i="12"/>
  <c r="AQ22" i="12"/>
  <c r="U22" i="12"/>
  <c r="AK22" i="12"/>
  <c r="I22" i="12"/>
  <c r="AO22" i="12"/>
  <c r="M22" i="12"/>
  <c r="AM22" i="12"/>
  <c r="K22" i="12"/>
  <c r="AW31" i="12"/>
  <c r="AG31" i="12"/>
  <c r="Q31" i="12"/>
  <c r="AU31" i="12"/>
  <c r="AE31" i="12"/>
  <c r="O31" i="12"/>
  <c r="AS31" i="12"/>
  <c r="AC31" i="12"/>
  <c r="M31" i="12"/>
  <c r="AY31" i="12"/>
  <c r="W31" i="12"/>
  <c r="AQ31" i="12"/>
  <c r="U31" i="12"/>
  <c r="I31" i="12"/>
  <c r="AO31" i="12"/>
  <c r="S31" i="12"/>
  <c r="AI31" i="12"/>
  <c r="AM31" i="12"/>
  <c r="K31" i="12"/>
  <c r="AK31" i="12"/>
  <c r="AI33" i="12"/>
  <c r="BC20" i="12"/>
  <c r="AM20" i="12"/>
  <c r="W20" i="12"/>
  <c r="BA20" i="12"/>
  <c r="AK20" i="12"/>
  <c r="U20" i="12"/>
  <c r="AY20" i="12"/>
  <c r="AI20" i="12"/>
  <c r="S20" i="12"/>
  <c r="AC20" i="12"/>
  <c r="AE19" i="12"/>
  <c r="BC28" i="12"/>
  <c r="AM28" i="12"/>
  <c r="W28" i="12"/>
  <c r="BA28" i="12"/>
  <c r="AK28" i="12"/>
  <c r="U28" i="12"/>
  <c r="AY28" i="12"/>
  <c r="AI28" i="12"/>
  <c r="S28" i="12"/>
  <c r="CE38" i="12"/>
  <c r="CU38" i="12"/>
  <c r="DK38" i="12"/>
  <c r="K19" i="12"/>
  <c r="AG19" i="12"/>
  <c r="K20" i="12"/>
  <c r="AG20" i="12"/>
  <c r="K21" i="12"/>
  <c r="I28" i="12"/>
  <c r="AE28" i="12"/>
  <c r="I29" i="12"/>
  <c r="AE29" i="12"/>
  <c r="BC36" i="12"/>
  <c r="AM36" i="12"/>
  <c r="W36" i="12"/>
  <c r="BA36" i="12"/>
  <c r="AK36" i="12"/>
  <c r="U36" i="12"/>
  <c r="AY36" i="12"/>
  <c r="AI36" i="12"/>
  <c r="S36" i="12"/>
  <c r="AC36" i="12"/>
  <c r="BA21" i="12"/>
  <c r="AK21" i="12"/>
  <c r="U21" i="12"/>
  <c r="AY21" i="12"/>
  <c r="AI21" i="12"/>
  <c r="S21" i="12"/>
  <c r="AW21" i="12"/>
  <c r="AG21" i="12"/>
  <c r="Q21" i="12"/>
  <c r="I20" i="12"/>
  <c r="AE21" i="12"/>
  <c r="AC28" i="12"/>
  <c r="CG38" i="12"/>
  <c r="CW38" i="12"/>
  <c r="DM38" i="12"/>
  <c r="EA7" i="12"/>
  <c r="EA38" i="12" s="1"/>
  <c r="U12" i="12"/>
  <c r="AK12" i="12"/>
  <c r="BA12" i="12"/>
  <c r="S13" i="12"/>
  <c r="AQ13" i="12"/>
  <c r="AQ18" i="12"/>
  <c r="AA18" i="12"/>
  <c r="K18" i="12"/>
  <c r="AO18" i="12"/>
  <c r="Y18" i="12"/>
  <c r="I18" i="12"/>
  <c r="BC18" i="12"/>
  <c r="AM18" i="12"/>
  <c r="W18" i="12"/>
  <c r="AG18" i="12"/>
  <c r="M19" i="12"/>
  <c r="M20" i="12"/>
  <c r="AO20" i="12"/>
  <c r="M21" i="12"/>
  <c r="AO21" i="12"/>
  <c r="AE25" i="12"/>
  <c r="BA25" i="12"/>
  <c r="AQ26" i="12"/>
  <c r="AA26" i="12"/>
  <c r="K26" i="12"/>
  <c r="AO26" i="12"/>
  <c r="Y26" i="12"/>
  <c r="I26" i="12"/>
  <c r="BC26" i="12"/>
  <c r="AM26" i="12"/>
  <c r="W26" i="12"/>
  <c r="AG26" i="12"/>
  <c r="K28" i="12"/>
  <c r="AG28" i="12"/>
  <c r="K29" i="12"/>
  <c r="AM29" i="12"/>
  <c r="AE34" i="12"/>
  <c r="I36" i="12"/>
  <c r="AE36" i="12"/>
  <c r="AC21" i="12"/>
  <c r="AO19" i="12"/>
  <c r="Y19" i="12"/>
  <c r="I19" i="12"/>
  <c r="BC19" i="12"/>
  <c r="AM19" i="12"/>
  <c r="W19" i="12"/>
  <c r="BA19" i="12"/>
  <c r="AK19" i="12"/>
  <c r="U19" i="12"/>
  <c r="AE20" i="12"/>
  <c r="I21" i="12"/>
  <c r="AC29" i="12"/>
  <c r="EZ38" i="12"/>
  <c r="W12" i="12"/>
  <c r="AM12" i="12"/>
  <c r="BC12" i="12"/>
  <c r="W13" i="12"/>
  <c r="M18" i="12"/>
  <c r="AI18" i="12"/>
  <c r="O19" i="12"/>
  <c r="AQ19" i="12"/>
  <c r="O20" i="12"/>
  <c r="AQ20" i="12"/>
  <c r="O21" i="12"/>
  <c r="AQ21" i="12"/>
  <c r="AG25" i="12"/>
  <c r="M26" i="12"/>
  <c r="AI26" i="12"/>
  <c r="M28" i="12"/>
  <c r="AO28" i="12"/>
  <c r="M29" i="12"/>
  <c r="AQ34" i="12"/>
  <c r="AA34" i="12"/>
  <c r="K34" i="12"/>
  <c r="AO34" i="12"/>
  <c r="Y34" i="12"/>
  <c r="I34" i="12"/>
  <c r="BC34" i="12"/>
  <c r="AM34" i="12"/>
  <c r="W34" i="12"/>
  <c r="AG34" i="12"/>
  <c r="K36" i="12"/>
  <c r="AG36" i="12"/>
  <c r="BA29" i="12"/>
  <c r="AK29" i="12"/>
  <c r="U29" i="12"/>
  <c r="AY29" i="12"/>
  <c r="AI29" i="12"/>
  <c r="S29" i="12"/>
  <c r="AW29" i="12"/>
  <c r="AG29" i="12"/>
  <c r="Q29" i="12"/>
  <c r="FY38" i="12"/>
  <c r="BA13" i="12"/>
  <c r="AK13" i="12"/>
  <c r="U13" i="12"/>
  <c r="AY13" i="12"/>
  <c r="AI13" i="12"/>
  <c r="AW13" i="12"/>
  <c r="AG13" i="12"/>
  <c r="Y13" i="12"/>
  <c r="AU13" i="12"/>
  <c r="O18" i="12"/>
  <c r="AK18" i="12"/>
  <c r="Q19" i="12"/>
  <c r="AS19" i="12"/>
  <c r="Q20" i="12"/>
  <c r="AS20" i="12"/>
  <c r="W21" i="12"/>
  <c r="AS21" i="12"/>
  <c r="AS25" i="12"/>
  <c r="AC25" i="12"/>
  <c r="M25" i="12"/>
  <c r="AQ25" i="12"/>
  <c r="AA25" i="12"/>
  <c r="K25" i="12"/>
  <c r="AO25" i="12"/>
  <c r="Y25" i="12"/>
  <c r="I25" i="12"/>
  <c r="AI25" i="12"/>
  <c r="O28" i="12"/>
  <c r="AQ28" i="12"/>
  <c r="O29" i="12"/>
  <c r="AQ29" i="12"/>
  <c r="M36" i="12"/>
  <c r="AO36" i="12"/>
  <c r="U27" i="12"/>
  <c r="AK27" i="12"/>
  <c r="BA27" i="12"/>
  <c r="U35" i="12"/>
  <c r="AK35" i="12"/>
  <c r="BA35" i="12"/>
  <c r="W27" i="12"/>
  <c r="AM27" i="12"/>
  <c r="BC27" i="12"/>
  <c r="W35" i="12"/>
  <c r="AM35" i="12"/>
  <c r="BC35" i="12"/>
  <c r="I27" i="12"/>
  <c r="Y27" i="12"/>
  <c r="I35" i="12"/>
  <c r="Y35" i="12"/>
  <c r="GX43" i="2"/>
  <c r="BA37" i="11"/>
  <c r="BA36" i="11"/>
  <c r="BA34" i="11"/>
  <c r="BA33" i="11"/>
  <c r="BA32" i="11"/>
  <c r="BA31" i="11"/>
  <c r="BA30" i="11"/>
  <c r="BA29" i="11"/>
  <c r="BA28" i="11"/>
  <c r="BA27" i="11"/>
  <c r="BA26" i="11"/>
  <c r="BA25" i="11"/>
  <c r="BA24" i="11"/>
  <c r="BA23" i="11"/>
  <c r="BA22" i="11"/>
  <c r="BA21" i="11"/>
  <c r="BA20" i="11"/>
  <c r="BA19" i="11"/>
  <c r="BA18" i="11"/>
  <c r="BA17" i="11"/>
  <c r="BA16" i="11"/>
  <c r="BA15" i="11"/>
  <c r="BA14" i="11"/>
  <c r="BA13" i="11"/>
  <c r="BA12" i="11"/>
  <c r="BA11" i="11"/>
  <c r="BA10" i="11"/>
  <c r="BA9" i="11"/>
  <c r="BA8" i="11"/>
  <c r="BA7" i="11"/>
  <c r="AY37" i="11"/>
  <c r="AY36" i="11"/>
  <c r="AY34" i="11"/>
  <c r="AY33" i="11"/>
  <c r="AY32" i="11"/>
  <c r="AY31" i="11"/>
  <c r="AY30" i="11"/>
  <c r="AY29" i="11"/>
  <c r="AY28" i="11"/>
  <c r="AY27" i="11"/>
  <c r="AY26" i="11"/>
  <c r="AY25" i="11"/>
  <c r="AY24" i="11"/>
  <c r="AY23" i="11"/>
  <c r="AY22" i="11"/>
  <c r="AY21" i="11"/>
  <c r="AY20" i="11"/>
  <c r="AY19" i="11"/>
  <c r="AY18" i="11"/>
  <c r="AY17" i="11"/>
  <c r="AY16" i="11"/>
  <c r="AY15" i="11"/>
  <c r="AY14" i="11"/>
  <c r="AY13" i="11"/>
  <c r="AY12" i="11"/>
  <c r="AY11" i="11"/>
  <c r="AY10" i="11"/>
  <c r="AY9" i="11"/>
  <c r="AY8" i="11"/>
  <c r="AY7" i="11"/>
  <c r="AW37" i="11"/>
  <c r="AW36" i="11"/>
  <c r="AW34" i="11"/>
  <c r="AW33" i="11"/>
  <c r="AW32" i="11"/>
  <c r="AW31" i="11"/>
  <c r="AW30" i="11"/>
  <c r="AW29" i="11"/>
  <c r="AW28" i="11"/>
  <c r="AW27" i="11"/>
  <c r="AW26" i="11"/>
  <c r="AW25" i="11"/>
  <c r="AW24" i="11"/>
  <c r="AW23" i="11"/>
  <c r="AW22" i="11"/>
  <c r="AW21" i="11"/>
  <c r="AW20" i="11"/>
  <c r="AW19" i="11"/>
  <c r="AW18" i="11"/>
  <c r="AW17" i="11"/>
  <c r="AW16" i="11"/>
  <c r="AW15" i="11"/>
  <c r="AW14" i="11"/>
  <c r="AW13" i="11"/>
  <c r="AW12" i="11"/>
  <c r="AW11" i="11"/>
  <c r="AW10" i="11"/>
  <c r="AW9" i="11"/>
  <c r="AW8" i="11"/>
  <c r="AW7" i="11"/>
  <c r="AU37" i="11"/>
  <c r="AU36" i="11"/>
  <c r="AU34" i="11"/>
  <c r="AU33" i="11"/>
  <c r="AU32" i="11"/>
  <c r="AU31" i="11"/>
  <c r="AU30" i="11"/>
  <c r="AU29" i="11"/>
  <c r="AU28" i="11"/>
  <c r="AU27" i="11"/>
  <c r="AU26" i="11"/>
  <c r="AU25" i="11"/>
  <c r="AU24" i="11"/>
  <c r="AU23" i="11"/>
  <c r="AU22" i="11"/>
  <c r="AU21" i="11"/>
  <c r="AU20" i="11"/>
  <c r="AU19" i="11"/>
  <c r="AU18" i="11"/>
  <c r="AU17" i="11"/>
  <c r="AU16" i="11"/>
  <c r="AU15" i="11"/>
  <c r="AU14" i="11"/>
  <c r="AU13" i="11"/>
  <c r="AU12" i="11"/>
  <c r="AU11" i="11"/>
  <c r="AU10" i="11"/>
  <c r="AU9" i="11"/>
  <c r="AU8" i="11"/>
  <c r="AU7" i="11"/>
  <c r="AS37" i="11"/>
  <c r="AS36" i="11"/>
  <c r="AS34" i="11"/>
  <c r="AS33" i="11"/>
  <c r="AS32" i="11"/>
  <c r="AS31" i="11"/>
  <c r="AS30" i="11"/>
  <c r="AS29" i="11"/>
  <c r="AS28" i="11"/>
  <c r="AS27" i="11"/>
  <c r="AS26" i="11"/>
  <c r="AS25" i="11"/>
  <c r="AS24" i="11"/>
  <c r="AS23" i="11"/>
  <c r="AS22" i="11"/>
  <c r="AS21" i="11"/>
  <c r="AS20" i="11"/>
  <c r="AS19" i="11"/>
  <c r="AS18" i="11"/>
  <c r="AS17" i="11"/>
  <c r="AS16" i="11"/>
  <c r="AS15" i="11"/>
  <c r="AS14" i="11"/>
  <c r="AS13" i="11"/>
  <c r="AS12" i="11"/>
  <c r="AS11" i="11"/>
  <c r="AS10" i="11"/>
  <c r="AS9" i="11"/>
  <c r="AS8" i="11"/>
  <c r="AS7" i="11"/>
  <c r="AQ37" i="11"/>
  <c r="AQ36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Q20" i="11"/>
  <c r="AQ19" i="11"/>
  <c r="AQ18" i="11"/>
  <c r="AQ17" i="11"/>
  <c r="AQ16" i="11"/>
  <c r="AQ15" i="11"/>
  <c r="AQ14" i="11"/>
  <c r="AQ13" i="11"/>
  <c r="AQ12" i="11"/>
  <c r="AQ11" i="11"/>
  <c r="AQ10" i="11"/>
  <c r="AQ9" i="11"/>
  <c r="AQ8" i="11"/>
  <c r="AQ7" i="11"/>
  <c r="AO37" i="11"/>
  <c r="AO36" i="11"/>
  <c r="AO34" i="11"/>
  <c r="AO33" i="11"/>
  <c r="AO32" i="11"/>
  <c r="AO31" i="11"/>
  <c r="AO30" i="11"/>
  <c r="AO29" i="11"/>
  <c r="AO28" i="11"/>
  <c r="AO27" i="11"/>
  <c r="AO26" i="11"/>
  <c r="AO25" i="11"/>
  <c r="AO24" i="11"/>
  <c r="AO23" i="11"/>
  <c r="AO22" i="11"/>
  <c r="AO21" i="11"/>
  <c r="AO20" i="11"/>
  <c r="AO19" i="11"/>
  <c r="AO18" i="11"/>
  <c r="AO17" i="11"/>
  <c r="AO16" i="11"/>
  <c r="AO15" i="11"/>
  <c r="AO14" i="11"/>
  <c r="AO13" i="11"/>
  <c r="AO12" i="11"/>
  <c r="AO11" i="11"/>
  <c r="AO10" i="11"/>
  <c r="AO9" i="11"/>
  <c r="AO8" i="11"/>
  <c r="AO7" i="11"/>
  <c r="AM37" i="11"/>
  <c r="AM36" i="11"/>
  <c r="AM34" i="11"/>
  <c r="AM33" i="11"/>
  <c r="AM32" i="11"/>
  <c r="AM31" i="11"/>
  <c r="AM30" i="11"/>
  <c r="AM29" i="11"/>
  <c r="AM28" i="11"/>
  <c r="AM27" i="11"/>
  <c r="AM26" i="11"/>
  <c r="AM25" i="11"/>
  <c r="AM24" i="11"/>
  <c r="AM23" i="11"/>
  <c r="AM22" i="11"/>
  <c r="AM21" i="11"/>
  <c r="AM20" i="11"/>
  <c r="AM19" i="11"/>
  <c r="AM18" i="11"/>
  <c r="AM17" i="11"/>
  <c r="AM16" i="11"/>
  <c r="AM15" i="11"/>
  <c r="AM14" i="11"/>
  <c r="AM13" i="11"/>
  <c r="AM12" i="11"/>
  <c r="AM11" i="11"/>
  <c r="AM10" i="11"/>
  <c r="AM9" i="11"/>
  <c r="AM8" i="11"/>
  <c r="AM7" i="11"/>
  <c r="AK37" i="11"/>
  <c r="AK36" i="11"/>
  <c r="AK34" i="11"/>
  <c r="AK33" i="11"/>
  <c r="AK32" i="11"/>
  <c r="AK31" i="11"/>
  <c r="AK30" i="11"/>
  <c r="AK29" i="11"/>
  <c r="AK28" i="11"/>
  <c r="AK27" i="11"/>
  <c r="AK26" i="11"/>
  <c r="AK25" i="11"/>
  <c r="AK24" i="11"/>
  <c r="AK23" i="11"/>
  <c r="AK22" i="11"/>
  <c r="AK21" i="11"/>
  <c r="AK20" i="11"/>
  <c r="AK19" i="11"/>
  <c r="AK18" i="11"/>
  <c r="AK17" i="11"/>
  <c r="AK16" i="11"/>
  <c r="AK15" i="11"/>
  <c r="AK14" i="11"/>
  <c r="AK13" i="11"/>
  <c r="AK12" i="11"/>
  <c r="AK11" i="11"/>
  <c r="AK10" i="11"/>
  <c r="AK9" i="11"/>
  <c r="AK8" i="11"/>
  <c r="AK7" i="11"/>
  <c r="AI37" i="11"/>
  <c r="AI36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G37" i="11"/>
  <c r="AG36" i="11"/>
  <c r="AG34" i="11"/>
  <c r="AG33" i="11"/>
  <c r="AG32" i="11"/>
  <c r="AG31" i="11"/>
  <c r="AG30" i="11"/>
  <c r="AG29" i="11"/>
  <c r="AG28" i="11"/>
  <c r="AG27" i="11"/>
  <c r="AG26" i="11"/>
  <c r="AG25" i="11"/>
  <c r="AG24" i="11"/>
  <c r="AG23" i="11"/>
  <c r="AG22" i="11"/>
  <c r="AG21" i="11"/>
  <c r="AG20" i="11"/>
  <c r="AG19" i="11"/>
  <c r="AG18" i="11"/>
  <c r="AG17" i="11"/>
  <c r="AG16" i="11"/>
  <c r="AG15" i="11"/>
  <c r="AG14" i="11"/>
  <c r="AG13" i="11"/>
  <c r="AG12" i="11"/>
  <c r="AG11" i="11"/>
  <c r="AG10" i="11"/>
  <c r="AG9" i="11"/>
  <c r="AG8" i="11"/>
  <c r="AG7" i="11"/>
  <c r="AE37" i="11"/>
  <c r="AE36" i="11"/>
  <c r="AE34" i="11"/>
  <c r="AE33" i="11"/>
  <c r="AE32" i="11"/>
  <c r="AE31" i="11"/>
  <c r="AE30" i="11"/>
  <c r="AE29" i="11"/>
  <c r="AE28" i="11"/>
  <c r="AE27" i="11"/>
  <c r="AE26" i="11"/>
  <c r="AE25" i="11"/>
  <c r="AE24" i="11"/>
  <c r="AE23" i="11"/>
  <c r="AE22" i="11"/>
  <c r="AE21" i="11"/>
  <c r="AE20" i="11"/>
  <c r="AE19" i="11"/>
  <c r="AE18" i="11"/>
  <c r="AE17" i="11"/>
  <c r="AE16" i="11"/>
  <c r="AE15" i="11"/>
  <c r="AE14" i="11"/>
  <c r="AE13" i="11"/>
  <c r="AE12" i="11"/>
  <c r="AE11" i="11"/>
  <c r="AE10" i="11"/>
  <c r="AE9" i="11"/>
  <c r="AE8" i="11"/>
  <c r="AE7" i="11"/>
  <c r="AC37" i="11"/>
  <c r="AC36" i="11"/>
  <c r="AC34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AA37" i="11"/>
  <c r="AA36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Y37" i="11"/>
  <c r="Y36" i="11"/>
  <c r="Y34" i="11"/>
  <c r="Y33" i="11"/>
  <c r="Y32" i="11"/>
  <c r="Y31" i="11"/>
  <c r="Y30" i="11"/>
  <c r="Y29" i="11"/>
  <c r="Y28" i="11"/>
  <c r="Y27" i="11"/>
  <c r="Y26" i="11"/>
  <c r="Y25" i="11"/>
  <c r="Y24" i="11"/>
  <c r="Y23" i="11"/>
  <c r="Y22" i="11"/>
  <c r="Y21" i="11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W37" i="11"/>
  <c r="W36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U37" i="11"/>
  <c r="U36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S7" i="11"/>
  <c r="S37" i="11"/>
  <c r="S36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Q37" i="11"/>
  <c r="Q36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GX5" i="10"/>
  <c r="GW5" i="10"/>
  <c r="GV5" i="10"/>
  <c r="GU5" i="10"/>
  <c r="GT5" i="10"/>
  <c r="GS5" i="10"/>
  <c r="GR5" i="10"/>
  <c r="GQ5" i="10"/>
  <c r="GP5" i="10"/>
  <c r="GO5" i="10"/>
  <c r="GN5" i="10"/>
  <c r="GM5" i="10"/>
  <c r="GL5" i="10"/>
  <c r="GK5" i="10"/>
  <c r="GJ5" i="10"/>
  <c r="GI5" i="10"/>
  <c r="GH5" i="10"/>
  <c r="GG5" i="10"/>
  <c r="GF5" i="10"/>
  <c r="GE5" i="10"/>
  <c r="GD5" i="10"/>
  <c r="GC5" i="10"/>
  <c r="GB5" i="10"/>
  <c r="GA5" i="10"/>
  <c r="FZ5" i="10"/>
  <c r="FY5" i="10"/>
  <c r="FX5" i="10"/>
  <c r="FW5" i="10"/>
  <c r="FV5" i="10"/>
  <c r="FU5" i="10"/>
  <c r="FT5" i="10"/>
  <c r="FS5" i="10"/>
  <c r="FR5" i="10"/>
  <c r="FQ5" i="10"/>
  <c r="FP5" i="10"/>
  <c r="FO5" i="10"/>
  <c r="FN5" i="10"/>
  <c r="FM5" i="10"/>
  <c r="FL5" i="10"/>
  <c r="FK5" i="10"/>
  <c r="FJ5" i="10"/>
  <c r="FI5" i="10"/>
  <c r="FH5" i="10"/>
  <c r="FG5" i="10"/>
  <c r="FF5" i="10"/>
  <c r="FE5" i="10"/>
  <c r="FD5" i="10"/>
  <c r="FC5" i="10"/>
  <c r="FB5" i="10"/>
  <c r="FA5" i="10"/>
  <c r="EZ5" i="10"/>
  <c r="GX5" i="2"/>
  <c r="GW5" i="2"/>
  <c r="GV5" i="2"/>
  <c r="GU5" i="2"/>
  <c r="GT5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GX5" i="5"/>
  <c r="GW5" i="5"/>
  <c r="GV5" i="5"/>
  <c r="GU5" i="5"/>
  <c r="GT5" i="5"/>
  <c r="GS5" i="5"/>
  <c r="GR5" i="5"/>
  <c r="GQ5" i="5"/>
  <c r="GP5" i="5"/>
  <c r="GO5" i="5"/>
  <c r="GN5" i="5"/>
  <c r="GM5" i="5"/>
  <c r="GL5" i="5"/>
  <c r="GK5" i="5"/>
  <c r="GJ5" i="5"/>
  <c r="GI5" i="5"/>
  <c r="GH5" i="5"/>
  <c r="GG5" i="5"/>
  <c r="GF5" i="5"/>
  <c r="GE5" i="5"/>
  <c r="GD5" i="5"/>
  <c r="GC5" i="5"/>
  <c r="GB5" i="5"/>
  <c r="GA5" i="5"/>
  <c r="FZ5" i="5"/>
  <c r="FY5" i="5"/>
  <c r="FX5" i="5"/>
  <c r="FW5" i="5"/>
  <c r="FV5" i="5"/>
  <c r="FU5" i="5"/>
  <c r="FT5" i="5"/>
  <c r="FS5" i="5"/>
  <c r="FR5" i="5"/>
  <c r="FQ5" i="5"/>
  <c r="FP5" i="5"/>
  <c r="FO5" i="5"/>
  <c r="FN5" i="5"/>
  <c r="FM5" i="5"/>
  <c r="FL5" i="5"/>
  <c r="FK5" i="5"/>
  <c r="FJ5" i="5"/>
  <c r="FI5" i="5"/>
  <c r="FH5" i="5"/>
  <c r="FG5" i="5"/>
  <c r="FF5" i="5"/>
  <c r="FE5" i="5"/>
  <c r="FD5" i="5"/>
  <c r="FC5" i="5"/>
  <c r="FB5" i="5"/>
  <c r="FA5" i="5"/>
  <c r="EZ5" i="5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GX5" i="11"/>
  <c r="GW5" i="11"/>
  <c r="GV5" i="11"/>
  <c r="GU5" i="11"/>
  <c r="GT5" i="11"/>
  <c r="GS5" i="11"/>
  <c r="GR5" i="11"/>
  <c r="GQ5" i="11"/>
  <c r="GP5" i="11"/>
  <c r="GO5" i="11"/>
  <c r="GN5" i="11"/>
  <c r="GM5" i="11"/>
  <c r="GL5" i="11"/>
  <c r="GK5" i="11"/>
  <c r="GJ5" i="11"/>
  <c r="GI5" i="11"/>
  <c r="GH5" i="11"/>
  <c r="GG5" i="11"/>
  <c r="GF5" i="11"/>
  <c r="GE5" i="11"/>
  <c r="GD5" i="11"/>
  <c r="GC5" i="11"/>
  <c r="GB5" i="11"/>
  <c r="GA5" i="11"/>
  <c r="FZ5" i="11"/>
  <c r="FY5" i="11"/>
  <c r="FX5" i="11"/>
  <c r="FW5" i="11"/>
  <c r="FV5" i="11"/>
  <c r="FU5" i="11"/>
  <c r="FT5" i="11"/>
  <c r="FS5" i="11"/>
  <c r="FR5" i="11"/>
  <c r="FQ5" i="11"/>
  <c r="FP5" i="11"/>
  <c r="FO5" i="11"/>
  <c r="FN5" i="11"/>
  <c r="FM5" i="11"/>
  <c r="FL5" i="11"/>
  <c r="FK5" i="11"/>
  <c r="FJ5" i="11"/>
  <c r="FI5" i="11"/>
  <c r="FH5" i="11"/>
  <c r="FG5" i="11"/>
  <c r="FF5" i="11"/>
  <c r="FE5" i="11"/>
  <c r="FD5" i="11"/>
  <c r="FC5" i="11"/>
  <c r="FB5" i="11"/>
  <c r="FA5" i="11"/>
  <c r="EZ5" i="11"/>
  <c r="S37" i="7"/>
  <c r="U37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S36" i="7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S35" i="7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S33" i="7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S31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S28" i="7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S27" i="7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U26" i="7"/>
  <c r="W26" i="7" s="1"/>
  <c r="Y26" i="7" s="1"/>
  <c r="S26" i="7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S25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S24" i="7"/>
  <c r="U23" i="7"/>
  <c r="W23" i="7" s="1"/>
  <c r="Y23" i="7" s="1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Y23" i="7" s="1"/>
  <c r="BA23" i="7" s="1"/>
  <c r="S23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S22" i="7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S2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S19" i="7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S18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S16" i="7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S14" i="7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S11" i="7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S10" i="7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S9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S7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GW38" i="11"/>
  <c r="GV38" i="11"/>
  <c r="GU38" i="11"/>
  <c r="GT38" i="11"/>
  <c r="GS38" i="11"/>
  <c r="GR38" i="11"/>
  <c r="GQ38" i="11"/>
  <c r="GP38" i="11"/>
  <c r="GO38" i="11"/>
  <c r="GN38" i="11"/>
  <c r="GM38" i="11"/>
  <c r="GL38" i="11"/>
  <c r="GK38" i="11"/>
  <c r="GJ38" i="11"/>
  <c r="GI38" i="11"/>
  <c r="GH38" i="11"/>
  <c r="GG38" i="11"/>
  <c r="GF38" i="11"/>
  <c r="GE38" i="11"/>
  <c r="GD38" i="11"/>
  <c r="GC38" i="11"/>
  <c r="GB38" i="11"/>
  <c r="GA38" i="11"/>
  <c r="FZ38" i="11"/>
  <c r="FX38" i="11"/>
  <c r="FW38" i="11"/>
  <c r="FV38" i="11"/>
  <c r="FU38" i="11"/>
  <c r="FT38" i="11"/>
  <c r="FS38" i="11"/>
  <c r="FR38" i="11"/>
  <c r="FQ38" i="11"/>
  <c r="FP38" i="11"/>
  <c r="FO38" i="11"/>
  <c r="FN38" i="11"/>
  <c r="FM38" i="11"/>
  <c r="FL38" i="11"/>
  <c r="FK38" i="11"/>
  <c r="FJ38" i="11"/>
  <c r="FI38" i="11"/>
  <c r="FH38" i="11"/>
  <c r="FG38" i="11"/>
  <c r="FF38" i="11"/>
  <c r="FE38" i="11"/>
  <c r="FD38" i="11"/>
  <c r="FC38" i="11"/>
  <c r="FB38" i="11"/>
  <c r="FA38" i="11"/>
  <c r="EY38" i="11"/>
  <c r="EX38" i="11"/>
  <c r="EW38" i="11"/>
  <c r="EV38" i="11"/>
  <c r="EU38" i="11"/>
  <c r="ET38" i="11"/>
  <c r="ES38" i="11"/>
  <c r="ER38" i="11"/>
  <c r="EQ38" i="11"/>
  <c r="EP38" i="11"/>
  <c r="EO38" i="11"/>
  <c r="EN38" i="11"/>
  <c r="EM38" i="11"/>
  <c r="EL38" i="11"/>
  <c r="EK38" i="11"/>
  <c r="EJ38" i="11"/>
  <c r="EI38" i="11"/>
  <c r="EH38" i="11"/>
  <c r="EG38" i="11"/>
  <c r="EF38" i="11"/>
  <c r="EE38" i="11"/>
  <c r="ED38" i="11"/>
  <c r="EC38" i="11"/>
  <c r="EB38" i="11"/>
  <c r="DX38" i="11"/>
  <c r="DV38" i="11"/>
  <c r="DT38" i="11"/>
  <c r="DR38" i="11"/>
  <c r="DP38" i="11"/>
  <c r="DN38" i="11"/>
  <c r="DL38" i="11"/>
  <c r="DJ38" i="11"/>
  <c r="DH38" i="11"/>
  <c r="DF38" i="11"/>
  <c r="DD38" i="11"/>
  <c r="DB38" i="11"/>
  <c r="CZ38" i="11"/>
  <c r="CX38" i="11"/>
  <c r="CV38" i="11"/>
  <c r="CT38" i="11"/>
  <c r="CR38" i="11"/>
  <c r="CP38" i="11"/>
  <c r="CN38" i="11"/>
  <c r="CL38" i="11"/>
  <c r="CJ38" i="11"/>
  <c r="CH38" i="11"/>
  <c r="CF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B38" i="11"/>
  <c r="AZ38" i="11"/>
  <c r="AX38" i="11"/>
  <c r="AV38" i="11"/>
  <c r="AT38" i="11"/>
  <c r="AR38" i="11"/>
  <c r="AP38" i="11"/>
  <c r="AN38" i="11"/>
  <c r="AL38" i="11"/>
  <c r="AJ38" i="11"/>
  <c r="AH38" i="11"/>
  <c r="AF38" i="11"/>
  <c r="AD38" i="11"/>
  <c r="AB38" i="11"/>
  <c r="Z38" i="11"/>
  <c r="X38" i="11"/>
  <c r="V38" i="11"/>
  <c r="T38" i="11"/>
  <c r="R38" i="11"/>
  <c r="P38" i="11"/>
  <c r="N38" i="11"/>
  <c r="L38" i="11"/>
  <c r="J38" i="11"/>
  <c r="H38" i="11"/>
  <c r="E38" i="11"/>
  <c r="C38" i="11"/>
  <c r="BD37" i="11"/>
  <c r="BC37" i="11"/>
  <c r="O37" i="11"/>
  <c r="M37" i="11"/>
  <c r="K37" i="11"/>
  <c r="I37" i="11"/>
  <c r="GX36" i="11"/>
  <c r="FY36" i="11"/>
  <c r="EZ36" i="11"/>
  <c r="EA36" i="11"/>
  <c r="DZ36" i="11"/>
  <c r="DY36" i="11"/>
  <c r="DW36" i="11"/>
  <c r="DU36" i="11"/>
  <c r="DS36" i="11"/>
  <c r="DQ36" i="11"/>
  <c r="DO36" i="11"/>
  <c r="DM36" i="11"/>
  <c r="DK36" i="11"/>
  <c r="DI36" i="11"/>
  <c r="DG36" i="11"/>
  <c r="DE36" i="11"/>
  <c r="DC36" i="11"/>
  <c r="DA36" i="11"/>
  <c r="CY36" i="11"/>
  <c r="CW36" i="11"/>
  <c r="CU36" i="11"/>
  <c r="CS36" i="11"/>
  <c r="CQ36" i="11"/>
  <c r="CO36" i="11"/>
  <c r="CM36" i="11"/>
  <c r="CK36" i="11"/>
  <c r="CI36" i="11"/>
  <c r="CG36" i="11"/>
  <c r="CE36" i="11"/>
  <c r="BD36" i="11"/>
  <c r="GX35" i="11"/>
  <c r="FY35" i="11"/>
  <c r="EZ35" i="11"/>
  <c r="DZ35" i="11"/>
  <c r="EA35" i="11" s="1"/>
  <c r="DY35" i="11"/>
  <c r="DW35" i="11"/>
  <c r="DU35" i="11"/>
  <c r="DS35" i="11"/>
  <c r="DQ35" i="11"/>
  <c r="DO35" i="11"/>
  <c r="DM35" i="11"/>
  <c r="DK35" i="11"/>
  <c r="DI35" i="11"/>
  <c r="DG35" i="11"/>
  <c r="DE35" i="11"/>
  <c r="DC35" i="11"/>
  <c r="DA35" i="11"/>
  <c r="CY35" i="11"/>
  <c r="CW35" i="11"/>
  <c r="CU35" i="11"/>
  <c r="CS35" i="11"/>
  <c r="CQ35" i="11"/>
  <c r="CO35" i="11"/>
  <c r="CM35" i="11"/>
  <c r="CK35" i="11"/>
  <c r="CI35" i="11"/>
  <c r="CG35" i="11"/>
  <c r="CE35" i="11"/>
  <c r="BD35" i="11"/>
  <c r="E35" i="11"/>
  <c r="AM35" i="11" s="1"/>
  <c r="GX34" i="11"/>
  <c r="FY34" i="11"/>
  <c r="EZ34" i="11"/>
  <c r="DZ34" i="11"/>
  <c r="EA34" i="11" s="1"/>
  <c r="DY34" i="11"/>
  <c r="DW34" i="11"/>
  <c r="DU34" i="11"/>
  <c r="DS34" i="11"/>
  <c r="DQ34" i="11"/>
  <c r="DO34" i="11"/>
  <c r="DM34" i="11"/>
  <c r="DK34" i="11"/>
  <c r="DI34" i="11"/>
  <c r="DG34" i="11"/>
  <c r="DE34" i="11"/>
  <c r="DC34" i="11"/>
  <c r="DA34" i="11"/>
  <c r="CY34" i="11"/>
  <c r="CW34" i="11"/>
  <c r="CU34" i="11"/>
  <c r="CS34" i="11"/>
  <c r="CQ34" i="11"/>
  <c r="CO34" i="11"/>
  <c r="CM34" i="11"/>
  <c r="CK34" i="11"/>
  <c r="CI34" i="11"/>
  <c r="CG34" i="11"/>
  <c r="CE34" i="11"/>
  <c r="BD34" i="11"/>
  <c r="C34" i="11"/>
  <c r="E34" i="11" s="1"/>
  <c r="BC34" i="11" s="1"/>
  <c r="GX33" i="11"/>
  <c r="FY33" i="11"/>
  <c r="EZ33" i="11"/>
  <c r="DZ33" i="11"/>
  <c r="EA33" i="11" s="1"/>
  <c r="DY33" i="11"/>
  <c r="DW33" i="11"/>
  <c r="DU33" i="11"/>
  <c r="DS33" i="11"/>
  <c r="DQ33" i="11"/>
  <c r="DO33" i="11"/>
  <c r="DM33" i="11"/>
  <c r="DK33" i="11"/>
  <c r="DI33" i="11"/>
  <c r="DG33" i="11"/>
  <c r="DE33" i="11"/>
  <c r="DC33" i="11"/>
  <c r="DA33" i="11"/>
  <c r="CY33" i="11"/>
  <c r="CW33" i="11"/>
  <c r="CU33" i="11"/>
  <c r="CS33" i="11"/>
  <c r="CQ33" i="11"/>
  <c r="CO33" i="11"/>
  <c r="CM33" i="11"/>
  <c r="CK33" i="11"/>
  <c r="CI33" i="11"/>
  <c r="CG33" i="11"/>
  <c r="CE33" i="11"/>
  <c r="BD33" i="11"/>
  <c r="C33" i="11"/>
  <c r="E33" i="11" s="1"/>
  <c r="GX32" i="11"/>
  <c r="FY32" i="11"/>
  <c r="EZ32" i="11"/>
  <c r="DZ32" i="11"/>
  <c r="EA32" i="11" s="1"/>
  <c r="DY32" i="11"/>
  <c r="DW32" i="11"/>
  <c r="DU32" i="11"/>
  <c r="DS32" i="11"/>
  <c r="DQ32" i="11"/>
  <c r="DO32" i="11"/>
  <c r="DM32" i="11"/>
  <c r="DK32" i="11"/>
  <c r="DI32" i="11"/>
  <c r="DG32" i="11"/>
  <c r="DE32" i="11"/>
  <c r="DC32" i="11"/>
  <c r="DA32" i="11"/>
  <c r="CY32" i="11"/>
  <c r="CW32" i="11"/>
  <c r="CU32" i="11"/>
  <c r="CS32" i="11"/>
  <c r="CQ32" i="11"/>
  <c r="CO32" i="11"/>
  <c r="CM32" i="11"/>
  <c r="CK32" i="11"/>
  <c r="CI32" i="11"/>
  <c r="CG32" i="11"/>
  <c r="CE32" i="11"/>
  <c r="BD32" i="11"/>
  <c r="C32" i="11"/>
  <c r="E32" i="11" s="1"/>
  <c r="GX31" i="11"/>
  <c r="FY31" i="11"/>
  <c r="EZ31" i="11"/>
  <c r="DZ31" i="11"/>
  <c r="EA31" i="11" s="1"/>
  <c r="DY31" i="11"/>
  <c r="DW31" i="11"/>
  <c r="DU31" i="11"/>
  <c r="DS31" i="11"/>
  <c r="DQ31" i="11"/>
  <c r="DO31" i="11"/>
  <c r="DM31" i="11"/>
  <c r="DK31" i="11"/>
  <c r="DI31" i="11"/>
  <c r="DG31" i="11"/>
  <c r="DE31" i="11"/>
  <c r="DC31" i="11"/>
  <c r="DA31" i="11"/>
  <c r="CY31" i="11"/>
  <c r="CW31" i="11"/>
  <c r="CU31" i="11"/>
  <c r="CS31" i="11"/>
  <c r="CQ31" i="11"/>
  <c r="CO31" i="11"/>
  <c r="CM31" i="11"/>
  <c r="CK31" i="11"/>
  <c r="CI31" i="11"/>
  <c r="CG31" i="11"/>
  <c r="CE31" i="11"/>
  <c r="BD31" i="11"/>
  <c r="C31" i="11"/>
  <c r="E31" i="11" s="1"/>
  <c r="GX30" i="11"/>
  <c r="FY30" i="11"/>
  <c r="EZ30" i="11"/>
  <c r="DZ30" i="11"/>
  <c r="EA30" i="11" s="1"/>
  <c r="DY30" i="11"/>
  <c r="DW30" i="11"/>
  <c r="DU30" i="11"/>
  <c r="DS30" i="11"/>
  <c r="DQ30" i="11"/>
  <c r="DO30" i="11"/>
  <c r="DM30" i="11"/>
  <c r="DK30" i="11"/>
  <c r="DI30" i="11"/>
  <c r="DG30" i="11"/>
  <c r="DE30" i="11"/>
  <c r="DC30" i="11"/>
  <c r="DA30" i="11"/>
  <c r="CY30" i="11"/>
  <c r="CW30" i="11"/>
  <c r="CU30" i="11"/>
  <c r="CS30" i="11"/>
  <c r="CQ30" i="11"/>
  <c r="CO30" i="11"/>
  <c r="CM30" i="11"/>
  <c r="CK30" i="11"/>
  <c r="CI30" i="11"/>
  <c r="CG30" i="11"/>
  <c r="CE30" i="11"/>
  <c r="BD30" i="11"/>
  <c r="C30" i="11"/>
  <c r="E30" i="11" s="1"/>
  <c r="I30" i="11" s="1"/>
  <c r="GX29" i="11"/>
  <c r="FY29" i="11"/>
  <c r="EZ29" i="11"/>
  <c r="DZ29" i="11"/>
  <c r="EA29" i="11" s="1"/>
  <c r="DY29" i="11"/>
  <c r="DW29" i="11"/>
  <c r="DU29" i="11"/>
  <c r="DS29" i="11"/>
  <c r="DQ29" i="11"/>
  <c r="DO29" i="11"/>
  <c r="DM29" i="11"/>
  <c r="DK29" i="11"/>
  <c r="DI29" i="11"/>
  <c r="DG29" i="11"/>
  <c r="DE29" i="11"/>
  <c r="DC29" i="11"/>
  <c r="DA29" i="11"/>
  <c r="CY29" i="11"/>
  <c r="CW29" i="11"/>
  <c r="CU29" i="11"/>
  <c r="CS29" i="11"/>
  <c r="CQ29" i="11"/>
  <c r="CO29" i="11"/>
  <c r="CM29" i="11"/>
  <c r="CK29" i="11"/>
  <c r="CI29" i="11"/>
  <c r="CG29" i="11"/>
  <c r="CE29" i="11"/>
  <c r="BD29" i="11"/>
  <c r="C29" i="11"/>
  <c r="E29" i="11" s="1"/>
  <c r="GX28" i="11"/>
  <c r="FY28" i="11"/>
  <c r="EZ28" i="11"/>
  <c r="DZ28" i="11"/>
  <c r="EA28" i="11" s="1"/>
  <c r="DY28" i="11"/>
  <c r="DW28" i="11"/>
  <c r="DU28" i="11"/>
  <c r="DS28" i="11"/>
  <c r="DQ28" i="11"/>
  <c r="DO28" i="11"/>
  <c r="DM28" i="11"/>
  <c r="DK28" i="11"/>
  <c r="DI28" i="11"/>
  <c r="DG28" i="11"/>
  <c r="DE28" i="11"/>
  <c r="DC28" i="11"/>
  <c r="DA28" i="11"/>
  <c r="CY28" i="11"/>
  <c r="CW28" i="11"/>
  <c r="CU28" i="11"/>
  <c r="CS28" i="11"/>
  <c r="CQ28" i="11"/>
  <c r="CO28" i="11"/>
  <c r="CM28" i="11"/>
  <c r="CK28" i="11"/>
  <c r="CI28" i="11"/>
  <c r="CG28" i="11"/>
  <c r="CE28" i="11"/>
  <c r="BD28" i="11"/>
  <c r="C28" i="11"/>
  <c r="E28" i="11" s="1"/>
  <c r="GX27" i="11"/>
  <c r="FY27" i="11"/>
  <c r="EZ27" i="11"/>
  <c r="DZ27" i="11"/>
  <c r="EA27" i="11" s="1"/>
  <c r="DY27" i="11"/>
  <c r="DW27" i="11"/>
  <c r="DU27" i="11"/>
  <c r="DS27" i="11"/>
  <c r="DQ27" i="11"/>
  <c r="DO27" i="11"/>
  <c r="DM27" i="11"/>
  <c r="DK27" i="11"/>
  <c r="DI27" i="11"/>
  <c r="DG27" i="11"/>
  <c r="DE27" i="11"/>
  <c r="DC27" i="11"/>
  <c r="DA27" i="11"/>
  <c r="CY27" i="11"/>
  <c r="CW27" i="11"/>
  <c r="CU27" i="11"/>
  <c r="CS27" i="11"/>
  <c r="CQ27" i="11"/>
  <c r="CO27" i="11"/>
  <c r="CM27" i="11"/>
  <c r="CK27" i="11"/>
  <c r="CI27" i="11"/>
  <c r="CG27" i="11"/>
  <c r="CE27" i="11"/>
  <c r="BD27" i="11"/>
  <c r="C27" i="11"/>
  <c r="E27" i="11" s="1"/>
  <c r="GX26" i="11"/>
  <c r="FY26" i="11"/>
  <c r="EZ26" i="11"/>
  <c r="DZ26" i="11"/>
  <c r="EA26" i="11" s="1"/>
  <c r="DY26" i="11"/>
  <c r="DW26" i="11"/>
  <c r="DU26" i="11"/>
  <c r="DS26" i="11"/>
  <c r="DQ26" i="11"/>
  <c r="DO26" i="11"/>
  <c r="DM26" i="11"/>
  <c r="DK26" i="11"/>
  <c r="DI26" i="11"/>
  <c r="DG26" i="11"/>
  <c r="DE26" i="11"/>
  <c r="DC26" i="11"/>
  <c r="DA26" i="11"/>
  <c r="CY26" i="11"/>
  <c r="CW26" i="11"/>
  <c r="CU26" i="11"/>
  <c r="CS26" i="11"/>
  <c r="CQ26" i="11"/>
  <c r="CO26" i="11"/>
  <c r="CM26" i="11"/>
  <c r="CK26" i="11"/>
  <c r="CI26" i="11"/>
  <c r="CG26" i="11"/>
  <c r="CE26" i="11"/>
  <c r="BD26" i="11"/>
  <c r="C26" i="11"/>
  <c r="E26" i="11" s="1"/>
  <c r="BC26" i="11" s="1"/>
  <c r="GX25" i="11"/>
  <c r="FY25" i="11"/>
  <c r="EZ25" i="11"/>
  <c r="DZ25" i="11"/>
  <c r="EA25" i="11" s="1"/>
  <c r="DY25" i="11"/>
  <c r="DW25" i="11"/>
  <c r="DU25" i="11"/>
  <c r="DS25" i="11"/>
  <c r="DQ25" i="11"/>
  <c r="DO25" i="11"/>
  <c r="DM25" i="11"/>
  <c r="DK25" i="11"/>
  <c r="DI25" i="11"/>
  <c r="DG25" i="11"/>
  <c r="DE25" i="11"/>
  <c r="DC25" i="11"/>
  <c r="DA25" i="11"/>
  <c r="CY25" i="11"/>
  <c r="CW25" i="11"/>
  <c r="CU25" i="11"/>
  <c r="CS25" i="11"/>
  <c r="CQ25" i="11"/>
  <c r="CO25" i="11"/>
  <c r="CM25" i="11"/>
  <c r="CK25" i="11"/>
  <c r="CI25" i="11"/>
  <c r="CG25" i="11"/>
  <c r="CE25" i="11"/>
  <c r="BD25" i="11"/>
  <c r="C25" i="11"/>
  <c r="E25" i="11" s="1"/>
  <c r="GX24" i="11"/>
  <c r="FY24" i="11"/>
  <c r="EZ24" i="11"/>
  <c r="DZ24" i="11"/>
  <c r="EA24" i="11" s="1"/>
  <c r="DY24" i="11"/>
  <c r="DW24" i="11"/>
  <c r="DU24" i="11"/>
  <c r="DS24" i="11"/>
  <c r="DQ24" i="11"/>
  <c r="DO24" i="11"/>
  <c r="DM24" i="11"/>
  <c r="DK24" i="11"/>
  <c r="DI24" i="11"/>
  <c r="DG24" i="11"/>
  <c r="DE24" i="11"/>
  <c r="DC24" i="11"/>
  <c r="DA24" i="11"/>
  <c r="CY24" i="11"/>
  <c r="CW24" i="11"/>
  <c r="CU24" i="11"/>
  <c r="CS24" i="11"/>
  <c r="CQ24" i="11"/>
  <c r="CO24" i="11"/>
  <c r="CM24" i="11"/>
  <c r="CK24" i="11"/>
  <c r="CI24" i="11"/>
  <c r="CG24" i="11"/>
  <c r="CE24" i="11"/>
  <c r="BD24" i="11"/>
  <c r="C24" i="11"/>
  <c r="E24" i="11" s="1"/>
  <c r="GX23" i="11"/>
  <c r="FY23" i="11"/>
  <c r="EZ23" i="11"/>
  <c r="DZ23" i="11"/>
  <c r="EA23" i="11" s="1"/>
  <c r="DY23" i="11"/>
  <c r="DW23" i="11"/>
  <c r="DU23" i="11"/>
  <c r="DS23" i="11"/>
  <c r="DQ23" i="11"/>
  <c r="DO23" i="11"/>
  <c r="DM23" i="11"/>
  <c r="DK23" i="11"/>
  <c r="DI23" i="11"/>
  <c r="DG23" i="11"/>
  <c r="DE23" i="11"/>
  <c r="DC23" i="11"/>
  <c r="DA23" i="11"/>
  <c r="CY23" i="11"/>
  <c r="CW23" i="11"/>
  <c r="CU23" i="11"/>
  <c r="CS23" i="11"/>
  <c r="CQ23" i="11"/>
  <c r="CO23" i="11"/>
  <c r="CM23" i="11"/>
  <c r="CK23" i="11"/>
  <c r="CI23" i="11"/>
  <c r="CG23" i="11"/>
  <c r="CE23" i="11"/>
  <c r="BD23" i="11"/>
  <c r="C23" i="11"/>
  <c r="E23" i="11" s="1"/>
  <c r="GX22" i="11"/>
  <c r="FY22" i="11"/>
  <c r="EZ22" i="11"/>
  <c r="DZ22" i="11"/>
  <c r="EA22" i="11" s="1"/>
  <c r="DY22" i="11"/>
  <c r="DW22" i="11"/>
  <c r="DU22" i="11"/>
  <c r="DS22" i="11"/>
  <c r="DQ22" i="11"/>
  <c r="DO22" i="11"/>
  <c r="DM22" i="11"/>
  <c r="DK22" i="11"/>
  <c r="DI22" i="11"/>
  <c r="DG22" i="11"/>
  <c r="DE22" i="11"/>
  <c r="DC22" i="11"/>
  <c r="DA22" i="11"/>
  <c r="CY22" i="11"/>
  <c r="CW22" i="11"/>
  <c r="CU22" i="11"/>
  <c r="CS22" i="11"/>
  <c r="CQ22" i="11"/>
  <c r="CO22" i="11"/>
  <c r="CM22" i="11"/>
  <c r="CK22" i="11"/>
  <c r="CI22" i="11"/>
  <c r="CG22" i="11"/>
  <c r="CE22" i="11"/>
  <c r="BD22" i="11"/>
  <c r="C22" i="11"/>
  <c r="E22" i="11" s="1"/>
  <c r="BC22" i="11" s="1"/>
  <c r="GX21" i="11"/>
  <c r="FY21" i="11"/>
  <c r="EZ21" i="11"/>
  <c r="DZ21" i="11"/>
  <c r="EA21" i="11" s="1"/>
  <c r="DY21" i="11"/>
  <c r="DW21" i="11"/>
  <c r="DU21" i="11"/>
  <c r="DS21" i="11"/>
  <c r="DQ21" i="11"/>
  <c r="DO21" i="11"/>
  <c r="DM21" i="11"/>
  <c r="DK21" i="11"/>
  <c r="DI21" i="11"/>
  <c r="DG21" i="11"/>
  <c r="DE21" i="11"/>
  <c r="DC21" i="11"/>
  <c r="DA21" i="11"/>
  <c r="CY21" i="11"/>
  <c r="CW21" i="11"/>
  <c r="CU21" i="11"/>
  <c r="CS21" i="11"/>
  <c r="CQ21" i="11"/>
  <c r="CO21" i="11"/>
  <c r="CM21" i="11"/>
  <c r="CK21" i="11"/>
  <c r="CI21" i="11"/>
  <c r="CG21" i="11"/>
  <c r="CE21" i="11"/>
  <c r="BD21" i="11"/>
  <c r="C21" i="11"/>
  <c r="E21" i="11" s="1"/>
  <c r="GX20" i="11"/>
  <c r="FY20" i="11"/>
  <c r="EZ20" i="11"/>
  <c r="DZ20" i="11"/>
  <c r="EA20" i="11" s="1"/>
  <c r="DY20" i="11"/>
  <c r="DW20" i="11"/>
  <c r="DU20" i="11"/>
  <c r="DS20" i="11"/>
  <c r="DQ20" i="11"/>
  <c r="DO20" i="11"/>
  <c r="DM20" i="11"/>
  <c r="DK20" i="11"/>
  <c r="DI20" i="11"/>
  <c r="DG20" i="11"/>
  <c r="DE20" i="11"/>
  <c r="DC20" i="11"/>
  <c r="DA20" i="11"/>
  <c r="CY20" i="11"/>
  <c r="CW20" i="11"/>
  <c r="CU20" i="11"/>
  <c r="CS20" i="11"/>
  <c r="CQ20" i="11"/>
  <c r="CO20" i="11"/>
  <c r="CM20" i="11"/>
  <c r="CK20" i="11"/>
  <c r="CI20" i="11"/>
  <c r="CG20" i="11"/>
  <c r="CE20" i="11"/>
  <c r="BD20" i="11"/>
  <c r="C20" i="11"/>
  <c r="E20" i="11" s="1"/>
  <c r="GX19" i="11"/>
  <c r="FY19" i="11"/>
  <c r="EZ19" i="11"/>
  <c r="DZ19" i="11"/>
  <c r="EA19" i="11" s="1"/>
  <c r="DY19" i="11"/>
  <c r="DW19" i="11"/>
  <c r="DU19" i="11"/>
  <c r="DS19" i="11"/>
  <c r="DQ19" i="11"/>
  <c r="DO19" i="11"/>
  <c r="DM19" i="11"/>
  <c r="DK19" i="11"/>
  <c r="DI19" i="11"/>
  <c r="DG19" i="11"/>
  <c r="DE19" i="11"/>
  <c r="DC19" i="11"/>
  <c r="DA19" i="11"/>
  <c r="CY19" i="11"/>
  <c r="CW19" i="11"/>
  <c r="CU19" i="11"/>
  <c r="CS19" i="11"/>
  <c r="CQ19" i="11"/>
  <c r="CO19" i="11"/>
  <c r="CM19" i="11"/>
  <c r="CK19" i="11"/>
  <c r="CI19" i="11"/>
  <c r="CG19" i="11"/>
  <c r="CE19" i="11"/>
  <c r="BD19" i="11"/>
  <c r="C19" i="11"/>
  <c r="E19" i="11" s="1"/>
  <c r="GX18" i="11"/>
  <c r="FY18" i="11"/>
  <c r="EZ18" i="11"/>
  <c r="DZ18" i="11"/>
  <c r="EA18" i="11" s="1"/>
  <c r="DY18" i="11"/>
  <c r="DW18" i="11"/>
  <c r="DU18" i="11"/>
  <c r="DS18" i="11"/>
  <c r="DQ18" i="11"/>
  <c r="DO18" i="11"/>
  <c r="DM18" i="11"/>
  <c r="DK18" i="11"/>
  <c r="DI18" i="11"/>
  <c r="DG18" i="11"/>
  <c r="DE18" i="11"/>
  <c r="DC18" i="11"/>
  <c r="DA18" i="11"/>
  <c r="CY18" i="11"/>
  <c r="CW18" i="11"/>
  <c r="CU18" i="11"/>
  <c r="CS18" i="11"/>
  <c r="CQ18" i="11"/>
  <c r="CO18" i="11"/>
  <c r="CM18" i="11"/>
  <c r="CK18" i="11"/>
  <c r="CI18" i="11"/>
  <c r="CG18" i="11"/>
  <c r="CE18" i="11"/>
  <c r="BD18" i="11"/>
  <c r="C18" i="11"/>
  <c r="E18" i="11" s="1"/>
  <c r="BC18" i="11" s="1"/>
  <c r="GX17" i="11"/>
  <c r="FY17" i="11"/>
  <c r="EZ17" i="11"/>
  <c r="DZ17" i="11"/>
  <c r="EA17" i="11" s="1"/>
  <c r="DY17" i="11"/>
  <c r="DW17" i="11"/>
  <c r="DU17" i="11"/>
  <c r="DS17" i="11"/>
  <c r="DQ17" i="11"/>
  <c r="DO17" i="11"/>
  <c r="DM17" i="11"/>
  <c r="DK17" i="11"/>
  <c r="DI17" i="11"/>
  <c r="DG17" i="11"/>
  <c r="DE17" i="11"/>
  <c r="DC17" i="11"/>
  <c r="DA17" i="11"/>
  <c r="CY17" i="11"/>
  <c r="CW17" i="11"/>
  <c r="CU17" i="11"/>
  <c r="CS17" i="11"/>
  <c r="CQ17" i="11"/>
  <c r="CO17" i="11"/>
  <c r="CM17" i="11"/>
  <c r="CK17" i="11"/>
  <c r="CI17" i="11"/>
  <c r="CG17" i="11"/>
  <c r="CE17" i="11"/>
  <c r="BD17" i="11"/>
  <c r="C17" i="11"/>
  <c r="E17" i="11" s="1"/>
  <c r="GX16" i="11"/>
  <c r="FY16" i="11"/>
  <c r="EZ16" i="11"/>
  <c r="DZ16" i="11"/>
  <c r="EA16" i="11" s="1"/>
  <c r="DY16" i="11"/>
  <c r="DW16" i="11"/>
  <c r="DU16" i="11"/>
  <c r="DS16" i="11"/>
  <c r="DQ16" i="11"/>
  <c r="DO16" i="11"/>
  <c r="DM16" i="11"/>
  <c r="DK16" i="11"/>
  <c r="DI16" i="11"/>
  <c r="DG16" i="11"/>
  <c r="DE16" i="11"/>
  <c r="DC16" i="11"/>
  <c r="DA16" i="11"/>
  <c r="CY16" i="11"/>
  <c r="CW16" i="11"/>
  <c r="CU16" i="11"/>
  <c r="CS16" i="11"/>
  <c r="CQ16" i="11"/>
  <c r="CO16" i="11"/>
  <c r="CM16" i="11"/>
  <c r="CK16" i="11"/>
  <c r="CI16" i="11"/>
  <c r="CG16" i="11"/>
  <c r="CE16" i="11"/>
  <c r="BD16" i="11"/>
  <c r="C16" i="11"/>
  <c r="E16" i="11" s="1"/>
  <c r="GX15" i="11"/>
  <c r="FY15" i="11"/>
  <c r="EZ15" i="11"/>
  <c r="DZ15" i="11"/>
  <c r="EA15" i="11" s="1"/>
  <c r="DY15" i="11"/>
  <c r="DW15" i="11"/>
  <c r="DU15" i="11"/>
  <c r="DS15" i="11"/>
  <c r="DQ15" i="11"/>
  <c r="DO15" i="11"/>
  <c r="DM15" i="11"/>
  <c r="DK15" i="11"/>
  <c r="DI15" i="11"/>
  <c r="DG15" i="11"/>
  <c r="DE15" i="11"/>
  <c r="DC15" i="11"/>
  <c r="DA15" i="11"/>
  <c r="CY15" i="11"/>
  <c r="CW15" i="11"/>
  <c r="CU15" i="11"/>
  <c r="CS15" i="11"/>
  <c r="CQ15" i="11"/>
  <c r="CO15" i="11"/>
  <c r="CM15" i="11"/>
  <c r="CK15" i="11"/>
  <c r="CI15" i="11"/>
  <c r="CG15" i="11"/>
  <c r="CE15" i="11"/>
  <c r="BD15" i="11"/>
  <c r="C15" i="11"/>
  <c r="E15" i="11" s="1"/>
  <c r="GX14" i="11"/>
  <c r="FY14" i="11"/>
  <c r="EZ14" i="11"/>
  <c r="DZ14" i="11"/>
  <c r="EA14" i="11" s="1"/>
  <c r="DY14" i="11"/>
  <c r="DW14" i="11"/>
  <c r="DU14" i="11"/>
  <c r="DS14" i="11"/>
  <c r="DQ14" i="11"/>
  <c r="DO14" i="11"/>
  <c r="DM14" i="11"/>
  <c r="DK14" i="11"/>
  <c r="DI14" i="11"/>
  <c r="DG14" i="11"/>
  <c r="DE14" i="11"/>
  <c r="DC14" i="11"/>
  <c r="DA14" i="11"/>
  <c r="CY14" i="11"/>
  <c r="CW14" i="11"/>
  <c r="CU14" i="11"/>
  <c r="CS14" i="11"/>
  <c r="CQ14" i="11"/>
  <c r="CO14" i="11"/>
  <c r="CM14" i="11"/>
  <c r="CK14" i="11"/>
  <c r="CI14" i="11"/>
  <c r="CG14" i="11"/>
  <c r="CE14" i="11"/>
  <c r="BD14" i="11"/>
  <c r="C14" i="11"/>
  <c r="E14" i="11" s="1"/>
  <c r="I14" i="11" s="1"/>
  <c r="GX13" i="11"/>
  <c r="FY13" i="11"/>
  <c r="EZ13" i="11"/>
  <c r="DZ13" i="11"/>
  <c r="EA13" i="11" s="1"/>
  <c r="DY13" i="11"/>
  <c r="DW13" i="11"/>
  <c r="DU13" i="11"/>
  <c r="DS13" i="11"/>
  <c r="DQ13" i="11"/>
  <c r="DO13" i="11"/>
  <c r="DM13" i="11"/>
  <c r="DK13" i="11"/>
  <c r="DI13" i="11"/>
  <c r="DG13" i="11"/>
  <c r="DE13" i="11"/>
  <c r="DC13" i="11"/>
  <c r="DA13" i="11"/>
  <c r="CY13" i="11"/>
  <c r="CW13" i="11"/>
  <c r="CU13" i="11"/>
  <c r="CS13" i="11"/>
  <c r="CQ13" i="11"/>
  <c r="CO13" i="11"/>
  <c r="CM13" i="11"/>
  <c r="CK13" i="11"/>
  <c r="CI13" i="11"/>
  <c r="CG13" i="11"/>
  <c r="CE13" i="11"/>
  <c r="BD13" i="11"/>
  <c r="C13" i="11"/>
  <c r="E13" i="11" s="1"/>
  <c r="GX12" i="11"/>
  <c r="FY12" i="11"/>
  <c r="EZ12" i="11"/>
  <c r="DZ12" i="11"/>
  <c r="EA12" i="11" s="1"/>
  <c r="DY12" i="11"/>
  <c r="DW12" i="11"/>
  <c r="DU12" i="11"/>
  <c r="DS12" i="11"/>
  <c r="DQ12" i="11"/>
  <c r="DO12" i="11"/>
  <c r="DM12" i="11"/>
  <c r="DK12" i="11"/>
  <c r="DI12" i="11"/>
  <c r="DG12" i="11"/>
  <c r="DE12" i="11"/>
  <c r="DC12" i="11"/>
  <c r="DA12" i="11"/>
  <c r="CY12" i="11"/>
  <c r="CW12" i="11"/>
  <c r="CU12" i="11"/>
  <c r="CS12" i="11"/>
  <c r="CQ12" i="11"/>
  <c r="CO12" i="11"/>
  <c r="CM12" i="11"/>
  <c r="CK12" i="11"/>
  <c r="CI12" i="11"/>
  <c r="CG12" i="11"/>
  <c r="CE12" i="11"/>
  <c r="BD12" i="11"/>
  <c r="C12" i="11"/>
  <c r="E12" i="11" s="1"/>
  <c r="GX11" i="11"/>
  <c r="FY11" i="11"/>
  <c r="EZ11" i="11"/>
  <c r="DZ11" i="11"/>
  <c r="EA11" i="11" s="1"/>
  <c r="DY11" i="11"/>
  <c r="DW11" i="11"/>
  <c r="DU11" i="11"/>
  <c r="DS11" i="11"/>
  <c r="DQ11" i="11"/>
  <c r="DO11" i="11"/>
  <c r="DM11" i="11"/>
  <c r="DK11" i="11"/>
  <c r="DI11" i="11"/>
  <c r="DG11" i="11"/>
  <c r="DE11" i="11"/>
  <c r="DC11" i="11"/>
  <c r="DA11" i="11"/>
  <c r="CY11" i="11"/>
  <c r="CW11" i="11"/>
  <c r="CU11" i="11"/>
  <c r="CS11" i="11"/>
  <c r="CQ11" i="11"/>
  <c r="CO11" i="11"/>
  <c r="CM11" i="11"/>
  <c r="CK11" i="11"/>
  <c r="CI11" i="11"/>
  <c r="CG11" i="11"/>
  <c r="CE11" i="11"/>
  <c r="BD11" i="11"/>
  <c r="C11" i="11"/>
  <c r="E11" i="11" s="1"/>
  <c r="GX10" i="11"/>
  <c r="FY10" i="11"/>
  <c r="EZ10" i="11"/>
  <c r="DZ10" i="11"/>
  <c r="EA10" i="11" s="1"/>
  <c r="DY10" i="11"/>
  <c r="DW10" i="11"/>
  <c r="DU10" i="11"/>
  <c r="DS10" i="11"/>
  <c r="DQ10" i="11"/>
  <c r="DO10" i="11"/>
  <c r="DM10" i="11"/>
  <c r="DK10" i="11"/>
  <c r="DI10" i="11"/>
  <c r="DG10" i="11"/>
  <c r="DE10" i="11"/>
  <c r="DC10" i="11"/>
  <c r="DA10" i="11"/>
  <c r="CY10" i="11"/>
  <c r="CW10" i="11"/>
  <c r="CU10" i="11"/>
  <c r="CS10" i="11"/>
  <c r="CQ10" i="11"/>
  <c r="CO10" i="11"/>
  <c r="CM10" i="11"/>
  <c r="CK10" i="11"/>
  <c r="CI10" i="11"/>
  <c r="CG10" i="11"/>
  <c r="CE10" i="11"/>
  <c r="BD10" i="11"/>
  <c r="C10" i="11"/>
  <c r="E10" i="11" s="1"/>
  <c r="I10" i="11" s="1"/>
  <c r="GX9" i="11"/>
  <c r="FY9" i="11"/>
  <c r="EZ9" i="11"/>
  <c r="DZ9" i="11"/>
  <c r="EA9" i="11" s="1"/>
  <c r="DY9" i="11"/>
  <c r="DW9" i="11"/>
  <c r="DU9" i="11"/>
  <c r="DS9" i="11"/>
  <c r="DQ9" i="11"/>
  <c r="DO9" i="11"/>
  <c r="DM9" i="11"/>
  <c r="DK9" i="11"/>
  <c r="DI9" i="11"/>
  <c r="DG9" i="11"/>
  <c r="DE9" i="11"/>
  <c r="DC9" i="11"/>
  <c r="DA9" i="11"/>
  <c r="CY9" i="11"/>
  <c r="CW9" i="11"/>
  <c r="CU9" i="11"/>
  <c r="CS9" i="11"/>
  <c r="CQ9" i="11"/>
  <c r="CO9" i="11"/>
  <c r="CM9" i="11"/>
  <c r="CK9" i="11"/>
  <c r="CI9" i="11"/>
  <c r="CG9" i="11"/>
  <c r="CE9" i="11"/>
  <c r="BD9" i="11"/>
  <c r="C9" i="11"/>
  <c r="E9" i="11" s="1"/>
  <c r="GX8" i="11"/>
  <c r="FY8" i="11"/>
  <c r="EZ8" i="11"/>
  <c r="DZ8" i="11"/>
  <c r="EA8" i="11" s="1"/>
  <c r="DY8" i="11"/>
  <c r="DW8" i="11"/>
  <c r="DU8" i="11"/>
  <c r="DS8" i="11"/>
  <c r="DQ8" i="11"/>
  <c r="DO8" i="11"/>
  <c r="DM8" i="11"/>
  <c r="DK8" i="11"/>
  <c r="DI8" i="11"/>
  <c r="DG8" i="11"/>
  <c r="DE8" i="11"/>
  <c r="DC8" i="11"/>
  <c r="DA8" i="11"/>
  <c r="CY8" i="11"/>
  <c r="CW8" i="11"/>
  <c r="CU8" i="11"/>
  <c r="CS8" i="11"/>
  <c r="CQ8" i="11"/>
  <c r="CO8" i="11"/>
  <c r="CM8" i="11"/>
  <c r="CK8" i="11"/>
  <c r="CI8" i="11"/>
  <c r="CG8" i="11"/>
  <c r="CE8" i="11"/>
  <c r="BD8" i="11"/>
  <c r="C8" i="11"/>
  <c r="E8" i="11" s="1"/>
  <c r="GX7" i="11"/>
  <c r="FY7" i="11"/>
  <c r="EZ7" i="11"/>
  <c r="DZ7" i="11"/>
  <c r="DY7" i="11"/>
  <c r="DW7" i="11"/>
  <c r="DU7" i="11"/>
  <c r="DS7" i="11"/>
  <c r="DQ7" i="11"/>
  <c r="DO7" i="11"/>
  <c r="DM7" i="11"/>
  <c r="DK7" i="11"/>
  <c r="DI7" i="11"/>
  <c r="DG7" i="11"/>
  <c r="DE7" i="11"/>
  <c r="DC7" i="11"/>
  <c r="DA7" i="11"/>
  <c r="CY7" i="11"/>
  <c r="CW7" i="11"/>
  <c r="CU7" i="11"/>
  <c r="CS7" i="11"/>
  <c r="CQ7" i="11"/>
  <c r="CO7" i="11"/>
  <c r="CM7" i="11"/>
  <c r="CK7" i="11"/>
  <c r="CI7" i="11"/>
  <c r="CG7" i="11"/>
  <c r="CE7" i="11"/>
  <c r="BD7" i="11"/>
  <c r="C7" i="11"/>
  <c r="E7" i="11" s="1"/>
  <c r="EY5" i="11"/>
  <c r="EX5" i="11"/>
  <c r="EW5" i="11"/>
  <c r="EV5" i="11"/>
  <c r="EU5" i="11"/>
  <c r="ET5" i="11"/>
  <c r="ES5" i="11"/>
  <c r="ER5" i="11"/>
  <c r="EQ5" i="11"/>
  <c r="EP5" i="11"/>
  <c r="EO5" i="11"/>
  <c r="EN5" i="11"/>
  <c r="EM5" i="11"/>
  <c r="EL5" i="11"/>
  <c r="EK5" i="11"/>
  <c r="EJ5" i="11"/>
  <c r="EI5" i="11"/>
  <c r="EH5" i="11"/>
  <c r="EG5" i="11"/>
  <c r="EF5" i="11"/>
  <c r="EE5" i="11"/>
  <c r="ED5" i="11"/>
  <c r="EC5" i="11"/>
  <c r="EB5" i="11"/>
  <c r="EA5" i="11"/>
  <c r="DZ5" i="11"/>
  <c r="DY5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BN5" i="11"/>
  <c r="BM5" i="11"/>
  <c r="BL5" i="11"/>
  <c r="BK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X1" i="11"/>
  <c r="GW1" i="11"/>
  <c r="GV1" i="11"/>
  <c r="GU1" i="11"/>
  <c r="GT1" i="11"/>
  <c r="GS1" i="11"/>
  <c r="GR1" i="11"/>
  <c r="GQ1" i="11"/>
  <c r="GP1" i="11"/>
  <c r="GO1" i="11"/>
  <c r="GN1" i="11"/>
  <c r="GM1" i="11"/>
  <c r="GL1" i="11"/>
  <c r="GK1" i="11"/>
  <c r="GJ1" i="11"/>
  <c r="GI1" i="11"/>
  <c r="GH1" i="11"/>
  <c r="GG1" i="11"/>
  <c r="GF1" i="11"/>
  <c r="GE1" i="11"/>
  <c r="GD1" i="11"/>
  <c r="GC1" i="11"/>
  <c r="GB1" i="11"/>
  <c r="GA1" i="11"/>
  <c r="FZ1" i="11"/>
  <c r="FY1" i="11"/>
  <c r="FX1" i="11"/>
  <c r="FW1" i="11"/>
  <c r="FV1" i="11"/>
  <c r="FU1" i="11"/>
  <c r="FT1" i="11"/>
  <c r="FS1" i="11"/>
  <c r="FR1" i="11"/>
  <c r="FQ1" i="11"/>
  <c r="FP1" i="11"/>
  <c r="FO1" i="11"/>
  <c r="FN1" i="11"/>
  <c r="FM1" i="11"/>
  <c r="FL1" i="11"/>
  <c r="FK1" i="11"/>
  <c r="FJ1" i="11"/>
  <c r="FI1" i="11"/>
  <c r="FH1" i="11"/>
  <c r="FG1" i="11"/>
  <c r="FF1" i="11"/>
  <c r="FE1" i="11"/>
  <c r="FD1" i="11"/>
  <c r="FC1" i="11"/>
  <c r="FB1" i="11"/>
  <c r="FA1" i="11"/>
  <c r="EZ1" i="11"/>
  <c r="EY1" i="11"/>
  <c r="EX1" i="11"/>
  <c r="EW1" i="11"/>
  <c r="EV1" i="11"/>
  <c r="EU1" i="11"/>
  <c r="ET1" i="11"/>
  <c r="ES1" i="11"/>
  <c r="ER1" i="11"/>
  <c r="EQ1" i="11"/>
  <c r="EP1" i="11"/>
  <c r="EO1" i="11"/>
  <c r="EN1" i="11"/>
  <c r="EM1" i="11"/>
  <c r="EL1" i="11"/>
  <c r="EK1" i="11"/>
  <c r="EJ1" i="11"/>
  <c r="EI1" i="11"/>
  <c r="EH1" i="11"/>
  <c r="EG1" i="11"/>
  <c r="EF1" i="11"/>
  <c r="EE1" i="11"/>
  <c r="ED1" i="11"/>
  <c r="EC1" i="11"/>
  <c r="EB1" i="11"/>
  <c r="EA1" i="11"/>
  <c r="DZ1" i="11"/>
  <c r="DY1" i="11"/>
  <c r="DX1" i="11"/>
  <c r="DW1" i="11"/>
  <c r="DV1" i="11"/>
  <c r="DU1" i="11"/>
  <c r="DT1" i="11"/>
  <c r="DS1" i="11"/>
  <c r="DR1" i="11"/>
  <c r="DQ1" i="11"/>
  <c r="DP1" i="11"/>
  <c r="DO1" i="11"/>
  <c r="DN1" i="11"/>
  <c r="DM1" i="11"/>
  <c r="DL1" i="11"/>
  <c r="DK1" i="11"/>
  <c r="DJ1" i="11"/>
  <c r="DI1" i="11"/>
  <c r="DH1" i="11"/>
  <c r="DG1" i="11"/>
  <c r="DF1" i="11"/>
  <c r="DE1" i="11"/>
  <c r="DD1" i="11"/>
  <c r="DC1" i="11"/>
  <c r="DB1" i="11"/>
  <c r="DA1" i="11"/>
  <c r="CZ1" i="11"/>
  <c r="CY1" i="11"/>
  <c r="CX1" i="11"/>
  <c r="CW1" i="11"/>
  <c r="CV1" i="11"/>
  <c r="CU1" i="11"/>
  <c r="CT1" i="11"/>
  <c r="CS1" i="11"/>
  <c r="CR1" i="11"/>
  <c r="CQ1" i="11"/>
  <c r="CP1" i="11"/>
  <c r="CO1" i="11"/>
  <c r="CN1" i="11"/>
  <c r="CM1" i="11"/>
  <c r="CL1" i="11"/>
  <c r="CK1" i="11"/>
  <c r="CJ1" i="11"/>
  <c r="CI1" i="11"/>
  <c r="CH1" i="11"/>
  <c r="CG1" i="11"/>
  <c r="CF1" i="11"/>
  <c r="CE1" i="11"/>
  <c r="CD1" i="11"/>
  <c r="CC1" i="11"/>
  <c r="CB1" i="11"/>
  <c r="CA1" i="11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BC37" i="7"/>
  <c r="O37" i="7"/>
  <c r="BC36" i="7"/>
  <c r="O36" i="7"/>
  <c r="O35" i="7"/>
  <c r="O34" i="7"/>
  <c r="BC34" i="7" s="1"/>
  <c r="O33" i="7"/>
  <c r="O32" i="7"/>
  <c r="BC31" i="7"/>
  <c r="O31" i="7"/>
  <c r="O30" i="7"/>
  <c r="O29" i="7"/>
  <c r="BC28" i="7"/>
  <c r="O28" i="7"/>
  <c r="O27" i="7"/>
  <c r="O26" i="7"/>
  <c r="BC25" i="7"/>
  <c r="O25" i="7"/>
  <c r="O24" i="7"/>
  <c r="BC23" i="7"/>
  <c r="O23" i="7"/>
  <c r="O22" i="7"/>
  <c r="O21" i="7"/>
  <c r="O20" i="7"/>
  <c r="O19" i="7"/>
  <c r="O18" i="7"/>
  <c r="BC18" i="7" s="1"/>
  <c r="O17" i="7"/>
  <c r="O16" i="7"/>
  <c r="BC15" i="7"/>
  <c r="O15" i="7"/>
  <c r="O14" i="7"/>
  <c r="O13" i="7"/>
  <c r="O12" i="7"/>
  <c r="O11" i="7"/>
  <c r="O10" i="7"/>
  <c r="O9" i="7"/>
  <c r="O8" i="7"/>
  <c r="O7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DZ37" i="9"/>
  <c r="EA37" i="9" s="1"/>
  <c r="DY37" i="9"/>
  <c r="DW37" i="9"/>
  <c r="DU37" i="9"/>
  <c r="DS37" i="9"/>
  <c r="DQ37" i="9"/>
  <c r="DO37" i="9"/>
  <c r="DM37" i="9"/>
  <c r="DK37" i="9"/>
  <c r="DI37" i="9"/>
  <c r="DG37" i="9"/>
  <c r="DE37" i="9"/>
  <c r="DC37" i="9"/>
  <c r="DA37" i="9"/>
  <c r="CY37" i="9"/>
  <c r="CW37" i="9"/>
  <c r="CU37" i="9"/>
  <c r="CS37" i="9"/>
  <c r="CQ37" i="9"/>
  <c r="CO37" i="9"/>
  <c r="CM37" i="9"/>
  <c r="CK37" i="9"/>
  <c r="CI37" i="9"/>
  <c r="CG37" i="9"/>
  <c r="CE37" i="9"/>
  <c r="BD37" i="9"/>
  <c r="BC37" i="9"/>
  <c r="BC36" i="9"/>
  <c r="BC35" i="9"/>
  <c r="BC34" i="9"/>
  <c r="BC33" i="9"/>
  <c r="BC32" i="9"/>
  <c r="BC31" i="9"/>
  <c r="BC30" i="9"/>
  <c r="BC29" i="9"/>
  <c r="BC28" i="9"/>
  <c r="BC27" i="9"/>
  <c r="BC26" i="9"/>
  <c r="BC25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AY37" i="9"/>
  <c r="AY36" i="9"/>
  <c r="AY35" i="9"/>
  <c r="AY34" i="9"/>
  <c r="AY33" i="9"/>
  <c r="AY32" i="9"/>
  <c r="AY31" i="9"/>
  <c r="AY30" i="9"/>
  <c r="AY29" i="9"/>
  <c r="AY28" i="9"/>
  <c r="AY27" i="9"/>
  <c r="AY26" i="9"/>
  <c r="AY25" i="9"/>
  <c r="AY24" i="9"/>
  <c r="AY23" i="9"/>
  <c r="AY22" i="9"/>
  <c r="AY21" i="9"/>
  <c r="AY20" i="9"/>
  <c r="AY19" i="9"/>
  <c r="AY18" i="9"/>
  <c r="AY17" i="9"/>
  <c r="AY16" i="9"/>
  <c r="AY15" i="9"/>
  <c r="AY14" i="9"/>
  <c r="AY13" i="9"/>
  <c r="AY12" i="9"/>
  <c r="AY11" i="9"/>
  <c r="AY10" i="9"/>
  <c r="AY9" i="9"/>
  <c r="AY8" i="9"/>
  <c r="AY7" i="9"/>
  <c r="AW37" i="9"/>
  <c r="AW36" i="9"/>
  <c r="AW35" i="9"/>
  <c r="AW34" i="9"/>
  <c r="AW33" i="9"/>
  <c r="AW32" i="9"/>
  <c r="AW31" i="9"/>
  <c r="AW30" i="9"/>
  <c r="AW29" i="9"/>
  <c r="AW28" i="9"/>
  <c r="AW27" i="9"/>
  <c r="AW26" i="9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U37" i="9"/>
  <c r="AU36" i="9"/>
  <c r="AU35" i="9"/>
  <c r="AU34" i="9"/>
  <c r="AU33" i="9"/>
  <c r="AU32" i="9"/>
  <c r="AU31" i="9"/>
  <c r="AU30" i="9"/>
  <c r="AU29" i="9"/>
  <c r="AU28" i="9"/>
  <c r="AU2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S37" i="9"/>
  <c r="AS36" i="9"/>
  <c r="AS35" i="9"/>
  <c r="AS34" i="9"/>
  <c r="AS33" i="9"/>
  <c r="AS32" i="9"/>
  <c r="AS31" i="9"/>
  <c r="AS30" i="9"/>
  <c r="AS29" i="9"/>
  <c r="AS28" i="9"/>
  <c r="AS27" i="9"/>
  <c r="AS26" i="9"/>
  <c r="AS25" i="9"/>
  <c r="AS24" i="9"/>
  <c r="AS23" i="9"/>
  <c r="AS22" i="9"/>
  <c r="AS21" i="9"/>
  <c r="AS20" i="9"/>
  <c r="AS19" i="9"/>
  <c r="AS18" i="9"/>
  <c r="AS17" i="9"/>
  <c r="AS16" i="9"/>
  <c r="AS15" i="9"/>
  <c r="AS14" i="9"/>
  <c r="AS13" i="9"/>
  <c r="AS12" i="9"/>
  <c r="AS11" i="9"/>
  <c r="AS10" i="9"/>
  <c r="AS9" i="9"/>
  <c r="AS8" i="9"/>
  <c r="AS7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K37" i="9"/>
  <c r="AK36" i="9"/>
  <c r="AK35" i="9"/>
  <c r="AK34" i="9"/>
  <c r="AK33" i="9"/>
  <c r="AK32" i="9"/>
  <c r="AK31" i="9"/>
  <c r="AK30" i="9"/>
  <c r="AK29" i="9"/>
  <c r="AK28" i="9"/>
  <c r="AK27" i="9"/>
  <c r="AK26" i="9"/>
  <c r="AK25" i="9"/>
  <c r="AK24" i="9"/>
  <c r="AK23" i="9"/>
  <c r="AK22" i="9"/>
  <c r="AK21" i="9"/>
  <c r="AK20" i="9"/>
  <c r="AK19" i="9"/>
  <c r="AK18" i="9"/>
  <c r="AK17" i="9"/>
  <c r="AK16" i="9"/>
  <c r="AK15" i="9"/>
  <c r="AK14" i="9"/>
  <c r="AK13" i="9"/>
  <c r="AK12" i="9"/>
  <c r="AK11" i="9"/>
  <c r="AK10" i="9"/>
  <c r="AK9" i="9"/>
  <c r="AK8" i="9"/>
  <c r="AK7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G8" i="9"/>
  <c r="AG37" i="9"/>
  <c r="AG36" i="9"/>
  <c r="AG35" i="9"/>
  <c r="AG34" i="9"/>
  <c r="AG33" i="9"/>
  <c r="AG32" i="9"/>
  <c r="AG31" i="9"/>
  <c r="AG30" i="9"/>
  <c r="AG29" i="9"/>
  <c r="AG28" i="9"/>
  <c r="AG27" i="9"/>
  <c r="AG26" i="9"/>
  <c r="AG25" i="9"/>
  <c r="AG24" i="9"/>
  <c r="AG23" i="9"/>
  <c r="AG22" i="9"/>
  <c r="AG21" i="9"/>
  <c r="AG20" i="9"/>
  <c r="AG19" i="9"/>
  <c r="AG18" i="9"/>
  <c r="AG17" i="9"/>
  <c r="AG16" i="9"/>
  <c r="AG15" i="9"/>
  <c r="AG14" i="9"/>
  <c r="AG13" i="9"/>
  <c r="AG12" i="9"/>
  <c r="AG11" i="9"/>
  <c r="AG10" i="9"/>
  <c r="AG9" i="9"/>
  <c r="AG7" i="9"/>
  <c r="AE37" i="9"/>
  <c r="AE36" i="9"/>
  <c r="AE35" i="9"/>
  <c r="AE34" i="9"/>
  <c r="AE33" i="9"/>
  <c r="AE32" i="9"/>
  <c r="AE31" i="9"/>
  <c r="AE30" i="9"/>
  <c r="AE29" i="9"/>
  <c r="AE28" i="9"/>
  <c r="AE27" i="9"/>
  <c r="AE26" i="9"/>
  <c r="AE25" i="9"/>
  <c r="AE24" i="9"/>
  <c r="AE23" i="9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Y37" i="9"/>
  <c r="Y36" i="9"/>
  <c r="Y35" i="9"/>
  <c r="Y34" i="9"/>
  <c r="Y33" i="9"/>
  <c r="Y32" i="9"/>
  <c r="Y31" i="9"/>
  <c r="Y30" i="9"/>
  <c r="Y29" i="9"/>
  <c r="Y28" i="9"/>
  <c r="Y27" i="9"/>
  <c r="Y26" i="9"/>
  <c r="Y25" i="9"/>
  <c r="Y24" i="9"/>
  <c r="Y23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DZ37" i="10"/>
  <c r="EA37" i="10" s="1"/>
  <c r="DY37" i="10"/>
  <c r="DW37" i="10"/>
  <c r="DU37" i="10"/>
  <c r="DS37" i="10"/>
  <c r="DQ37" i="10"/>
  <c r="DO37" i="10"/>
  <c r="DM37" i="10"/>
  <c r="DK37" i="10"/>
  <c r="DI37" i="10"/>
  <c r="DG37" i="10"/>
  <c r="DE37" i="10"/>
  <c r="DC37" i="10"/>
  <c r="DA37" i="10"/>
  <c r="CY37" i="10"/>
  <c r="CW37" i="10"/>
  <c r="CU37" i="10"/>
  <c r="CS37" i="10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7" i="5"/>
  <c r="BC37" i="5"/>
  <c r="BC36" i="5"/>
  <c r="BC35" i="5"/>
  <c r="BC34" i="5"/>
  <c r="BC33" i="5"/>
  <c r="BC32" i="5"/>
  <c r="BC31" i="5"/>
  <c r="BC30" i="5"/>
  <c r="BC29" i="5"/>
  <c r="BC28" i="5"/>
  <c r="BC27" i="5"/>
  <c r="BC26" i="5"/>
  <c r="BC25" i="5"/>
  <c r="BC24" i="5"/>
  <c r="BC23" i="5"/>
  <c r="BC22" i="5"/>
  <c r="BC21" i="5"/>
  <c r="BC20" i="5"/>
  <c r="BC19" i="5"/>
  <c r="BC18" i="5"/>
  <c r="BC17" i="5"/>
  <c r="BC16" i="5"/>
  <c r="BC15" i="5"/>
  <c r="BC14" i="5"/>
  <c r="BC13" i="5"/>
  <c r="BC12" i="5"/>
  <c r="BC11" i="5"/>
  <c r="BC10" i="5"/>
  <c r="BC9" i="5"/>
  <c r="BC8" i="5"/>
  <c r="BC7" i="5"/>
  <c r="BA37" i="5"/>
  <c r="BA36" i="5"/>
  <c r="BA35" i="5"/>
  <c r="BA34" i="5"/>
  <c r="BA33" i="5"/>
  <c r="BA32" i="5"/>
  <c r="BA31" i="5"/>
  <c r="BA30" i="5"/>
  <c r="BA29" i="5"/>
  <c r="BA28" i="5"/>
  <c r="BA27" i="5"/>
  <c r="BA26" i="5"/>
  <c r="BA25" i="5"/>
  <c r="BA24" i="5"/>
  <c r="BA23" i="5"/>
  <c r="BA22" i="5"/>
  <c r="BA21" i="5"/>
  <c r="BA20" i="5"/>
  <c r="BA19" i="5"/>
  <c r="BA18" i="5"/>
  <c r="BA17" i="5"/>
  <c r="BA16" i="5"/>
  <c r="BA15" i="5"/>
  <c r="BA14" i="5"/>
  <c r="BA13" i="5"/>
  <c r="BA12" i="5"/>
  <c r="BA11" i="5"/>
  <c r="BA10" i="5"/>
  <c r="BA9" i="5"/>
  <c r="BA8" i="5"/>
  <c r="BA7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Y12" i="5"/>
  <c r="AY11" i="5"/>
  <c r="AY10" i="5"/>
  <c r="AY9" i="5"/>
  <c r="AY8" i="5"/>
  <c r="AY7" i="5"/>
  <c r="AW37" i="5"/>
  <c r="AW36" i="5"/>
  <c r="AW35" i="5"/>
  <c r="AW34" i="5"/>
  <c r="AW33" i="5"/>
  <c r="AW32" i="5"/>
  <c r="AW31" i="5"/>
  <c r="AW30" i="5"/>
  <c r="AW29" i="5"/>
  <c r="AW28" i="5"/>
  <c r="AW27" i="5"/>
  <c r="AW26" i="5"/>
  <c r="AW25" i="5"/>
  <c r="AW24" i="5"/>
  <c r="AW23" i="5"/>
  <c r="AW22" i="5"/>
  <c r="AW21" i="5"/>
  <c r="AW20" i="5"/>
  <c r="AW19" i="5"/>
  <c r="AW18" i="5"/>
  <c r="AW17" i="5"/>
  <c r="AW16" i="5"/>
  <c r="AW15" i="5"/>
  <c r="AW14" i="5"/>
  <c r="AW13" i="5"/>
  <c r="AW12" i="5"/>
  <c r="AW11" i="5"/>
  <c r="AW10" i="5"/>
  <c r="AW9" i="5"/>
  <c r="AW8" i="5"/>
  <c r="AW7" i="5"/>
  <c r="AU37" i="5"/>
  <c r="AU36" i="5"/>
  <c r="AU35" i="5"/>
  <c r="AU34" i="5"/>
  <c r="AU33" i="5"/>
  <c r="AU32" i="5"/>
  <c r="AU31" i="5"/>
  <c r="AU30" i="5"/>
  <c r="AU29" i="5"/>
  <c r="AU28" i="5"/>
  <c r="AU27" i="5"/>
  <c r="AU26" i="5"/>
  <c r="AU25" i="5"/>
  <c r="AU24" i="5"/>
  <c r="AU23" i="5"/>
  <c r="AU22" i="5"/>
  <c r="AU21" i="5"/>
  <c r="AU20" i="5"/>
  <c r="AU19" i="5"/>
  <c r="AU18" i="5"/>
  <c r="AU17" i="5"/>
  <c r="AU16" i="5"/>
  <c r="AU15" i="5"/>
  <c r="AU14" i="5"/>
  <c r="AU13" i="5"/>
  <c r="AU12" i="5"/>
  <c r="AU11" i="5"/>
  <c r="AU10" i="5"/>
  <c r="AU9" i="5"/>
  <c r="AU8" i="5"/>
  <c r="AU7" i="5"/>
  <c r="AS37" i="5"/>
  <c r="AS36" i="5"/>
  <c r="AS35" i="5"/>
  <c r="AS34" i="5"/>
  <c r="AS33" i="5"/>
  <c r="AS32" i="5"/>
  <c r="AS31" i="5"/>
  <c r="AS3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AS12" i="5"/>
  <c r="AS11" i="5"/>
  <c r="AS10" i="5"/>
  <c r="AS9" i="5"/>
  <c r="AS8" i="5"/>
  <c r="AS7" i="5"/>
  <c r="AQ37" i="5"/>
  <c r="AQ36" i="5"/>
  <c r="AQ35" i="5"/>
  <c r="AQ34" i="5"/>
  <c r="AQ33" i="5"/>
  <c r="AQ32" i="5"/>
  <c r="AQ31" i="5"/>
  <c r="AQ30" i="5"/>
  <c r="AQ29" i="5"/>
  <c r="AQ28" i="5"/>
  <c r="AQ27" i="5"/>
  <c r="AQ26" i="5"/>
  <c r="AQ25" i="5"/>
  <c r="AQ24" i="5"/>
  <c r="AQ23" i="5"/>
  <c r="AQ22" i="5"/>
  <c r="AQ21" i="5"/>
  <c r="AQ20" i="5"/>
  <c r="AQ19" i="5"/>
  <c r="AQ18" i="5"/>
  <c r="AQ17" i="5"/>
  <c r="AQ16" i="5"/>
  <c r="AQ15" i="5"/>
  <c r="AQ14" i="5"/>
  <c r="AQ13" i="5"/>
  <c r="AQ12" i="5"/>
  <c r="AQ11" i="5"/>
  <c r="AQ10" i="5"/>
  <c r="AQ9" i="5"/>
  <c r="AQ8" i="5"/>
  <c r="AQ7" i="5"/>
  <c r="AO37" i="5"/>
  <c r="AO36" i="5"/>
  <c r="AO35" i="5"/>
  <c r="AO34" i="5"/>
  <c r="AO33" i="5"/>
  <c r="AO32" i="5"/>
  <c r="AO31" i="5"/>
  <c r="AO30" i="5"/>
  <c r="AO29" i="5"/>
  <c r="AO28" i="5"/>
  <c r="AO27" i="5"/>
  <c r="AO26" i="5"/>
  <c r="AO25" i="5"/>
  <c r="AO24" i="5"/>
  <c r="AO23" i="5"/>
  <c r="AO22" i="5"/>
  <c r="AO21" i="5"/>
  <c r="AO20" i="5"/>
  <c r="AO19" i="5"/>
  <c r="AO18" i="5"/>
  <c r="AO17" i="5"/>
  <c r="AO16" i="5"/>
  <c r="AO15" i="5"/>
  <c r="AO14" i="5"/>
  <c r="AO13" i="5"/>
  <c r="AO12" i="5"/>
  <c r="AO11" i="5"/>
  <c r="AO10" i="5"/>
  <c r="AO9" i="5"/>
  <c r="AO8" i="5"/>
  <c r="AO7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K37" i="5"/>
  <c r="AK36" i="5"/>
  <c r="AK35" i="5"/>
  <c r="AK34" i="5"/>
  <c r="AK33" i="5"/>
  <c r="AK32" i="5"/>
  <c r="AK31" i="5"/>
  <c r="AK30" i="5"/>
  <c r="AK29" i="5"/>
  <c r="AK28" i="5"/>
  <c r="AK27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I37" i="5"/>
  <c r="AI36" i="5"/>
  <c r="AI35" i="5"/>
  <c r="AI34" i="5"/>
  <c r="AI33" i="5"/>
  <c r="AI32" i="5"/>
  <c r="AI31" i="5"/>
  <c r="AI30" i="5"/>
  <c r="AI29" i="5"/>
  <c r="AI28" i="5"/>
  <c r="AI27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C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7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W7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O7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AU24" i="2"/>
  <c r="AI24" i="2"/>
  <c r="U35" i="2"/>
  <c r="O17" i="2"/>
  <c r="I23" i="2"/>
  <c r="BC37" i="10"/>
  <c r="BC36" i="10"/>
  <c r="BC35" i="10"/>
  <c r="BC34" i="10"/>
  <c r="BC33" i="10"/>
  <c r="BC32" i="10"/>
  <c r="BC31" i="10"/>
  <c r="BC30" i="10"/>
  <c r="BC29" i="10"/>
  <c r="BC28" i="10"/>
  <c r="BC27" i="10"/>
  <c r="BC26" i="10"/>
  <c r="BC25" i="10"/>
  <c r="BC24" i="10"/>
  <c r="BC23" i="10"/>
  <c r="BC22" i="10"/>
  <c r="BC21" i="10"/>
  <c r="BC20" i="10"/>
  <c r="BC19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BA37" i="10"/>
  <c r="BA36" i="10"/>
  <c r="BA35" i="10"/>
  <c r="BA34" i="10"/>
  <c r="BA33" i="10"/>
  <c r="BA32" i="10"/>
  <c r="BA31" i="10"/>
  <c r="BA30" i="10"/>
  <c r="BA29" i="10"/>
  <c r="BA28" i="10"/>
  <c r="BA27" i="10"/>
  <c r="BA26" i="10"/>
  <c r="BA25" i="10"/>
  <c r="BA24" i="10"/>
  <c r="BA23" i="10"/>
  <c r="BA22" i="10"/>
  <c r="BA21" i="10"/>
  <c r="BA20" i="10"/>
  <c r="BA19" i="10"/>
  <c r="BA18" i="10"/>
  <c r="BA17" i="10"/>
  <c r="BA16" i="10"/>
  <c r="BA15" i="10"/>
  <c r="BA14" i="10"/>
  <c r="BA13" i="10"/>
  <c r="BA12" i="10"/>
  <c r="BA11" i="10"/>
  <c r="BA10" i="10"/>
  <c r="BA9" i="10"/>
  <c r="BA8" i="10"/>
  <c r="BA7" i="10"/>
  <c r="AY37" i="10"/>
  <c r="AY36" i="10"/>
  <c r="AY35" i="10"/>
  <c r="AY34" i="10"/>
  <c r="AY33" i="10"/>
  <c r="AY32" i="10"/>
  <c r="AY31" i="10"/>
  <c r="AY30" i="10"/>
  <c r="AY29" i="10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AY12" i="10"/>
  <c r="AY11" i="10"/>
  <c r="AY10" i="10"/>
  <c r="AY9" i="10"/>
  <c r="AY8" i="10"/>
  <c r="AY7" i="10"/>
  <c r="AW37" i="10"/>
  <c r="AW36" i="10"/>
  <c r="AW35" i="10"/>
  <c r="AW34" i="10"/>
  <c r="AW33" i="10"/>
  <c r="AW32" i="10"/>
  <c r="AW31" i="10"/>
  <c r="AW30" i="10"/>
  <c r="AW29" i="10"/>
  <c r="AW28" i="10"/>
  <c r="AW27" i="10"/>
  <c r="AW26" i="10"/>
  <c r="AW25" i="10"/>
  <c r="AW24" i="10"/>
  <c r="AW23" i="10"/>
  <c r="AW22" i="10"/>
  <c r="AW21" i="10"/>
  <c r="AW20" i="10"/>
  <c r="AW19" i="10"/>
  <c r="AW18" i="10"/>
  <c r="AW17" i="10"/>
  <c r="AW16" i="10"/>
  <c r="AW15" i="10"/>
  <c r="AW14" i="10"/>
  <c r="AW13" i="10"/>
  <c r="AW12" i="10"/>
  <c r="AW11" i="10"/>
  <c r="AW10" i="10"/>
  <c r="AW9" i="10"/>
  <c r="AW8" i="10"/>
  <c r="AW7" i="10"/>
  <c r="AU37" i="10"/>
  <c r="AU36" i="10"/>
  <c r="AU35" i="10"/>
  <c r="AU34" i="10"/>
  <c r="AU33" i="10"/>
  <c r="AU32" i="10"/>
  <c r="AU31" i="10"/>
  <c r="AU30" i="10"/>
  <c r="AU29" i="10"/>
  <c r="AU28" i="10"/>
  <c r="AU27" i="10"/>
  <c r="AU26" i="10"/>
  <c r="AU25" i="10"/>
  <c r="AU24" i="10"/>
  <c r="AU23" i="10"/>
  <c r="AU22" i="10"/>
  <c r="AU21" i="10"/>
  <c r="AU20" i="10"/>
  <c r="AU19" i="10"/>
  <c r="AU18" i="10"/>
  <c r="AU17" i="10"/>
  <c r="AU16" i="10"/>
  <c r="AU15" i="10"/>
  <c r="AU14" i="10"/>
  <c r="AU13" i="10"/>
  <c r="AU12" i="10"/>
  <c r="AU11" i="10"/>
  <c r="AU10" i="10"/>
  <c r="AU9" i="10"/>
  <c r="AU8" i="10"/>
  <c r="AU7" i="10"/>
  <c r="AS37" i="10"/>
  <c r="AS36" i="10"/>
  <c r="AS35" i="10"/>
  <c r="AS34" i="10"/>
  <c r="AS33" i="10"/>
  <c r="AS32" i="10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S19" i="10"/>
  <c r="AS18" i="10"/>
  <c r="AS17" i="10"/>
  <c r="AS16" i="10"/>
  <c r="AS15" i="10"/>
  <c r="AS14" i="10"/>
  <c r="AS13" i="10"/>
  <c r="AS12" i="10"/>
  <c r="AS11" i="10"/>
  <c r="AS10" i="10"/>
  <c r="AS9" i="10"/>
  <c r="AS8" i="10"/>
  <c r="AS7" i="10"/>
  <c r="AQ37" i="10"/>
  <c r="AQ36" i="10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Q20" i="10"/>
  <c r="AQ19" i="10"/>
  <c r="AQ18" i="10"/>
  <c r="AQ17" i="10"/>
  <c r="AQ16" i="10"/>
  <c r="AQ15" i="10"/>
  <c r="AQ14" i="10"/>
  <c r="AQ13" i="10"/>
  <c r="AQ12" i="10"/>
  <c r="AQ11" i="10"/>
  <c r="AQ10" i="10"/>
  <c r="AQ9" i="10"/>
  <c r="AQ8" i="10"/>
  <c r="AQ7" i="10"/>
  <c r="AO8" i="10"/>
  <c r="AO37" i="10"/>
  <c r="AO36" i="10"/>
  <c r="AO35" i="10"/>
  <c r="AO34" i="10"/>
  <c r="AO33" i="10"/>
  <c r="AO32" i="10"/>
  <c r="AO31" i="10"/>
  <c r="AO30" i="10"/>
  <c r="AO29" i="10"/>
  <c r="AO28" i="10"/>
  <c r="AO27" i="10"/>
  <c r="AO26" i="10"/>
  <c r="AO25" i="10"/>
  <c r="AO24" i="10"/>
  <c r="AO23" i="10"/>
  <c r="AO22" i="10"/>
  <c r="AO21" i="10"/>
  <c r="AO20" i="10"/>
  <c r="AO19" i="10"/>
  <c r="AO18" i="10"/>
  <c r="AO17" i="10"/>
  <c r="AO16" i="10"/>
  <c r="AO15" i="10"/>
  <c r="AO14" i="10"/>
  <c r="AO13" i="10"/>
  <c r="AO12" i="10"/>
  <c r="AO11" i="10"/>
  <c r="AO10" i="10"/>
  <c r="AO9" i="10"/>
  <c r="AO7" i="10"/>
  <c r="AM37" i="10"/>
  <c r="AM36" i="10"/>
  <c r="AM35" i="10"/>
  <c r="AM34" i="10"/>
  <c r="AM33" i="10"/>
  <c r="AM32" i="10"/>
  <c r="AM31" i="10"/>
  <c r="AM30" i="10"/>
  <c r="AM29" i="10"/>
  <c r="AM28" i="10"/>
  <c r="AM27" i="10"/>
  <c r="AM26" i="10"/>
  <c r="AM25" i="10"/>
  <c r="AM24" i="10"/>
  <c r="AM23" i="10"/>
  <c r="AM22" i="10"/>
  <c r="AM21" i="10"/>
  <c r="AM20" i="10"/>
  <c r="AM19" i="10"/>
  <c r="AM18" i="10"/>
  <c r="AM17" i="10"/>
  <c r="AM16" i="10"/>
  <c r="AM15" i="10"/>
  <c r="AM14" i="10"/>
  <c r="AM13" i="10"/>
  <c r="AM12" i="10"/>
  <c r="AM11" i="10"/>
  <c r="AM10" i="10"/>
  <c r="AM9" i="10"/>
  <c r="AM8" i="10"/>
  <c r="AM7" i="10"/>
  <c r="AK37" i="10"/>
  <c r="AK36" i="10"/>
  <c r="AK35" i="10"/>
  <c r="AK34" i="10"/>
  <c r="AK33" i="10"/>
  <c r="AK32" i="10"/>
  <c r="AK31" i="10"/>
  <c r="AK30" i="10"/>
  <c r="AK29" i="10"/>
  <c r="AK28" i="10"/>
  <c r="AK27" i="10"/>
  <c r="AK26" i="10"/>
  <c r="AK25" i="10"/>
  <c r="AK24" i="10"/>
  <c r="AK23" i="10"/>
  <c r="AK22" i="10"/>
  <c r="AK21" i="10"/>
  <c r="AK20" i="10"/>
  <c r="AK19" i="10"/>
  <c r="AK18" i="10"/>
  <c r="AK17" i="10"/>
  <c r="AK16" i="10"/>
  <c r="AK15" i="10"/>
  <c r="AK14" i="10"/>
  <c r="AK13" i="10"/>
  <c r="AK12" i="10"/>
  <c r="AK11" i="10"/>
  <c r="AK10" i="10"/>
  <c r="AK9" i="10"/>
  <c r="AK8" i="10"/>
  <c r="AK7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I7" i="10"/>
  <c r="AG37" i="10"/>
  <c r="AG36" i="10"/>
  <c r="AG35" i="10"/>
  <c r="AG34" i="10"/>
  <c r="AG33" i="10"/>
  <c r="AG32" i="10"/>
  <c r="AG31" i="10"/>
  <c r="AG30" i="10"/>
  <c r="AG29" i="10"/>
  <c r="AG28" i="10"/>
  <c r="AG27" i="10"/>
  <c r="AG26" i="10"/>
  <c r="AG25" i="10"/>
  <c r="AG24" i="10"/>
  <c r="AG23" i="10"/>
  <c r="AG22" i="10"/>
  <c r="AG21" i="10"/>
  <c r="AG20" i="10"/>
  <c r="AG19" i="10"/>
  <c r="AG18" i="10"/>
  <c r="AG17" i="10"/>
  <c r="AG16" i="10"/>
  <c r="AG15" i="10"/>
  <c r="AG14" i="10"/>
  <c r="AG13" i="10"/>
  <c r="AG12" i="10"/>
  <c r="AG11" i="10"/>
  <c r="AG10" i="10"/>
  <c r="AG9" i="10"/>
  <c r="AG8" i="10"/>
  <c r="AG7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C37" i="10"/>
  <c r="AC36" i="10"/>
  <c r="AC35" i="10"/>
  <c r="AC34" i="10"/>
  <c r="AC33" i="10"/>
  <c r="AC32" i="10"/>
  <c r="AC31" i="10"/>
  <c r="AC30" i="10"/>
  <c r="AC29" i="10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C15" i="10"/>
  <c r="AC14" i="10"/>
  <c r="AC13" i="10"/>
  <c r="AC12" i="10"/>
  <c r="AC11" i="10"/>
  <c r="AC10" i="10"/>
  <c r="AC9" i="10"/>
  <c r="AC8" i="10"/>
  <c r="AC7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Y37" i="10"/>
  <c r="Y36" i="10"/>
  <c r="Y35" i="10"/>
  <c r="Y34" i="10"/>
  <c r="Y33" i="10"/>
  <c r="Y32" i="10"/>
  <c r="Y31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W15" i="10"/>
  <c r="W14" i="10"/>
  <c r="W13" i="10"/>
  <c r="W12" i="10"/>
  <c r="W11" i="10"/>
  <c r="W10" i="10"/>
  <c r="W9" i="10"/>
  <c r="W8" i="10"/>
  <c r="W7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U7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M7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K10" i="10"/>
  <c r="K9" i="10"/>
  <c r="K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7" i="10"/>
  <c r="I7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C34" i="2"/>
  <c r="E34" i="2" s="1"/>
  <c r="AU34" i="2" s="1"/>
  <c r="C35" i="2"/>
  <c r="C36" i="2"/>
  <c r="E36" i="2" s="1"/>
  <c r="K37" i="1"/>
  <c r="K38" i="1"/>
  <c r="K39" i="1"/>
  <c r="K40" i="1"/>
  <c r="K41" i="1"/>
  <c r="K42" i="1"/>
  <c r="K43" i="1"/>
  <c r="K44" i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GA39" i="5"/>
  <c r="GB39" i="5"/>
  <c r="GC39" i="5"/>
  <c r="GD39" i="5"/>
  <c r="GX39" i="5" s="1"/>
  <c r="GE39" i="5"/>
  <c r="GF39" i="5"/>
  <c r="GG39" i="5"/>
  <c r="GH39" i="5"/>
  <c r="GI39" i="5"/>
  <c r="GJ39" i="5"/>
  <c r="GK39" i="5"/>
  <c r="GL39" i="5"/>
  <c r="GM39" i="5"/>
  <c r="GN39" i="5"/>
  <c r="GO39" i="5"/>
  <c r="GP39" i="5"/>
  <c r="GQ39" i="5"/>
  <c r="GR39" i="5"/>
  <c r="GS39" i="5"/>
  <c r="GT39" i="5"/>
  <c r="GU39" i="5"/>
  <c r="GV39" i="5"/>
  <c r="GW39" i="5"/>
  <c r="GW41" i="5" s="1"/>
  <c r="FZ39" i="5"/>
  <c r="FZ41" i="5" s="1"/>
  <c r="GV41" i="5"/>
  <c r="GU41" i="5"/>
  <c r="GT41" i="5"/>
  <c r="GS41" i="5"/>
  <c r="GR41" i="5"/>
  <c r="GQ41" i="5"/>
  <c r="GP41" i="5"/>
  <c r="GO41" i="5"/>
  <c r="GN41" i="5"/>
  <c r="GM41" i="5"/>
  <c r="GL41" i="5"/>
  <c r="GK41" i="5"/>
  <c r="GJ41" i="5"/>
  <c r="GI41" i="5"/>
  <c r="GH41" i="5"/>
  <c r="GG41" i="5"/>
  <c r="GF41" i="5"/>
  <c r="GE41" i="5"/>
  <c r="GD41" i="5"/>
  <c r="GC41" i="5"/>
  <c r="GB41" i="5"/>
  <c r="GA41" i="5"/>
  <c r="GX40" i="5"/>
  <c r="GA40" i="5"/>
  <c r="GB40" i="5"/>
  <c r="GC40" i="5"/>
  <c r="GD40" i="5"/>
  <c r="GE40" i="5"/>
  <c r="GF40" i="5"/>
  <c r="GG40" i="5"/>
  <c r="GH40" i="5"/>
  <c r="GI40" i="5"/>
  <c r="GJ40" i="5"/>
  <c r="GK40" i="5"/>
  <c r="GL40" i="5"/>
  <c r="GM40" i="5"/>
  <c r="GN40" i="5"/>
  <c r="GO40" i="5"/>
  <c r="GP40" i="5"/>
  <c r="GQ40" i="5"/>
  <c r="GR40" i="5"/>
  <c r="GS40" i="5"/>
  <c r="GT40" i="5"/>
  <c r="GU40" i="5"/>
  <c r="GV40" i="5"/>
  <c r="GW40" i="5"/>
  <c r="FZ40" i="5"/>
  <c r="FX42" i="5"/>
  <c r="FX43" i="5"/>
  <c r="FX44" i="5"/>
  <c r="FX45" i="5"/>
  <c r="FX46" i="5"/>
  <c r="FX41" i="5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GT41" i="2"/>
  <c r="GU41" i="2"/>
  <c r="GV41" i="2"/>
  <c r="FZ41" i="2"/>
  <c r="C37" i="10"/>
  <c r="C8" i="5"/>
  <c r="C9" i="5"/>
  <c r="C10" i="5"/>
  <c r="C11" i="5"/>
  <c r="E11" i="5" s="1"/>
  <c r="C12" i="5"/>
  <c r="C13" i="5"/>
  <c r="C14" i="5"/>
  <c r="C15" i="5"/>
  <c r="E15" i="5" s="1"/>
  <c r="C16" i="5"/>
  <c r="C17" i="5"/>
  <c r="C18" i="5"/>
  <c r="C19" i="5"/>
  <c r="C20" i="5"/>
  <c r="C21" i="5"/>
  <c r="C22" i="5"/>
  <c r="C23" i="5"/>
  <c r="E23" i="5" s="1"/>
  <c r="C24" i="5"/>
  <c r="C25" i="5"/>
  <c r="C26" i="5"/>
  <c r="C27" i="5"/>
  <c r="E27" i="5" s="1"/>
  <c r="C28" i="5"/>
  <c r="C29" i="5"/>
  <c r="C30" i="5"/>
  <c r="C31" i="5"/>
  <c r="E31" i="5" s="1"/>
  <c r="C32" i="5"/>
  <c r="C33" i="5"/>
  <c r="C34" i="5"/>
  <c r="C35" i="5"/>
  <c r="E35" i="5" s="1"/>
  <c r="C36" i="5"/>
  <c r="C37" i="5"/>
  <c r="C7" i="5"/>
  <c r="C8" i="10"/>
  <c r="C9" i="10"/>
  <c r="C10" i="10"/>
  <c r="C11" i="10"/>
  <c r="E11" i="10" s="1"/>
  <c r="C12" i="10"/>
  <c r="C13" i="10"/>
  <c r="C14" i="10"/>
  <c r="C15" i="10"/>
  <c r="E15" i="10" s="1"/>
  <c r="GA39" i="10" s="1"/>
  <c r="C16" i="10"/>
  <c r="C17" i="10"/>
  <c r="C18" i="10"/>
  <c r="C19" i="10"/>
  <c r="C20" i="10"/>
  <c r="C21" i="10"/>
  <c r="C22" i="10"/>
  <c r="C23" i="10"/>
  <c r="E23" i="10" s="1"/>
  <c r="C24" i="10"/>
  <c r="C25" i="10"/>
  <c r="C26" i="10"/>
  <c r="C27" i="10"/>
  <c r="E27" i="10" s="1"/>
  <c r="C28" i="10"/>
  <c r="C29" i="10"/>
  <c r="C30" i="10"/>
  <c r="C31" i="10"/>
  <c r="E31" i="10" s="1"/>
  <c r="C32" i="10"/>
  <c r="C33" i="10"/>
  <c r="C34" i="10"/>
  <c r="C35" i="10"/>
  <c r="E35" i="10" s="1"/>
  <c r="C36" i="10"/>
  <c r="E36" i="10" s="1"/>
  <c r="C7" i="10"/>
  <c r="E19" i="5"/>
  <c r="E19" i="10"/>
  <c r="C9" i="2"/>
  <c r="C10" i="2"/>
  <c r="C11" i="2"/>
  <c r="C12" i="2"/>
  <c r="E12" i="2" s="1"/>
  <c r="AM12" i="2" s="1"/>
  <c r="C13" i="2"/>
  <c r="E13" i="2" s="1"/>
  <c r="C14" i="2"/>
  <c r="E14" i="2" s="1"/>
  <c r="AS14" i="2" s="1"/>
  <c r="C15" i="2"/>
  <c r="C16" i="2"/>
  <c r="E16" i="2" s="1"/>
  <c r="I16" i="2" s="1"/>
  <c r="C17" i="2"/>
  <c r="C18" i="2"/>
  <c r="E18" i="2" s="1"/>
  <c r="AA18" i="2" s="1"/>
  <c r="C19" i="2"/>
  <c r="C20" i="2"/>
  <c r="E20" i="2" s="1"/>
  <c r="K20" i="2" s="1"/>
  <c r="C21" i="2"/>
  <c r="C22" i="2"/>
  <c r="C23" i="2"/>
  <c r="C24" i="2"/>
  <c r="E24" i="2" s="1"/>
  <c r="O24" i="2" s="1"/>
  <c r="C25" i="2"/>
  <c r="C26" i="2"/>
  <c r="E26" i="2" s="1"/>
  <c r="K26" i="2" s="1"/>
  <c r="C27" i="2"/>
  <c r="C28" i="2"/>
  <c r="E28" i="2" s="1"/>
  <c r="K28" i="2" s="1"/>
  <c r="C29" i="2"/>
  <c r="E29" i="2" s="1"/>
  <c r="Q29" i="2" s="1"/>
  <c r="C30" i="2"/>
  <c r="E30" i="2" s="1"/>
  <c r="C31" i="2"/>
  <c r="C32" i="2"/>
  <c r="E32" i="2" s="1"/>
  <c r="AO32" i="2" s="1"/>
  <c r="C33" i="2"/>
  <c r="C8" i="2"/>
  <c r="E8" i="2" s="1"/>
  <c r="C7" i="2"/>
  <c r="E7" i="2" s="1"/>
  <c r="E7" i="10"/>
  <c r="E32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DX38" i="10"/>
  <c r="DV38" i="10"/>
  <c r="DT38" i="10"/>
  <c r="DR38" i="10"/>
  <c r="DP38" i="10"/>
  <c r="DN38" i="10"/>
  <c r="DL38" i="10"/>
  <c r="DJ38" i="10"/>
  <c r="DH38" i="10"/>
  <c r="DF38" i="10"/>
  <c r="DD38" i="10"/>
  <c r="DB38" i="10"/>
  <c r="CZ38" i="10"/>
  <c r="CX38" i="10"/>
  <c r="CV38" i="10"/>
  <c r="CT38" i="10"/>
  <c r="CR38" i="10"/>
  <c r="CP38" i="10"/>
  <c r="CN38" i="10"/>
  <c r="CL38" i="10"/>
  <c r="CJ38" i="10"/>
  <c r="CH38" i="10"/>
  <c r="CF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B38" i="10"/>
  <c r="AZ38" i="10"/>
  <c r="AX38" i="10"/>
  <c r="AV38" i="10"/>
  <c r="AT38" i="10"/>
  <c r="AR38" i="10"/>
  <c r="AP38" i="10"/>
  <c r="AN38" i="10"/>
  <c r="AL38" i="10"/>
  <c r="AJ38" i="10"/>
  <c r="AH38" i="10"/>
  <c r="AF38" i="10"/>
  <c r="AD38" i="10"/>
  <c r="AB38" i="10"/>
  <c r="Z38" i="10"/>
  <c r="X38" i="10"/>
  <c r="V38" i="10"/>
  <c r="T38" i="10"/>
  <c r="R38" i="10"/>
  <c r="P38" i="10"/>
  <c r="N38" i="10"/>
  <c r="L38" i="10"/>
  <c r="J38" i="10"/>
  <c r="H38" i="10"/>
  <c r="E38" i="10"/>
  <c r="C38" i="10"/>
  <c r="GX36" i="10"/>
  <c r="FY36" i="10"/>
  <c r="EZ36" i="10"/>
  <c r="DZ36" i="10"/>
  <c r="EA36" i="10" s="1"/>
  <c r="DY36" i="10"/>
  <c r="DW36" i="10"/>
  <c r="DU36" i="10"/>
  <c r="DS36" i="10"/>
  <c r="DQ36" i="10"/>
  <c r="DO36" i="10"/>
  <c r="DM36" i="10"/>
  <c r="DK36" i="10"/>
  <c r="DI36" i="10"/>
  <c r="DG36" i="10"/>
  <c r="DE36" i="10"/>
  <c r="DC36" i="10"/>
  <c r="DA36" i="10"/>
  <c r="CY36" i="10"/>
  <c r="CW36" i="10"/>
  <c r="CU36" i="10"/>
  <c r="CS36" i="10"/>
  <c r="CQ36" i="10"/>
  <c r="CO36" i="10"/>
  <c r="CM36" i="10"/>
  <c r="CK36" i="10"/>
  <c r="CI36" i="10"/>
  <c r="CG36" i="10"/>
  <c r="CE36" i="10"/>
  <c r="BD36" i="10"/>
  <c r="GX35" i="10"/>
  <c r="FY35" i="10"/>
  <c r="EZ35" i="10"/>
  <c r="DZ35" i="10"/>
  <c r="EA35" i="10" s="1"/>
  <c r="DY35" i="10"/>
  <c r="DW35" i="10"/>
  <c r="DU35" i="10"/>
  <c r="DS35" i="10"/>
  <c r="DQ35" i="10"/>
  <c r="DO35" i="10"/>
  <c r="DM35" i="10"/>
  <c r="DK35" i="10"/>
  <c r="DI35" i="10"/>
  <c r="DG35" i="10"/>
  <c r="DE35" i="10"/>
  <c r="DC35" i="10"/>
  <c r="DA35" i="10"/>
  <c r="CY35" i="10"/>
  <c r="CW35" i="10"/>
  <c r="CU35" i="10"/>
  <c r="CS35" i="10"/>
  <c r="CQ35" i="10"/>
  <c r="CO35" i="10"/>
  <c r="CM35" i="10"/>
  <c r="CK35" i="10"/>
  <c r="CI35" i="10"/>
  <c r="CG35" i="10"/>
  <c r="CE35" i="10"/>
  <c r="BD35" i="10"/>
  <c r="GX34" i="10"/>
  <c r="FY34" i="10"/>
  <c r="EZ34" i="10"/>
  <c r="DZ34" i="10"/>
  <c r="EA34" i="10" s="1"/>
  <c r="DY34" i="10"/>
  <c r="DW34" i="10"/>
  <c r="DU34" i="10"/>
  <c r="DS34" i="10"/>
  <c r="DQ34" i="10"/>
  <c r="DO34" i="10"/>
  <c r="DM34" i="10"/>
  <c r="DK34" i="10"/>
  <c r="DI34" i="10"/>
  <c r="DG34" i="10"/>
  <c r="DE34" i="10"/>
  <c r="DC34" i="10"/>
  <c r="DA34" i="10"/>
  <c r="CY34" i="10"/>
  <c r="CW34" i="10"/>
  <c r="CU34" i="10"/>
  <c r="CS34" i="10"/>
  <c r="CQ34" i="10"/>
  <c r="CO34" i="10"/>
  <c r="CM34" i="10"/>
  <c r="CK34" i="10"/>
  <c r="CI34" i="10"/>
  <c r="CG34" i="10"/>
  <c r="CE34" i="10"/>
  <c r="BD34" i="10"/>
  <c r="E34" i="10"/>
  <c r="GX33" i="10"/>
  <c r="FY33" i="10"/>
  <c r="EZ33" i="10"/>
  <c r="DZ33" i="10"/>
  <c r="EA33" i="10" s="1"/>
  <c r="DY33" i="10"/>
  <c r="DW33" i="10"/>
  <c r="DU33" i="10"/>
  <c r="DS33" i="10"/>
  <c r="DQ33" i="10"/>
  <c r="DO33" i="10"/>
  <c r="DM33" i="10"/>
  <c r="DK33" i="10"/>
  <c r="DI33" i="10"/>
  <c r="DG33" i="10"/>
  <c r="DE33" i="10"/>
  <c r="DC33" i="10"/>
  <c r="DA33" i="10"/>
  <c r="CY33" i="10"/>
  <c r="CW33" i="10"/>
  <c r="CU33" i="10"/>
  <c r="CS33" i="10"/>
  <c r="CQ33" i="10"/>
  <c r="CO33" i="10"/>
  <c r="CM33" i="10"/>
  <c r="CK33" i="10"/>
  <c r="CI33" i="10"/>
  <c r="CG33" i="10"/>
  <c r="CE33" i="10"/>
  <c r="BD33" i="10"/>
  <c r="E33" i="10"/>
  <c r="GX32" i="10"/>
  <c r="FY32" i="10"/>
  <c r="EZ32" i="10"/>
  <c r="DZ32" i="10"/>
  <c r="EA32" i="10" s="1"/>
  <c r="DY32" i="10"/>
  <c r="DW32" i="10"/>
  <c r="DU32" i="10"/>
  <c r="DS32" i="10"/>
  <c r="DQ32" i="10"/>
  <c r="DO32" i="10"/>
  <c r="DM32" i="10"/>
  <c r="DK32" i="10"/>
  <c r="DI32" i="10"/>
  <c r="DG32" i="10"/>
  <c r="DE32" i="10"/>
  <c r="DC32" i="10"/>
  <c r="DA32" i="10"/>
  <c r="CY32" i="10"/>
  <c r="CW32" i="10"/>
  <c r="CU32" i="10"/>
  <c r="CS32" i="10"/>
  <c r="CQ32" i="10"/>
  <c r="CO32" i="10"/>
  <c r="CM32" i="10"/>
  <c r="CK32" i="10"/>
  <c r="CI32" i="10"/>
  <c r="CG32" i="10"/>
  <c r="CE32" i="10"/>
  <c r="BD32" i="10"/>
  <c r="GX31" i="10"/>
  <c r="FY31" i="10"/>
  <c r="EZ31" i="10"/>
  <c r="DZ31" i="10"/>
  <c r="EA31" i="10" s="1"/>
  <c r="DY31" i="10"/>
  <c r="DW31" i="10"/>
  <c r="DU31" i="10"/>
  <c r="DS31" i="10"/>
  <c r="DQ31" i="10"/>
  <c r="DO31" i="10"/>
  <c r="DM31" i="10"/>
  <c r="DK31" i="10"/>
  <c r="DI31" i="10"/>
  <c r="DG31" i="10"/>
  <c r="DE31" i="10"/>
  <c r="DC31" i="10"/>
  <c r="DA31" i="10"/>
  <c r="CY31" i="10"/>
  <c r="CW31" i="10"/>
  <c r="CU31" i="10"/>
  <c r="CS31" i="10"/>
  <c r="CQ31" i="10"/>
  <c r="CO31" i="10"/>
  <c r="CM31" i="10"/>
  <c r="CK31" i="10"/>
  <c r="CI31" i="10"/>
  <c r="CG31" i="10"/>
  <c r="CE31" i="10"/>
  <c r="BD31" i="10"/>
  <c r="GX30" i="10"/>
  <c r="FY30" i="10"/>
  <c r="EZ30" i="10"/>
  <c r="DZ30" i="10"/>
  <c r="EA30" i="10" s="1"/>
  <c r="DY30" i="10"/>
  <c r="DW30" i="10"/>
  <c r="DU30" i="10"/>
  <c r="DS30" i="10"/>
  <c r="DQ30" i="10"/>
  <c r="DO30" i="10"/>
  <c r="DM30" i="10"/>
  <c r="DK30" i="10"/>
  <c r="DI30" i="10"/>
  <c r="DG30" i="10"/>
  <c r="DE30" i="10"/>
  <c r="DC30" i="10"/>
  <c r="DA30" i="10"/>
  <c r="CY30" i="10"/>
  <c r="CW30" i="10"/>
  <c r="CU30" i="10"/>
  <c r="CS30" i="10"/>
  <c r="CQ30" i="10"/>
  <c r="CO30" i="10"/>
  <c r="CM30" i="10"/>
  <c r="CK30" i="10"/>
  <c r="CI30" i="10"/>
  <c r="CG30" i="10"/>
  <c r="CE30" i="10"/>
  <c r="BD30" i="10"/>
  <c r="E30" i="10"/>
  <c r="GX29" i="10"/>
  <c r="FY29" i="10"/>
  <c r="EZ29" i="10"/>
  <c r="DZ29" i="10"/>
  <c r="EA29" i="10" s="1"/>
  <c r="DY29" i="10"/>
  <c r="DW29" i="10"/>
  <c r="DU29" i="10"/>
  <c r="DS29" i="10"/>
  <c r="DQ29" i="10"/>
  <c r="DO29" i="10"/>
  <c r="DM29" i="10"/>
  <c r="DK29" i="10"/>
  <c r="DI29" i="10"/>
  <c r="DG29" i="10"/>
  <c r="DE29" i="10"/>
  <c r="DC29" i="10"/>
  <c r="DA29" i="10"/>
  <c r="CY29" i="10"/>
  <c r="CW29" i="10"/>
  <c r="CU29" i="10"/>
  <c r="CS29" i="10"/>
  <c r="CQ29" i="10"/>
  <c r="CO29" i="10"/>
  <c r="CM29" i="10"/>
  <c r="CK29" i="10"/>
  <c r="CI29" i="10"/>
  <c r="CG29" i="10"/>
  <c r="CE29" i="10"/>
  <c r="BD29" i="10"/>
  <c r="E29" i="10"/>
  <c r="GX28" i="10"/>
  <c r="FY28" i="10"/>
  <c r="EZ28" i="10"/>
  <c r="DZ28" i="10"/>
  <c r="EA28" i="10" s="1"/>
  <c r="DY28" i="10"/>
  <c r="DW28" i="10"/>
  <c r="DU28" i="10"/>
  <c r="DS28" i="10"/>
  <c r="DQ28" i="10"/>
  <c r="DO28" i="10"/>
  <c r="DM28" i="10"/>
  <c r="DK28" i="10"/>
  <c r="DI28" i="10"/>
  <c r="DG28" i="10"/>
  <c r="DE28" i="10"/>
  <c r="DC28" i="10"/>
  <c r="DA28" i="10"/>
  <c r="CY28" i="10"/>
  <c r="CW28" i="10"/>
  <c r="CU28" i="10"/>
  <c r="CS28" i="10"/>
  <c r="CQ28" i="10"/>
  <c r="CO28" i="10"/>
  <c r="CM28" i="10"/>
  <c r="CK28" i="10"/>
  <c r="CI28" i="10"/>
  <c r="CG28" i="10"/>
  <c r="CE28" i="10"/>
  <c r="BD28" i="10"/>
  <c r="E28" i="10"/>
  <c r="GX27" i="10"/>
  <c r="FY27" i="10"/>
  <c r="EZ27" i="10"/>
  <c r="DZ27" i="10"/>
  <c r="EA27" i="10" s="1"/>
  <c r="DY27" i="10"/>
  <c r="DW27" i="10"/>
  <c r="DU27" i="10"/>
  <c r="DS27" i="10"/>
  <c r="DQ27" i="10"/>
  <c r="DO27" i="10"/>
  <c r="DM27" i="10"/>
  <c r="DK27" i="10"/>
  <c r="DI27" i="10"/>
  <c r="DG27" i="10"/>
  <c r="DE27" i="10"/>
  <c r="DC27" i="10"/>
  <c r="DA27" i="10"/>
  <c r="CY27" i="10"/>
  <c r="CW27" i="10"/>
  <c r="CU27" i="10"/>
  <c r="CS27" i="10"/>
  <c r="CQ27" i="10"/>
  <c r="CO27" i="10"/>
  <c r="CM27" i="10"/>
  <c r="CK27" i="10"/>
  <c r="CI27" i="10"/>
  <c r="CG27" i="10"/>
  <c r="CE27" i="10"/>
  <c r="BD27" i="10"/>
  <c r="GX26" i="10"/>
  <c r="FY26" i="10"/>
  <c r="EZ26" i="10"/>
  <c r="DZ26" i="10"/>
  <c r="EA26" i="10" s="1"/>
  <c r="DY26" i="10"/>
  <c r="DW26" i="10"/>
  <c r="DU26" i="10"/>
  <c r="DS26" i="10"/>
  <c r="DQ26" i="10"/>
  <c r="DO26" i="10"/>
  <c r="DM26" i="10"/>
  <c r="DK26" i="10"/>
  <c r="DI26" i="10"/>
  <c r="DG26" i="10"/>
  <c r="DE26" i="10"/>
  <c r="DC26" i="10"/>
  <c r="DA26" i="10"/>
  <c r="CY26" i="10"/>
  <c r="CW26" i="10"/>
  <c r="CU26" i="10"/>
  <c r="CS26" i="10"/>
  <c r="CQ26" i="10"/>
  <c r="CO26" i="10"/>
  <c r="CM26" i="10"/>
  <c r="CK26" i="10"/>
  <c r="CI26" i="10"/>
  <c r="CG26" i="10"/>
  <c r="CE26" i="10"/>
  <c r="BD26" i="10"/>
  <c r="E26" i="10"/>
  <c r="GX25" i="10"/>
  <c r="FY25" i="10"/>
  <c r="EZ25" i="10"/>
  <c r="DZ25" i="10"/>
  <c r="EA25" i="10" s="1"/>
  <c r="DY25" i="10"/>
  <c r="DW25" i="10"/>
  <c r="DU25" i="10"/>
  <c r="DS25" i="10"/>
  <c r="DQ25" i="10"/>
  <c r="DO25" i="10"/>
  <c r="DM25" i="10"/>
  <c r="DK25" i="10"/>
  <c r="DI25" i="10"/>
  <c r="DG25" i="10"/>
  <c r="DE25" i="10"/>
  <c r="DC25" i="10"/>
  <c r="DA25" i="10"/>
  <c r="CY25" i="10"/>
  <c r="CW25" i="10"/>
  <c r="CU25" i="10"/>
  <c r="CS25" i="10"/>
  <c r="CQ25" i="10"/>
  <c r="CO25" i="10"/>
  <c r="CM25" i="10"/>
  <c r="CK25" i="10"/>
  <c r="CI25" i="10"/>
  <c r="CG25" i="10"/>
  <c r="CE25" i="10"/>
  <c r="BD25" i="10"/>
  <c r="E25" i="10"/>
  <c r="GX24" i="10"/>
  <c r="FY24" i="10"/>
  <c r="EZ24" i="10"/>
  <c r="DZ24" i="10"/>
  <c r="EA24" i="10" s="1"/>
  <c r="DY24" i="10"/>
  <c r="DW24" i="10"/>
  <c r="DU24" i="10"/>
  <c r="DS24" i="10"/>
  <c r="DQ24" i="10"/>
  <c r="DO24" i="10"/>
  <c r="DM24" i="10"/>
  <c r="DK24" i="10"/>
  <c r="DI24" i="10"/>
  <c r="DG24" i="10"/>
  <c r="DE24" i="10"/>
  <c r="DC24" i="10"/>
  <c r="DA24" i="10"/>
  <c r="CY24" i="10"/>
  <c r="CW24" i="10"/>
  <c r="CU24" i="10"/>
  <c r="CS24" i="10"/>
  <c r="CQ24" i="10"/>
  <c r="CO24" i="10"/>
  <c r="CM24" i="10"/>
  <c r="CK24" i="10"/>
  <c r="CI24" i="10"/>
  <c r="CG24" i="10"/>
  <c r="CE24" i="10"/>
  <c r="BD24" i="10"/>
  <c r="E24" i="10"/>
  <c r="GX23" i="10"/>
  <c r="FY23" i="10"/>
  <c r="EZ23" i="10"/>
  <c r="DZ23" i="10"/>
  <c r="EA23" i="10" s="1"/>
  <c r="DY23" i="10"/>
  <c r="DW23" i="10"/>
  <c r="DU23" i="10"/>
  <c r="DS23" i="10"/>
  <c r="DQ23" i="10"/>
  <c r="DO23" i="10"/>
  <c r="DM23" i="10"/>
  <c r="DK23" i="10"/>
  <c r="DI23" i="10"/>
  <c r="DG23" i="10"/>
  <c r="DE23" i="10"/>
  <c r="DC23" i="10"/>
  <c r="DA23" i="10"/>
  <c r="CY23" i="10"/>
  <c r="CW23" i="10"/>
  <c r="CU23" i="10"/>
  <c r="CS23" i="10"/>
  <c r="CQ23" i="10"/>
  <c r="CO23" i="10"/>
  <c r="CM23" i="10"/>
  <c r="CK23" i="10"/>
  <c r="CI23" i="10"/>
  <c r="CG23" i="10"/>
  <c r="CE23" i="10"/>
  <c r="BD23" i="10"/>
  <c r="GX22" i="10"/>
  <c r="FY22" i="10"/>
  <c r="EZ22" i="10"/>
  <c r="DZ22" i="10"/>
  <c r="EA22" i="10" s="1"/>
  <c r="DY22" i="10"/>
  <c r="DW22" i="10"/>
  <c r="DU22" i="10"/>
  <c r="DS22" i="10"/>
  <c r="DQ22" i="10"/>
  <c r="DO22" i="10"/>
  <c r="DM22" i="10"/>
  <c r="DK22" i="10"/>
  <c r="DI22" i="10"/>
  <c r="DG22" i="10"/>
  <c r="DE22" i="10"/>
  <c r="DC22" i="10"/>
  <c r="DA22" i="10"/>
  <c r="CY22" i="10"/>
  <c r="CW22" i="10"/>
  <c r="CU22" i="10"/>
  <c r="CS22" i="10"/>
  <c r="CQ22" i="10"/>
  <c r="CO22" i="10"/>
  <c r="CM22" i="10"/>
  <c r="CK22" i="10"/>
  <c r="CI22" i="10"/>
  <c r="CG22" i="10"/>
  <c r="CE22" i="10"/>
  <c r="BD22" i="10"/>
  <c r="E22" i="10"/>
  <c r="GX21" i="10"/>
  <c r="FY21" i="10"/>
  <c r="EZ21" i="10"/>
  <c r="DZ21" i="10"/>
  <c r="EA21" i="10" s="1"/>
  <c r="DY21" i="10"/>
  <c r="DW21" i="10"/>
  <c r="DU21" i="10"/>
  <c r="DS21" i="10"/>
  <c r="DQ21" i="10"/>
  <c r="DO21" i="10"/>
  <c r="DM21" i="10"/>
  <c r="DK21" i="10"/>
  <c r="DI21" i="10"/>
  <c r="DG21" i="10"/>
  <c r="DE21" i="10"/>
  <c r="DC21" i="10"/>
  <c r="DA21" i="10"/>
  <c r="CY21" i="10"/>
  <c r="CW21" i="10"/>
  <c r="CU21" i="10"/>
  <c r="CS21" i="10"/>
  <c r="CQ21" i="10"/>
  <c r="CO21" i="10"/>
  <c r="CM21" i="10"/>
  <c r="CK21" i="10"/>
  <c r="CI21" i="10"/>
  <c r="CG21" i="10"/>
  <c r="CE21" i="10"/>
  <c r="BD21" i="10"/>
  <c r="E21" i="10"/>
  <c r="GX20" i="10"/>
  <c r="FY20" i="10"/>
  <c r="EZ20" i="10"/>
  <c r="DZ20" i="10"/>
  <c r="EA20" i="10" s="1"/>
  <c r="DY20" i="10"/>
  <c r="DW20" i="10"/>
  <c r="DU20" i="10"/>
  <c r="DS20" i="10"/>
  <c r="DQ20" i="10"/>
  <c r="DO20" i="10"/>
  <c r="DM20" i="10"/>
  <c r="DK20" i="10"/>
  <c r="DI20" i="10"/>
  <c r="DG20" i="10"/>
  <c r="DE20" i="10"/>
  <c r="DC20" i="10"/>
  <c r="DA20" i="10"/>
  <c r="CY20" i="10"/>
  <c r="CW20" i="10"/>
  <c r="CU20" i="10"/>
  <c r="CS20" i="10"/>
  <c r="CQ20" i="10"/>
  <c r="CO20" i="10"/>
  <c r="CM20" i="10"/>
  <c r="CK20" i="10"/>
  <c r="CI20" i="10"/>
  <c r="CG20" i="10"/>
  <c r="CE20" i="10"/>
  <c r="BD20" i="10"/>
  <c r="E20" i="10"/>
  <c r="GX19" i="10"/>
  <c r="FY19" i="10"/>
  <c r="EZ19" i="10"/>
  <c r="DZ19" i="10"/>
  <c r="EA19" i="10" s="1"/>
  <c r="DY19" i="10"/>
  <c r="DW19" i="10"/>
  <c r="DU19" i="10"/>
  <c r="DS19" i="10"/>
  <c r="DQ19" i="10"/>
  <c r="DO19" i="10"/>
  <c r="DM19" i="10"/>
  <c r="DK19" i="10"/>
  <c r="DI19" i="10"/>
  <c r="DG19" i="10"/>
  <c r="DE19" i="10"/>
  <c r="DC19" i="10"/>
  <c r="DA19" i="10"/>
  <c r="CY19" i="10"/>
  <c r="CW19" i="10"/>
  <c r="CU19" i="10"/>
  <c r="CS19" i="10"/>
  <c r="CQ19" i="10"/>
  <c r="CO19" i="10"/>
  <c r="CM19" i="10"/>
  <c r="CK19" i="10"/>
  <c r="CI19" i="10"/>
  <c r="CG19" i="10"/>
  <c r="CE19" i="10"/>
  <c r="BD19" i="10"/>
  <c r="GX18" i="10"/>
  <c r="FY18" i="10"/>
  <c r="EZ18" i="10"/>
  <c r="DZ18" i="10"/>
  <c r="EA18" i="10" s="1"/>
  <c r="DY18" i="10"/>
  <c r="DW18" i="10"/>
  <c r="DU18" i="10"/>
  <c r="DS18" i="10"/>
  <c r="DQ18" i="10"/>
  <c r="DO18" i="10"/>
  <c r="DM18" i="10"/>
  <c r="DK18" i="10"/>
  <c r="DI18" i="10"/>
  <c r="DG18" i="10"/>
  <c r="DE18" i="10"/>
  <c r="DC18" i="10"/>
  <c r="DA18" i="10"/>
  <c r="CY18" i="10"/>
  <c r="CW18" i="10"/>
  <c r="CU18" i="10"/>
  <c r="CS18" i="10"/>
  <c r="CQ18" i="10"/>
  <c r="CO18" i="10"/>
  <c r="CM18" i="10"/>
  <c r="CK18" i="10"/>
  <c r="CI18" i="10"/>
  <c r="CG18" i="10"/>
  <c r="CE18" i="10"/>
  <c r="BD18" i="10"/>
  <c r="E18" i="10"/>
  <c r="GX17" i="10"/>
  <c r="FY17" i="10"/>
  <c r="EZ17" i="10"/>
  <c r="DZ17" i="10"/>
  <c r="EA17" i="10" s="1"/>
  <c r="DY17" i="10"/>
  <c r="DW17" i="10"/>
  <c r="DU17" i="10"/>
  <c r="DS17" i="10"/>
  <c r="DQ17" i="10"/>
  <c r="DO17" i="10"/>
  <c r="DM17" i="10"/>
  <c r="DK17" i="10"/>
  <c r="DI17" i="10"/>
  <c r="DG17" i="10"/>
  <c r="DE17" i="10"/>
  <c r="DC17" i="10"/>
  <c r="DA17" i="10"/>
  <c r="CY17" i="10"/>
  <c r="CW17" i="10"/>
  <c r="CU17" i="10"/>
  <c r="CS17" i="10"/>
  <c r="CQ17" i="10"/>
  <c r="CO17" i="10"/>
  <c r="CM17" i="10"/>
  <c r="CK17" i="10"/>
  <c r="CI17" i="10"/>
  <c r="CG17" i="10"/>
  <c r="CE17" i="10"/>
  <c r="BD17" i="10"/>
  <c r="E17" i="10"/>
  <c r="GX16" i="10"/>
  <c r="FY16" i="10"/>
  <c r="EZ16" i="10"/>
  <c r="DZ16" i="10"/>
  <c r="EA16" i="10" s="1"/>
  <c r="DY16" i="10"/>
  <c r="DW16" i="10"/>
  <c r="DU16" i="10"/>
  <c r="DS16" i="10"/>
  <c r="DQ16" i="10"/>
  <c r="DO16" i="10"/>
  <c r="DM16" i="10"/>
  <c r="DK16" i="10"/>
  <c r="DI16" i="10"/>
  <c r="DG16" i="10"/>
  <c r="DE16" i="10"/>
  <c r="DC16" i="10"/>
  <c r="DA16" i="10"/>
  <c r="CY16" i="10"/>
  <c r="CW16" i="10"/>
  <c r="CU16" i="10"/>
  <c r="CS16" i="10"/>
  <c r="CQ16" i="10"/>
  <c r="CO16" i="10"/>
  <c r="CM16" i="10"/>
  <c r="CK16" i="10"/>
  <c r="CI16" i="10"/>
  <c r="CG16" i="10"/>
  <c r="CE16" i="10"/>
  <c r="BD16" i="10"/>
  <c r="E16" i="10"/>
  <c r="GX15" i="10"/>
  <c r="FY15" i="10"/>
  <c r="EZ15" i="10"/>
  <c r="DZ15" i="10"/>
  <c r="EA15" i="10" s="1"/>
  <c r="DY15" i="10"/>
  <c r="DW15" i="10"/>
  <c r="DU15" i="10"/>
  <c r="DS15" i="10"/>
  <c r="DQ15" i="10"/>
  <c r="DO15" i="10"/>
  <c r="DM15" i="10"/>
  <c r="DK15" i="10"/>
  <c r="DI15" i="10"/>
  <c r="DG15" i="10"/>
  <c r="DE15" i="10"/>
  <c r="DC15" i="10"/>
  <c r="DA15" i="10"/>
  <c r="CY15" i="10"/>
  <c r="CW15" i="10"/>
  <c r="CU15" i="10"/>
  <c r="CS15" i="10"/>
  <c r="CQ15" i="10"/>
  <c r="CO15" i="10"/>
  <c r="CM15" i="10"/>
  <c r="CK15" i="10"/>
  <c r="CI15" i="10"/>
  <c r="CG15" i="10"/>
  <c r="CE15" i="10"/>
  <c r="BD15" i="10"/>
  <c r="GX14" i="10"/>
  <c r="FY14" i="10"/>
  <c r="EZ14" i="10"/>
  <c r="DZ14" i="10"/>
  <c r="EA14" i="10" s="1"/>
  <c r="DY14" i="10"/>
  <c r="DW14" i="10"/>
  <c r="DU14" i="10"/>
  <c r="DS14" i="10"/>
  <c r="DQ14" i="10"/>
  <c r="DO14" i="10"/>
  <c r="DM14" i="10"/>
  <c r="DK14" i="10"/>
  <c r="DI14" i="10"/>
  <c r="DG14" i="10"/>
  <c r="DE14" i="10"/>
  <c r="DC14" i="10"/>
  <c r="DA14" i="10"/>
  <c r="CY14" i="10"/>
  <c r="CW14" i="10"/>
  <c r="CU14" i="10"/>
  <c r="CS14" i="10"/>
  <c r="CQ14" i="10"/>
  <c r="CO14" i="10"/>
  <c r="CM14" i="10"/>
  <c r="CK14" i="10"/>
  <c r="CI14" i="10"/>
  <c r="CG14" i="10"/>
  <c r="CE14" i="10"/>
  <c r="BD14" i="10"/>
  <c r="E14" i="10"/>
  <c r="GX13" i="10"/>
  <c r="FY13" i="10"/>
  <c r="EZ13" i="10"/>
  <c r="DZ13" i="10"/>
  <c r="EA13" i="10" s="1"/>
  <c r="DY13" i="10"/>
  <c r="DW13" i="10"/>
  <c r="DU13" i="10"/>
  <c r="DS13" i="10"/>
  <c r="DQ13" i="10"/>
  <c r="DO13" i="10"/>
  <c r="DM13" i="10"/>
  <c r="DK13" i="10"/>
  <c r="DI13" i="10"/>
  <c r="DG13" i="10"/>
  <c r="DE13" i="10"/>
  <c r="DC13" i="10"/>
  <c r="DA13" i="10"/>
  <c r="CY13" i="10"/>
  <c r="CW13" i="10"/>
  <c r="CU13" i="10"/>
  <c r="CS13" i="10"/>
  <c r="CQ13" i="10"/>
  <c r="CO13" i="10"/>
  <c r="CM13" i="10"/>
  <c r="CK13" i="10"/>
  <c r="CI13" i="10"/>
  <c r="CG13" i="10"/>
  <c r="CE13" i="10"/>
  <c r="BD13" i="10"/>
  <c r="E13" i="10"/>
  <c r="GX12" i="10"/>
  <c r="FY12" i="10"/>
  <c r="EZ12" i="10"/>
  <c r="DZ12" i="10"/>
  <c r="EA12" i="10" s="1"/>
  <c r="DY12" i="10"/>
  <c r="DW12" i="10"/>
  <c r="DU12" i="10"/>
  <c r="DS12" i="10"/>
  <c r="DQ12" i="10"/>
  <c r="DO12" i="10"/>
  <c r="DM12" i="10"/>
  <c r="DK12" i="10"/>
  <c r="DI12" i="10"/>
  <c r="DG12" i="10"/>
  <c r="DE12" i="10"/>
  <c r="DC12" i="10"/>
  <c r="DA12" i="10"/>
  <c r="CY12" i="10"/>
  <c r="CW12" i="10"/>
  <c r="CU12" i="10"/>
  <c r="CS12" i="10"/>
  <c r="CQ12" i="10"/>
  <c r="CO12" i="10"/>
  <c r="CM12" i="10"/>
  <c r="CK12" i="10"/>
  <c r="CI12" i="10"/>
  <c r="CG12" i="10"/>
  <c r="CE12" i="10"/>
  <c r="BD12" i="10"/>
  <c r="E12" i="10"/>
  <c r="GX11" i="10"/>
  <c r="FY11" i="10"/>
  <c r="EZ11" i="10"/>
  <c r="DZ11" i="10"/>
  <c r="EA11" i="10" s="1"/>
  <c r="DY11" i="10"/>
  <c r="DW11" i="10"/>
  <c r="DU11" i="10"/>
  <c r="DS11" i="10"/>
  <c r="DQ11" i="10"/>
  <c r="DO11" i="10"/>
  <c r="DM11" i="10"/>
  <c r="DK11" i="10"/>
  <c r="DI11" i="10"/>
  <c r="DG11" i="10"/>
  <c r="DE11" i="10"/>
  <c r="DC11" i="10"/>
  <c r="DA11" i="10"/>
  <c r="CY11" i="10"/>
  <c r="CW11" i="10"/>
  <c r="CU11" i="10"/>
  <c r="CS11" i="10"/>
  <c r="CQ11" i="10"/>
  <c r="CO11" i="10"/>
  <c r="CM11" i="10"/>
  <c r="CK11" i="10"/>
  <c r="CI11" i="10"/>
  <c r="CG11" i="10"/>
  <c r="CE11" i="10"/>
  <c r="BD11" i="10"/>
  <c r="GX10" i="10"/>
  <c r="FY10" i="10"/>
  <c r="EZ10" i="10"/>
  <c r="DZ10" i="10"/>
  <c r="EA10" i="10" s="1"/>
  <c r="DY10" i="10"/>
  <c r="DW10" i="10"/>
  <c r="DU10" i="10"/>
  <c r="DS10" i="10"/>
  <c r="DQ10" i="10"/>
  <c r="DO10" i="10"/>
  <c r="DM10" i="10"/>
  <c r="DK10" i="10"/>
  <c r="DI10" i="10"/>
  <c r="DG10" i="10"/>
  <c r="DE10" i="10"/>
  <c r="DC10" i="10"/>
  <c r="DA10" i="10"/>
  <c r="CY10" i="10"/>
  <c r="CW10" i="10"/>
  <c r="CU10" i="10"/>
  <c r="CS10" i="10"/>
  <c r="CQ10" i="10"/>
  <c r="CO10" i="10"/>
  <c r="CM10" i="10"/>
  <c r="CK10" i="10"/>
  <c r="CI10" i="10"/>
  <c r="CG10" i="10"/>
  <c r="CE10" i="10"/>
  <c r="BD10" i="10"/>
  <c r="E10" i="10"/>
  <c r="GX9" i="10"/>
  <c r="FY9" i="10"/>
  <c r="EZ9" i="10"/>
  <c r="DZ9" i="10"/>
  <c r="EA9" i="10" s="1"/>
  <c r="DY9" i="10"/>
  <c r="DW9" i="10"/>
  <c r="DU9" i="10"/>
  <c r="DS9" i="10"/>
  <c r="DQ9" i="10"/>
  <c r="DO9" i="10"/>
  <c r="DM9" i="10"/>
  <c r="DK9" i="10"/>
  <c r="DI9" i="10"/>
  <c r="DG9" i="10"/>
  <c r="DE9" i="10"/>
  <c r="DC9" i="10"/>
  <c r="DA9" i="10"/>
  <c r="CY9" i="10"/>
  <c r="CW9" i="10"/>
  <c r="CU9" i="10"/>
  <c r="CS9" i="10"/>
  <c r="CQ9" i="10"/>
  <c r="CO9" i="10"/>
  <c r="CM9" i="10"/>
  <c r="CK9" i="10"/>
  <c r="CI9" i="10"/>
  <c r="CG9" i="10"/>
  <c r="CE9" i="10"/>
  <c r="BD9" i="10"/>
  <c r="E9" i="10"/>
  <c r="GX8" i="10"/>
  <c r="FY8" i="10"/>
  <c r="EZ8" i="10"/>
  <c r="DZ8" i="10"/>
  <c r="EA8" i="10" s="1"/>
  <c r="DY8" i="10"/>
  <c r="DW8" i="10"/>
  <c r="DU8" i="10"/>
  <c r="DS8" i="10"/>
  <c r="DQ8" i="10"/>
  <c r="DO8" i="10"/>
  <c r="DM8" i="10"/>
  <c r="DK8" i="10"/>
  <c r="DI8" i="10"/>
  <c r="DG8" i="10"/>
  <c r="DE8" i="10"/>
  <c r="DC8" i="10"/>
  <c r="DA8" i="10"/>
  <c r="CY8" i="10"/>
  <c r="CW8" i="10"/>
  <c r="CU8" i="10"/>
  <c r="CS8" i="10"/>
  <c r="CQ8" i="10"/>
  <c r="CO8" i="10"/>
  <c r="CM8" i="10"/>
  <c r="CK8" i="10"/>
  <c r="CI8" i="10"/>
  <c r="CG8" i="10"/>
  <c r="CE8" i="10"/>
  <c r="BD8" i="10"/>
  <c r="E8" i="10"/>
  <c r="GX7" i="10"/>
  <c r="FY7" i="10"/>
  <c r="EZ7" i="10"/>
  <c r="DZ7" i="10"/>
  <c r="DY7" i="10"/>
  <c r="DW7" i="10"/>
  <c r="DU7" i="10"/>
  <c r="DS7" i="10"/>
  <c r="DQ7" i="10"/>
  <c r="DO7" i="10"/>
  <c r="DM7" i="10"/>
  <c r="DK7" i="10"/>
  <c r="DI7" i="10"/>
  <c r="DG7" i="10"/>
  <c r="DE7" i="10"/>
  <c r="DC7" i="10"/>
  <c r="DA7" i="10"/>
  <c r="CY7" i="10"/>
  <c r="CW7" i="10"/>
  <c r="CU7" i="10"/>
  <c r="CS7" i="10"/>
  <c r="CQ7" i="10"/>
  <c r="CO7" i="10"/>
  <c r="CM7" i="10"/>
  <c r="CK7" i="10"/>
  <c r="CI7" i="10"/>
  <c r="CG7" i="10"/>
  <c r="CE7" i="10"/>
  <c r="BD7" i="10"/>
  <c r="EY5" i="10"/>
  <c r="EX5" i="10"/>
  <c r="EW5" i="10"/>
  <c r="EV5" i="10"/>
  <c r="EU5" i="10"/>
  <c r="ET5" i="10"/>
  <c r="ES5" i="10"/>
  <c r="ER5" i="10"/>
  <c r="EQ5" i="10"/>
  <c r="EP5" i="10"/>
  <c r="EO5" i="10"/>
  <c r="EN5" i="10"/>
  <c r="EM5" i="10"/>
  <c r="EL5" i="10"/>
  <c r="EK5" i="10"/>
  <c r="EJ5" i="10"/>
  <c r="EI5" i="10"/>
  <c r="EH5" i="10"/>
  <c r="EG5" i="10"/>
  <c r="EF5" i="10"/>
  <c r="EE5" i="10"/>
  <c r="ED5" i="10"/>
  <c r="EC5" i="10"/>
  <c r="EB5" i="10"/>
  <c r="EA5" i="10"/>
  <c r="DZ5" i="10"/>
  <c r="DY5" i="10"/>
  <c r="DX5" i="10"/>
  <c r="DW5" i="10"/>
  <c r="DV5" i="10"/>
  <c r="DU5" i="10"/>
  <c r="DT5" i="10"/>
  <c r="DS5" i="10"/>
  <c r="DR5" i="10"/>
  <c r="DQ5" i="10"/>
  <c r="DP5" i="10"/>
  <c r="DO5" i="10"/>
  <c r="DN5" i="10"/>
  <c r="DM5" i="10"/>
  <c r="DL5" i="10"/>
  <c r="DK5" i="10"/>
  <c r="DJ5" i="10"/>
  <c r="DI5" i="10"/>
  <c r="DH5" i="10"/>
  <c r="DG5" i="10"/>
  <c r="DF5" i="10"/>
  <c r="DE5" i="10"/>
  <c r="DD5" i="10"/>
  <c r="DC5" i="10"/>
  <c r="DB5" i="10"/>
  <c r="DA5" i="10"/>
  <c r="CZ5" i="10"/>
  <c r="CY5" i="10"/>
  <c r="CX5" i="10"/>
  <c r="CW5" i="10"/>
  <c r="CV5" i="10"/>
  <c r="CU5" i="10"/>
  <c r="CT5" i="10"/>
  <c r="CS5" i="10"/>
  <c r="CR5" i="10"/>
  <c r="CQ5" i="10"/>
  <c r="CP5" i="10"/>
  <c r="CO5" i="10"/>
  <c r="CN5" i="10"/>
  <c r="CM5" i="10"/>
  <c r="CL5" i="10"/>
  <c r="CK5" i="10"/>
  <c r="CJ5" i="10"/>
  <c r="CI5" i="10"/>
  <c r="CH5" i="10"/>
  <c r="CG5" i="10"/>
  <c r="CF5" i="10"/>
  <c r="CE5" i="10"/>
  <c r="CD5" i="10"/>
  <c r="CC5" i="10"/>
  <c r="CB5" i="10"/>
  <c r="CA5" i="10"/>
  <c r="BZ5" i="10"/>
  <c r="BY5" i="10"/>
  <c r="BX5" i="10"/>
  <c r="BW5" i="10"/>
  <c r="BV5" i="10"/>
  <c r="BU5" i="10"/>
  <c r="BT5" i="10"/>
  <c r="BS5" i="10"/>
  <c r="BR5" i="10"/>
  <c r="BQ5" i="10"/>
  <c r="BP5" i="10"/>
  <c r="BO5" i="10"/>
  <c r="BN5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X1" i="10"/>
  <c r="GW1" i="10"/>
  <c r="GV1" i="10"/>
  <c r="GU1" i="10"/>
  <c r="GT1" i="10"/>
  <c r="GS1" i="10"/>
  <c r="GR1" i="10"/>
  <c r="GQ1" i="10"/>
  <c r="GP1" i="10"/>
  <c r="GO1" i="10"/>
  <c r="GN1" i="10"/>
  <c r="GM1" i="10"/>
  <c r="GL1" i="10"/>
  <c r="GK1" i="10"/>
  <c r="GJ1" i="10"/>
  <c r="GI1" i="10"/>
  <c r="GH1" i="10"/>
  <c r="GG1" i="10"/>
  <c r="GF1" i="10"/>
  <c r="GE1" i="10"/>
  <c r="GD1" i="10"/>
  <c r="GC1" i="10"/>
  <c r="GB1" i="10"/>
  <c r="GA1" i="10"/>
  <c r="FZ1" i="10"/>
  <c r="FY1" i="10"/>
  <c r="FX1" i="10"/>
  <c r="FW1" i="10"/>
  <c r="FV1" i="10"/>
  <c r="FU1" i="10"/>
  <c r="FT1" i="10"/>
  <c r="FS1" i="10"/>
  <c r="FR1" i="10"/>
  <c r="FQ1" i="10"/>
  <c r="FP1" i="10"/>
  <c r="FO1" i="10"/>
  <c r="FN1" i="10"/>
  <c r="FM1" i="10"/>
  <c r="FL1" i="10"/>
  <c r="FK1" i="10"/>
  <c r="FJ1" i="10"/>
  <c r="FI1" i="10"/>
  <c r="FH1" i="10"/>
  <c r="FG1" i="10"/>
  <c r="FF1" i="10"/>
  <c r="FE1" i="10"/>
  <c r="FD1" i="10"/>
  <c r="FC1" i="10"/>
  <c r="FB1" i="10"/>
  <c r="FA1" i="10"/>
  <c r="EZ1" i="10"/>
  <c r="EY1" i="10"/>
  <c r="EX1" i="10"/>
  <c r="EW1" i="10"/>
  <c r="EV1" i="10"/>
  <c r="EU1" i="10"/>
  <c r="ET1" i="10"/>
  <c r="ES1" i="10"/>
  <c r="ER1" i="10"/>
  <c r="EQ1" i="10"/>
  <c r="EP1" i="10"/>
  <c r="EO1" i="10"/>
  <c r="EN1" i="10"/>
  <c r="EM1" i="10"/>
  <c r="EL1" i="10"/>
  <c r="EK1" i="10"/>
  <c r="EJ1" i="10"/>
  <c r="EI1" i="10"/>
  <c r="EH1" i="10"/>
  <c r="EG1" i="10"/>
  <c r="EF1" i="10"/>
  <c r="EE1" i="10"/>
  <c r="ED1" i="10"/>
  <c r="EC1" i="10"/>
  <c r="EB1" i="10"/>
  <c r="EA1" i="10"/>
  <c r="DZ1" i="10"/>
  <c r="DY1" i="10"/>
  <c r="DX1" i="10"/>
  <c r="DW1" i="10"/>
  <c r="DV1" i="10"/>
  <c r="DU1" i="10"/>
  <c r="DT1" i="10"/>
  <c r="DS1" i="10"/>
  <c r="DR1" i="10"/>
  <c r="DQ1" i="10"/>
  <c r="DP1" i="10"/>
  <c r="DO1" i="10"/>
  <c r="DN1" i="10"/>
  <c r="DM1" i="10"/>
  <c r="DL1" i="10"/>
  <c r="DK1" i="10"/>
  <c r="DJ1" i="10"/>
  <c r="DI1" i="10"/>
  <c r="DH1" i="10"/>
  <c r="DG1" i="10"/>
  <c r="DF1" i="10"/>
  <c r="DE1" i="10"/>
  <c r="DD1" i="10"/>
  <c r="DC1" i="10"/>
  <c r="DB1" i="10"/>
  <c r="DA1" i="10"/>
  <c r="CZ1" i="10"/>
  <c r="CY1" i="10"/>
  <c r="CX1" i="10"/>
  <c r="CW1" i="10"/>
  <c r="CV1" i="10"/>
  <c r="CU1" i="10"/>
  <c r="CT1" i="10"/>
  <c r="CS1" i="10"/>
  <c r="CR1" i="10"/>
  <c r="CQ1" i="10"/>
  <c r="CP1" i="10"/>
  <c r="CO1" i="10"/>
  <c r="CN1" i="10"/>
  <c r="CM1" i="10"/>
  <c r="CL1" i="10"/>
  <c r="CK1" i="10"/>
  <c r="CJ1" i="10"/>
  <c r="CI1" i="10"/>
  <c r="CH1" i="10"/>
  <c r="CG1" i="10"/>
  <c r="CF1" i="10"/>
  <c r="CE1" i="10"/>
  <c r="CD1" i="10"/>
  <c r="CC1" i="10"/>
  <c r="CB1" i="10"/>
  <c r="CA1" i="10"/>
  <c r="BZ1" i="10"/>
  <c r="BY1" i="10"/>
  <c r="BX1" i="10"/>
  <c r="BW1" i="10"/>
  <c r="BV1" i="10"/>
  <c r="BU1" i="10"/>
  <c r="BT1" i="10"/>
  <c r="BS1" i="10"/>
  <c r="BR1" i="10"/>
  <c r="BQ1" i="10"/>
  <c r="BP1" i="10"/>
  <c r="BO1" i="10"/>
  <c r="BN1" i="10"/>
  <c r="BM1" i="10"/>
  <c r="BL1" i="10"/>
  <c r="BK1" i="10"/>
  <c r="BJ1" i="10"/>
  <c r="BI1" i="10"/>
  <c r="BH1" i="10"/>
  <c r="BG1" i="10"/>
  <c r="BF1" i="10"/>
  <c r="BE1" i="10"/>
  <c r="BD1" i="10"/>
  <c r="BC1" i="10"/>
  <c r="BB1" i="10"/>
  <c r="BA1" i="10"/>
  <c r="AZ1" i="10"/>
  <c r="AY1" i="10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DZ37" i="5"/>
  <c r="EA37" i="5" s="1"/>
  <c r="DY37" i="5"/>
  <c r="DW37" i="5"/>
  <c r="DU37" i="5"/>
  <c r="DS37" i="5"/>
  <c r="DQ37" i="5"/>
  <c r="DO37" i="5"/>
  <c r="DM37" i="5"/>
  <c r="DK37" i="5"/>
  <c r="DI37" i="5"/>
  <c r="DG37" i="5"/>
  <c r="DE37" i="5"/>
  <c r="DC37" i="5"/>
  <c r="DA37" i="5"/>
  <c r="CY37" i="5"/>
  <c r="CW37" i="5"/>
  <c r="CU37" i="5"/>
  <c r="CS37" i="5"/>
  <c r="CQ37" i="5"/>
  <c r="CO37" i="5"/>
  <c r="CM37" i="5"/>
  <c r="CK37" i="5"/>
  <c r="CI37" i="5"/>
  <c r="CI36" i="5"/>
  <c r="CG37" i="5"/>
  <c r="CE37" i="5"/>
  <c r="BD37" i="5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/>
  <c r="C767" i="3"/>
  <c r="A768" i="3"/>
  <c r="B768" i="3" s="1"/>
  <c r="C768" i="3"/>
  <c r="C37" i="9"/>
  <c r="GW38" i="9"/>
  <c r="GV38" i="9"/>
  <c r="GU38" i="9"/>
  <c r="GT38" i="9"/>
  <c r="GS38" i="9"/>
  <c r="GR38" i="9"/>
  <c r="GQ38" i="9"/>
  <c r="GP38" i="9"/>
  <c r="GO38" i="9"/>
  <c r="GN38" i="9"/>
  <c r="GM38" i="9"/>
  <c r="GL38" i="9"/>
  <c r="GK38" i="9"/>
  <c r="GJ38" i="9"/>
  <c r="GI38" i="9"/>
  <c r="GH38" i="9"/>
  <c r="GG38" i="9"/>
  <c r="GF38" i="9"/>
  <c r="GE38" i="9"/>
  <c r="GD38" i="9"/>
  <c r="GC38" i="9"/>
  <c r="GB38" i="9"/>
  <c r="GA38" i="9"/>
  <c r="FZ38" i="9"/>
  <c r="FX38" i="9"/>
  <c r="FW38" i="9"/>
  <c r="FV38" i="9"/>
  <c r="FU38" i="9"/>
  <c r="FT38" i="9"/>
  <c r="FS38" i="9"/>
  <c r="FR38" i="9"/>
  <c r="FQ38" i="9"/>
  <c r="FP38" i="9"/>
  <c r="FO38" i="9"/>
  <c r="FN38" i="9"/>
  <c r="FM38" i="9"/>
  <c r="FL38" i="9"/>
  <c r="FK38" i="9"/>
  <c r="FJ38" i="9"/>
  <c r="FI38" i="9"/>
  <c r="FH38" i="9"/>
  <c r="FG38" i="9"/>
  <c r="FF38" i="9"/>
  <c r="FE38" i="9"/>
  <c r="FD38" i="9"/>
  <c r="FC38" i="9"/>
  <c r="FB38" i="9"/>
  <c r="FA38" i="9"/>
  <c r="EY38" i="9"/>
  <c r="EX38" i="9"/>
  <c r="EW38" i="9"/>
  <c r="EV38" i="9"/>
  <c r="EU38" i="9"/>
  <c r="ET38" i="9"/>
  <c r="ES38" i="9"/>
  <c r="ER38" i="9"/>
  <c r="EQ38" i="9"/>
  <c r="EP38" i="9"/>
  <c r="EO38" i="9"/>
  <c r="EN38" i="9"/>
  <c r="EM38" i="9"/>
  <c r="EL38" i="9"/>
  <c r="EK38" i="9"/>
  <c r="EJ38" i="9"/>
  <c r="EI38" i="9"/>
  <c r="EH38" i="9"/>
  <c r="EG38" i="9"/>
  <c r="EF38" i="9"/>
  <c r="EE38" i="9"/>
  <c r="ED38" i="9"/>
  <c r="EC38" i="9"/>
  <c r="EB38" i="9"/>
  <c r="DX38" i="9"/>
  <c r="DV38" i="9"/>
  <c r="DT38" i="9"/>
  <c r="DR38" i="9"/>
  <c r="DP38" i="9"/>
  <c r="DN38" i="9"/>
  <c r="DL38" i="9"/>
  <c r="DJ38" i="9"/>
  <c r="DH38" i="9"/>
  <c r="DF38" i="9"/>
  <c r="DD38" i="9"/>
  <c r="DB38" i="9"/>
  <c r="CZ38" i="9"/>
  <c r="CX38" i="9"/>
  <c r="CV38" i="9"/>
  <c r="CT38" i="9"/>
  <c r="CR38" i="9"/>
  <c r="CP38" i="9"/>
  <c r="CN38" i="9"/>
  <c r="CL38" i="9"/>
  <c r="CJ38" i="9"/>
  <c r="CH38" i="9"/>
  <c r="CF38" i="9"/>
  <c r="CD38" i="9"/>
  <c r="CC38" i="9"/>
  <c r="CB38" i="9"/>
  <c r="CA38" i="9"/>
  <c r="BZ38" i="9"/>
  <c r="BY38" i="9"/>
  <c r="BX38" i="9"/>
  <c r="BW38" i="9"/>
  <c r="BV38" i="9"/>
  <c r="BU38" i="9"/>
  <c r="BT38" i="9"/>
  <c r="BS38" i="9"/>
  <c r="BR38" i="9"/>
  <c r="BQ38" i="9"/>
  <c r="BP38" i="9"/>
  <c r="BO38" i="9"/>
  <c r="BN38" i="9"/>
  <c r="BM38" i="9"/>
  <c r="BL38" i="9"/>
  <c r="BK38" i="9"/>
  <c r="BJ38" i="9"/>
  <c r="BI38" i="9"/>
  <c r="BH38" i="9"/>
  <c r="BG38" i="9"/>
  <c r="BF38" i="9"/>
  <c r="BB38" i="9"/>
  <c r="AZ38" i="9"/>
  <c r="AX38" i="9"/>
  <c r="AV38" i="9"/>
  <c r="AT38" i="9"/>
  <c r="AR38" i="9"/>
  <c r="AP38" i="9"/>
  <c r="AN38" i="9"/>
  <c r="AL38" i="9"/>
  <c r="AJ38" i="9"/>
  <c r="AH38" i="9"/>
  <c r="AF38" i="9"/>
  <c r="AD38" i="9"/>
  <c r="AB38" i="9"/>
  <c r="Z38" i="9"/>
  <c r="X38" i="9"/>
  <c r="V38" i="9"/>
  <c r="T38" i="9"/>
  <c r="R38" i="9"/>
  <c r="P38" i="9"/>
  <c r="N38" i="9"/>
  <c r="L38" i="9"/>
  <c r="J38" i="9"/>
  <c r="H38" i="9"/>
  <c r="C38" i="9"/>
  <c r="E38" i="9" s="1"/>
  <c r="GX36" i="9"/>
  <c r="FY36" i="9"/>
  <c r="EZ36" i="9"/>
  <c r="DZ36" i="9"/>
  <c r="EA36" i="9" s="1"/>
  <c r="DY36" i="9"/>
  <c r="DW36" i="9"/>
  <c r="DU36" i="9"/>
  <c r="DS36" i="9"/>
  <c r="DQ36" i="9"/>
  <c r="DO36" i="9"/>
  <c r="DM36" i="9"/>
  <c r="DK36" i="9"/>
  <c r="DI36" i="9"/>
  <c r="DG36" i="9"/>
  <c r="DE36" i="9"/>
  <c r="DC36" i="9"/>
  <c r="DA36" i="9"/>
  <c r="CY36" i="9"/>
  <c r="CW36" i="9"/>
  <c r="CU36" i="9"/>
  <c r="CS36" i="9"/>
  <c r="CQ36" i="9"/>
  <c r="CO36" i="9"/>
  <c r="CM36" i="9"/>
  <c r="CK36" i="9"/>
  <c r="CI36" i="9"/>
  <c r="CG36" i="9"/>
  <c r="CE36" i="9"/>
  <c r="BD36" i="9"/>
  <c r="C36" i="9"/>
  <c r="E36" i="9" s="1"/>
  <c r="GX35" i="9"/>
  <c r="FY35" i="9"/>
  <c r="EZ35" i="9"/>
  <c r="DZ35" i="9"/>
  <c r="EA35" i="9" s="1"/>
  <c r="DY35" i="9"/>
  <c r="DW35" i="9"/>
  <c r="DU35" i="9"/>
  <c r="DS35" i="9"/>
  <c r="DQ35" i="9"/>
  <c r="DO35" i="9"/>
  <c r="DM35" i="9"/>
  <c r="DK35" i="9"/>
  <c r="DI35" i="9"/>
  <c r="DG35" i="9"/>
  <c r="DE35" i="9"/>
  <c r="DC35" i="9"/>
  <c r="DA35" i="9"/>
  <c r="CY35" i="9"/>
  <c r="CW35" i="9"/>
  <c r="CU35" i="9"/>
  <c r="CS35" i="9"/>
  <c r="CQ35" i="9"/>
  <c r="CO35" i="9"/>
  <c r="CM35" i="9"/>
  <c r="CK35" i="9"/>
  <c r="CI35" i="9"/>
  <c r="CG35" i="9"/>
  <c r="CE35" i="9"/>
  <c r="BD35" i="9"/>
  <c r="C35" i="9"/>
  <c r="E35" i="9" s="1"/>
  <c r="GX34" i="9"/>
  <c r="FY34" i="9"/>
  <c r="EZ34" i="9"/>
  <c r="DZ34" i="9"/>
  <c r="EA34" i="9" s="1"/>
  <c r="DY34" i="9"/>
  <c r="DW34" i="9"/>
  <c r="DU34" i="9"/>
  <c r="DS34" i="9"/>
  <c r="DQ34" i="9"/>
  <c r="DO34" i="9"/>
  <c r="DM34" i="9"/>
  <c r="DK34" i="9"/>
  <c r="DI34" i="9"/>
  <c r="DG34" i="9"/>
  <c r="DE34" i="9"/>
  <c r="DC34" i="9"/>
  <c r="DA34" i="9"/>
  <c r="CY34" i="9"/>
  <c r="CW34" i="9"/>
  <c r="CU34" i="9"/>
  <c r="CS34" i="9"/>
  <c r="CQ34" i="9"/>
  <c r="CO34" i="9"/>
  <c r="CM34" i="9"/>
  <c r="CK34" i="9"/>
  <c r="CI34" i="9"/>
  <c r="CG34" i="9"/>
  <c r="CE34" i="9"/>
  <c r="BD34" i="9"/>
  <c r="C34" i="9"/>
  <c r="E34" i="9" s="1"/>
  <c r="GX33" i="9"/>
  <c r="FY33" i="9"/>
  <c r="EZ33" i="9"/>
  <c r="DZ33" i="9"/>
  <c r="EA33" i="9" s="1"/>
  <c r="DY33" i="9"/>
  <c r="DW33" i="9"/>
  <c r="DU33" i="9"/>
  <c r="DS33" i="9"/>
  <c r="DQ33" i="9"/>
  <c r="DO33" i="9"/>
  <c r="DM33" i="9"/>
  <c r="DK33" i="9"/>
  <c r="DI33" i="9"/>
  <c r="DG33" i="9"/>
  <c r="DE33" i="9"/>
  <c r="DC33" i="9"/>
  <c r="DA33" i="9"/>
  <c r="CY33" i="9"/>
  <c r="CW33" i="9"/>
  <c r="CU33" i="9"/>
  <c r="CS33" i="9"/>
  <c r="CQ33" i="9"/>
  <c r="CO33" i="9"/>
  <c r="CM33" i="9"/>
  <c r="CK33" i="9"/>
  <c r="CI33" i="9"/>
  <c r="CG33" i="9"/>
  <c r="CE33" i="9"/>
  <c r="BD33" i="9"/>
  <c r="C33" i="9"/>
  <c r="E33" i="9" s="1"/>
  <c r="GX32" i="9"/>
  <c r="FY32" i="9"/>
  <c r="EZ32" i="9"/>
  <c r="DZ32" i="9"/>
  <c r="EA32" i="9" s="1"/>
  <c r="DY32" i="9"/>
  <c r="DW32" i="9"/>
  <c r="DU32" i="9"/>
  <c r="DS32" i="9"/>
  <c r="DQ32" i="9"/>
  <c r="DO32" i="9"/>
  <c r="DM32" i="9"/>
  <c r="DK32" i="9"/>
  <c r="DI32" i="9"/>
  <c r="DG32" i="9"/>
  <c r="DE32" i="9"/>
  <c r="DC32" i="9"/>
  <c r="DA32" i="9"/>
  <c r="CY32" i="9"/>
  <c r="CW32" i="9"/>
  <c r="CU32" i="9"/>
  <c r="CS32" i="9"/>
  <c r="CQ32" i="9"/>
  <c r="CO32" i="9"/>
  <c r="CM32" i="9"/>
  <c r="CK32" i="9"/>
  <c r="CI32" i="9"/>
  <c r="CG32" i="9"/>
  <c r="CE32" i="9"/>
  <c r="BD32" i="9"/>
  <c r="C32" i="9"/>
  <c r="E32" i="9" s="1"/>
  <c r="GX31" i="9"/>
  <c r="FY31" i="9"/>
  <c r="EZ31" i="9"/>
  <c r="DZ31" i="9"/>
  <c r="EA31" i="9" s="1"/>
  <c r="DY31" i="9"/>
  <c r="DW31" i="9"/>
  <c r="DU31" i="9"/>
  <c r="DS31" i="9"/>
  <c r="DQ31" i="9"/>
  <c r="DO31" i="9"/>
  <c r="DM31" i="9"/>
  <c r="DK31" i="9"/>
  <c r="DI31" i="9"/>
  <c r="DG31" i="9"/>
  <c r="DE31" i="9"/>
  <c r="DC31" i="9"/>
  <c r="DA31" i="9"/>
  <c r="CY31" i="9"/>
  <c r="CW31" i="9"/>
  <c r="CU31" i="9"/>
  <c r="CS31" i="9"/>
  <c r="CQ31" i="9"/>
  <c r="CO31" i="9"/>
  <c r="CM31" i="9"/>
  <c r="CK31" i="9"/>
  <c r="CI31" i="9"/>
  <c r="CG31" i="9"/>
  <c r="CE31" i="9"/>
  <c r="BD31" i="9"/>
  <c r="C31" i="9"/>
  <c r="E31" i="9" s="1"/>
  <c r="GX30" i="9"/>
  <c r="FY30" i="9"/>
  <c r="EZ30" i="9"/>
  <c r="DZ30" i="9"/>
  <c r="EA30" i="9" s="1"/>
  <c r="DY30" i="9"/>
  <c r="DW30" i="9"/>
  <c r="DU30" i="9"/>
  <c r="DS30" i="9"/>
  <c r="DQ30" i="9"/>
  <c r="DO30" i="9"/>
  <c r="DM30" i="9"/>
  <c r="DK30" i="9"/>
  <c r="DI30" i="9"/>
  <c r="DG30" i="9"/>
  <c r="DE30" i="9"/>
  <c r="DC30" i="9"/>
  <c r="DA30" i="9"/>
  <c r="CY30" i="9"/>
  <c r="CW30" i="9"/>
  <c r="CU30" i="9"/>
  <c r="CS30" i="9"/>
  <c r="CQ30" i="9"/>
  <c r="CO30" i="9"/>
  <c r="CM30" i="9"/>
  <c r="CK30" i="9"/>
  <c r="CI30" i="9"/>
  <c r="CG30" i="9"/>
  <c r="CE30" i="9"/>
  <c r="BD30" i="9"/>
  <c r="C30" i="9"/>
  <c r="E30" i="9" s="1"/>
  <c r="GX29" i="9"/>
  <c r="FY29" i="9"/>
  <c r="EZ29" i="9"/>
  <c r="DZ29" i="9"/>
  <c r="EA29" i="9" s="1"/>
  <c r="DY29" i="9"/>
  <c r="DW29" i="9"/>
  <c r="DU29" i="9"/>
  <c r="DS29" i="9"/>
  <c r="DQ29" i="9"/>
  <c r="DO29" i="9"/>
  <c r="DM29" i="9"/>
  <c r="DK29" i="9"/>
  <c r="DI29" i="9"/>
  <c r="DG29" i="9"/>
  <c r="DE29" i="9"/>
  <c r="DC29" i="9"/>
  <c r="DA29" i="9"/>
  <c r="CY29" i="9"/>
  <c r="CW29" i="9"/>
  <c r="CU29" i="9"/>
  <c r="CS29" i="9"/>
  <c r="CQ29" i="9"/>
  <c r="CO29" i="9"/>
  <c r="CM29" i="9"/>
  <c r="CK29" i="9"/>
  <c r="CI29" i="9"/>
  <c r="CG29" i="9"/>
  <c r="CE29" i="9"/>
  <c r="BD29" i="9"/>
  <c r="C29" i="9"/>
  <c r="E29" i="9" s="1"/>
  <c r="GX28" i="9"/>
  <c r="FY28" i="9"/>
  <c r="EZ28" i="9"/>
  <c r="DZ28" i="9"/>
  <c r="EA28" i="9" s="1"/>
  <c r="DY28" i="9"/>
  <c r="DW28" i="9"/>
  <c r="DU28" i="9"/>
  <c r="DS28" i="9"/>
  <c r="DQ28" i="9"/>
  <c r="DO28" i="9"/>
  <c r="DM28" i="9"/>
  <c r="DK28" i="9"/>
  <c r="DI28" i="9"/>
  <c r="DG28" i="9"/>
  <c r="DE28" i="9"/>
  <c r="DC28" i="9"/>
  <c r="DA28" i="9"/>
  <c r="CY28" i="9"/>
  <c r="CW28" i="9"/>
  <c r="CU28" i="9"/>
  <c r="CS28" i="9"/>
  <c r="CQ28" i="9"/>
  <c r="CO28" i="9"/>
  <c r="CM28" i="9"/>
  <c r="CK28" i="9"/>
  <c r="CI28" i="9"/>
  <c r="CG28" i="9"/>
  <c r="CE28" i="9"/>
  <c r="BD28" i="9"/>
  <c r="C28" i="9"/>
  <c r="E28" i="9" s="1"/>
  <c r="GX27" i="9"/>
  <c r="FY27" i="9"/>
  <c r="EZ27" i="9"/>
  <c r="DZ27" i="9"/>
  <c r="EA27" i="9" s="1"/>
  <c r="DY27" i="9"/>
  <c r="DW27" i="9"/>
  <c r="DU27" i="9"/>
  <c r="DS27" i="9"/>
  <c r="DQ27" i="9"/>
  <c r="DO27" i="9"/>
  <c r="DM27" i="9"/>
  <c r="DK27" i="9"/>
  <c r="DI27" i="9"/>
  <c r="DG27" i="9"/>
  <c r="DE27" i="9"/>
  <c r="DC27" i="9"/>
  <c r="DA27" i="9"/>
  <c r="CY27" i="9"/>
  <c r="CW27" i="9"/>
  <c r="CU27" i="9"/>
  <c r="CS27" i="9"/>
  <c r="CQ27" i="9"/>
  <c r="CO27" i="9"/>
  <c r="CM27" i="9"/>
  <c r="CK27" i="9"/>
  <c r="CI27" i="9"/>
  <c r="CG27" i="9"/>
  <c r="CE27" i="9"/>
  <c r="BD27" i="9"/>
  <c r="C27" i="9"/>
  <c r="E27" i="9" s="1"/>
  <c r="GX26" i="9"/>
  <c r="FY26" i="9"/>
  <c r="EZ26" i="9"/>
  <c r="DZ26" i="9"/>
  <c r="EA26" i="9" s="1"/>
  <c r="DY26" i="9"/>
  <c r="DW26" i="9"/>
  <c r="DU26" i="9"/>
  <c r="DS26" i="9"/>
  <c r="DQ26" i="9"/>
  <c r="DO26" i="9"/>
  <c r="DM26" i="9"/>
  <c r="DK26" i="9"/>
  <c r="DI26" i="9"/>
  <c r="DG26" i="9"/>
  <c r="DE26" i="9"/>
  <c r="DC26" i="9"/>
  <c r="DA26" i="9"/>
  <c r="CY26" i="9"/>
  <c r="CW26" i="9"/>
  <c r="CU26" i="9"/>
  <c r="CS26" i="9"/>
  <c r="CQ26" i="9"/>
  <c r="CO26" i="9"/>
  <c r="CM26" i="9"/>
  <c r="CK26" i="9"/>
  <c r="CI26" i="9"/>
  <c r="CG26" i="9"/>
  <c r="CE26" i="9"/>
  <c r="BD26" i="9"/>
  <c r="C26" i="9"/>
  <c r="E26" i="9" s="1"/>
  <c r="GX25" i="9"/>
  <c r="FY25" i="9"/>
  <c r="EZ25" i="9"/>
  <c r="DZ25" i="9"/>
  <c r="EA25" i="9" s="1"/>
  <c r="DY25" i="9"/>
  <c r="DW25" i="9"/>
  <c r="DU25" i="9"/>
  <c r="DS25" i="9"/>
  <c r="DQ25" i="9"/>
  <c r="DO25" i="9"/>
  <c r="DM25" i="9"/>
  <c r="DK25" i="9"/>
  <c r="DI25" i="9"/>
  <c r="DG25" i="9"/>
  <c r="DE25" i="9"/>
  <c r="DC25" i="9"/>
  <c r="DA25" i="9"/>
  <c r="CY25" i="9"/>
  <c r="CW25" i="9"/>
  <c r="CU25" i="9"/>
  <c r="CS25" i="9"/>
  <c r="CQ25" i="9"/>
  <c r="CO25" i="9"/>
  <c r="CM25" i="9"/>
  <c r="CK25" i="9"/>
  <c r="CI25" i="9"/>
  <c r="CG25" i="9"/>
  <c r="CE25" i="9"/>
  <c r="BD25" i="9"/>
  <c r="C25" i="9"/>
  <c r="E25" i="9" s="1"/>
  <c r="GX24" i="9"/>
  <c r="FY24" i="9"/>
  <c r="EZ24" i="9"/>
  <c r="DZ24" i="9"/>
  <c r="EA24" i="9" s="1"/>
  <c r="DY24" i="9"/>
  <c r="DW24" i="9"/>
  <c r="DU24" i="9"/>
  <c r="DS24" i="9"/>
  <c r="DQ24" i="9"/>
  <c r="DO24" i="9"/>
  <c r="DM24" i="9"/>
  <c r="DK24" i="9"/>
  <c r="DI24" i="9"/>
  <c r="DG24" i="9"/>
  <c r="DE24" i="9"/>
  <c r="DC24" i="9"/>
  <c r="DA24" i="9"/>
  <c r="CY24" i="9"/>
  <c r="CW24" i="9"/>
  <c r="CU24" i="9"/>
  <c r="CS24" i="9"/>
  <c r="CQ24" i="9"/>
  <c r="CO24" i="9"/>
  <c r="CM24" i="9"/>
  <c r="CK24" i="9"/>
  <c r="CI24" i="9"/>
  <c r="CG24" i="9"/>
  <c r="CE24" i="9"/>
  <c r="BD24" i="9"/>
  <c r="C24" i="9"/>
  <c r="E24" i="9" s="1"/>
  <c r="GX23" i="9"/>
  <c r="FY23" i="9"/>
  <c r="EZ23" i="9"/>
  <c r="DZ23" i="9"/>
  <c r="EA23" i="9" s="1"/>
  <c r="DY23" i="9"/>
  <c r="DW23" i="9"/>
  <c r="DU23" i="9"/>
  <c r="DS23" i="9"/>
  <c r="DQ23" i="9"/>
  <c r="DO23" i="9"/>
  <c r="DM23" i="9"/>
  <c r="DK23" i="9"/>
  <c r="DI23" i="9"/>
  <c r="DG23" i="9"/>
  <c r="DE23" i="9"/>
  <c r="DC23" i="9"/>
  <c r="DA23" i="9"/>
  <c r="CY23" i="9"/>
  <c r="CW23" i="9"/>
  <c r="CU23" i="9"/>
  <c r="CS23" i="9"/>
  <c r="CQ23" i="9"/>
  <c r="CO23" i="9"/>
  <c r="CM23" i="9"/>
  <c r="CK23" i="9"/>
  <c r="CI23" i="9"/>
  <c r="CG23" i="9"/>
  <c r="CE23" i="9"/>
  <c r="BD23" i="9"/>
  <c r="C23" i="9"/>
  <c r="E23" i="9" s="1"/>
  <c r="GX22" i="9"/>
  <c r="FY22" i="9"/>
  <c r="EZ22" i="9"/>
  <c r="DZ22" i="9"/>
  <c r="EA22" i="9" s="1"/>
  <c r="DY22" i="9"/>
  <c r="DW22" i="9"/>
  <c r="DU22" i="9"/>
  <c r="DS22" i="9"/>
  <c r="DQ22" i="9"/>
  <c r="DO22" i="9"/>
  <c r="DM22" i="9"/>
  <c r="DK22" i="9"/>
  <c r="DI22" i="9"/>
  <c r="DG22" i="9"/>
  <c r="DE22" i="9"/>
  <c r="DC22" i="9"/>
  <c r="DA22" i="9"/>
  <c r="CY22" i="9"/>
  <c r="CW22" i="9"/>
  <c r="CU22" i="9"/>
  <c r="CS22" i="9"/>
  <c r="CQ22" i="9"/>
  <c r="CO22" i="9"/>
  <c r="CM22" i="9"/>
  <c r="CK22" i="9"/>
  <c r="CI22" i="9"/>
  <c r="CG22" i="9"/>
  <c r="CE22" i="9"/>
  <c r="BD22" i="9"/>
  <c r="C22" i="9"/>
  <c r="E22" i="9" s="1"/>
  <c r="GX21" i="9"/>
  <c r="FY21" i="9"/>
  <c r="EZ21" i="9"/>
  <c r="DZ21" i="9"/>
  <c r="EA21" i="9" s="1"/>
  <c r="DY21" i="9"/>
  <c r="DW21" i="9"/>
  <c r="DU21" i="9"/>
  <c r="DS21" i="9"/>
  <c r="DQ21" i="9"/>
  <c r="DO21" i="9"/>
  <c r="DM21" i="9"/>
  <c r="DK21" i="9"/>
  <c r="DI21" i="9"/>
  <c r="DG21" i="9"/>
  <c r="DE21" i="9"/>
  <c r="DC21" i="9"/>
  <c r="DA21" i="9"/>
  <c r="CY21" i="9"/>
  <c r="CW21" i="9"/>
  <c r="CU21" i="9"/>
  <c r="CS21" i="9"/>
  <c r="CQ21" i="9"/>
  <c r="CO21" i="9"/>
  <c r="CM21" i="9"/>
  <c r="CK21" i="9"/>
  <c r="CI21" i="9"/>
  <c r="CG21" i="9"/>
  <c r="CE21" i="9"/>
  <c r="BD21" i="9"/>
  <c r="C21" i="9"/>
  <c r="E21" i="9" s="1"/>
  <c r="GX20" i="9"/>
  <c r="FY20" i="9"/>
  <c r="EZ20" i="9"/>
  <c r="DZ20" i="9"/>
  <c r="EA20" i="9" s="1"/>
  <c r="DY20" i="9"/>
  <c r="DW20" i="9"/>
  <c r="DU20" i="9"/>
  <c r="DS20" i="9"/>
  <c r="DQ20" i="9"/>
  <c r="DO20" i="9"/>
  <c r="DM20" i="9"/>
  <c r="DK20" i="9"/>
  <c r="DI20" i="9"/>
  <c r="DG20" i="9"/>
  <c r="DE20" i="9"/>
  <c r="DC20" i="9"/>
  <c r="DA20" i="9"/>
  <c r="CY20" i="9"/>
  <c r="CW20" i="9"/>
  <c r="CU20" i="9"/>
  <c r="CS20" i="9"/>
  <c r="CQ20" i="9"/>
  <c r="CO20" i="9"/>
  <c r="CM20" i="9"/>
  <c r="CK20" i="9"/>
  <c r="CI20" i="9"/>
  <c r="CG20" i="9"/>
  <c r="CE20" i="9"/>
  <c r="BD20" i="9"/>
  <c r="C20" i="9"/>
  <c r="E20" i="9" s="1"/>
  <c r="GX19" i="9"/>
  <c r="FY19" i="9"/>
  <c r="EZ19" i="9"/>
  <c r="DZ19" i="9"/>
  <c r="EA19" i="9" s="1"/>
  <c r="DY19" i="9"/>
  <c r="DW19" i="9"/>
  <c r="DU19" i="9"/>
  <c r="DS19" i="9"/>
  <c r="DQ19" i="9"/>
  <c r="DO19" i="9"/>
  <c r="DM19" i="9"/>
  <c r="DK19" i="9"/>
  <c r="DI19" i="9"/>
  <c r="DG19" i="9"/>
  <c r="DE19" i="9"/>
  <c r="DC19" i="9"/>
  <c r="DA19" i="9"/>
  <c r="CY19" i="9"/>
  <c r="CW19" i="9"/>
  <c r="CU19" i="9"/>
  <c r="CS19" i="9"/>
  <c r="CQ19" i="9"/>
  <c r="CO19" i="9"/>
  <c r="CM19" i="9"/>
  <c r="CK19" i="9"/>
  <c r="CI19" i="9"/>
  <c r="CG19" i="9"/>
  <c r="CE19" i="9"/>
  <c r="BD19" i="9"/>
  <c r="C19" i="9"/>
  <c r="E19" i="9" s="1"/>
  <c r="GX18" i="9"/>
  <c r="FY18" i="9"/>
  <c r="EZ18" i="9"/>
  <c r="DZ18" i="9"/>
  <c r="EA18" i="9" s="1"/>
  <c r="DY18" i="9"/>
  <c r="DW18" i="9"/>
  <c r="DU18" i="9"/>
  <c r="DS18" i="9"/>
  <c r="DQ18" i="9"/>
  <c r="DO18" i="9"/>
  <c r="DM18" i="9"/>
  <c r="DK18" i="9"/>
  <c r="DI18" i="9"/>
  <c r="DG18" i="9"/>
  <c r="DE18" i="9"/>
  <c r="DC18" i="9"/>
  <c r="DA18" i="9"/>
  <c r="CY18" i="9"/>
  <c r="CW18" i="9"/>
  <c r="CU18" i="9"/>
  <c r="CS18" i="9"/>
  <c r="CQ18" i="9"/>
  <c r="CO18" i="9"/>
  <c r="CM18" i="9"/>
  <c r="CK18" i="9"/>
  <c r="CI18" i="9"/>
  <c r="CG18" i="9"/>
  <c r="CE18" i="9"/>
  <c r="BD18" i="9"/>
  <c r="C18" i="9"/>
  <c r="E18" i="9" s="1"/>
  <c r="GX17" i="9"/>
  <c r="FY17" i="9"/>
  <c r="EZ17" i="9"/>
  <c r="DZ17" i="9"/>
  <c r="EA17" i="9" s="1"/>
  <c r="DY17" i="9"/>
  <c r="DW17" i="9"/>
  <c r="DU17" i="9"/>
  <c r="DS17" i="9"/>
  <c r="DQ17" i="9"/>
  <c r="DO17" i="9"/>
  <c r="DM17" i="9"/>
  <c r="DK17" i="9"/>
  <c r="DI17" i="9"/>
  <c r="DG17" i="9"/>
  <c r="DE17" i="9"/>
  <c r="DC17" i="9"/>
  <c r="DA17" i="9"/>
  <c r="CY17" i="9"/>
  <c r="CW17" i="9"/>
  <c r="CU17" i="9"/>
  <c r="CS17" i="9"/>
  <c r="CQ17" i="9"/>
  <c r="CO17" i="9"/>
  <c r="CM17" i="9"/>
  <c r="CK17" i="9"/>
  <c r="CI17" i="9"/>
  <c r="CG17" i="9"/>
  <c r="CE17" i="9"/>
  <c r="BD17" i="9"/>
  <c r="C17" i="9"/>
  <c r="E17" i="9" s="1"/>
  <c r="GX16" i="9"/>
  <c r="FY16" i="9"/>
  <c r="EZ16" i="9"/>
  <c r="DZ16" i="9"/>
  <c r="EA16" i="9" s="1"/>
  <c r="DY16" i="9"/>
  <c r="DW16" i="9"/>
  <c r="DU16" i="9"/>
  <c r="DS16" i="9"/>
  <c r="DQ16" i="9"/>
  <c r="DO16" i="9"/>
  <c r="DM16" i="9"/>
  <c r="DK16" i="9"/>
  <c r="DI16" i="9"/>
  <c r="DG16" i="9"/>
  <c r="DE16" i="9"/>
  <c r="DC16" i="9"/>
  <c r="DA16" i="9"/>
  <c r="CY16" i="9"/>
  <c r="CW16" i="9"/>
  <c r="CU16" i="9"/>
  <c r="CS16" i="9"/>
  <c r="CQ16" i="9"/>
  <c r="CO16" i="9"/>
  <c r="CM16" i="9"/>
  <c r="CK16" i="9"/>
  <c r="CI16" i="9"/>
  <c r="CG16" i="9"/>
  <c r="CE16" i="9"/>
  <c r="BD16" i="9"/>
  <c r="C16" i="9"/>
  <c r="E16" i="9" s="1"/>
  <c r="GX15" i="9"/>
  <c r="FY15" i="9"/>
  <c r="EZ15" i="9"/>
  <c r="DZ15" i="9"/>
  <c r="EA15" i="9" s="1"/>
  <c r="DY15" i="9"/>
  <c r="DW15" i="9"/>
  <c r="DU15" i="9"/>
  <c r="DS15" i="9"/>
  <c r="DQ15" i="9"/>
  <c r="DO15" i="9"/>
  <c r="DM15" i="9"/>
  <c r="DK15" i="9"/>
  <c r="DI15" i="9"/>
  <c r="DG15" i="9"/>
  <c r="DE15" i="9"/>
  <c r="DC15" i="9"/>
  <c r="DA15" i="9"/>
  <c r="CY15" i="9"/>
  <c r="CW15" i="9"/>
  <c r="CU15" i="9"/>
  <c r="CS15" i="9"/>
  <c r="CQ15" i="9"/>
  <c r="CO15" i="9"/>
  <c r="CM15" i="9"/>
  <c r="CK15" i="9"/>
  <c r="CI15" i="9"/>
  <c r="CG15" i="9"/>
  <c r="CE15" i="9"/>
  <c r="BD15" i="9"/>
  <c r="C15" i="9"/>
  <c r="E15" i="9" s="1"/>
  <c r="GX14" i="9"/>
  <c r="FY14" i="9"/>
  <c r="EZ14" i="9"/>
  <c r="DZ14" i="9"/>
  <c r="EA14" i="9" s="1"/>
  <c r="DY14" i="9"/>
  <c r="DW14" i="9"/>
  <c r="DU14" i="9"/>
  <c r="DS14" i="9"/>
  <c r="DQ14" i="9"/>
  <c r="DO14" i="9"/>
  <c r="DM14" i="9"/>
  <c r="DK14" i="9"/>
  <c r="DI14" i="9"/>
  <c r="DG14" i="9"/>
  <c r="DE14" i="9"/>
  <c r="DC14" i="9"/>
  <c r="DA14" i="9"/>
  <c r="CY14" i="9"/>
  <c r="CW14" i="9"/>
  <c r="CU14" i="9"/>
  <c r="CS14" i="9"/>
  <c r="CQ14" i="9"/>
  <c r="CO14" i="9"/>
  <c r="CM14" i="9"/>
  <c r="CK14" i="9"/>
  <c r="CI14" i="9"/>
  <c r="CG14" i="9"/>
  <c r="CE14" i="9"/>
  <c r="BD14" i="9"/>
  <c r="C14" i="9"/>
  <c r="E14" i="9" s="1"/>
  <c r="GX13" i="9"/>
  <c r="FY13" i="9"/>
  <c r="EZ13" i="9"/>
  <c r="DZ13" i="9"/>
  <c r="EA13" i="9" s="1"/>
  <c r="DY13" i="9"/>
  <c r="DW13" i="9"/>
  <c r="DU13" i="9"/>
  <c r="DS13" i="9"/>
  <c r="DQ13" i="9"/>
  <c r="DO13" i="9"/>
  <c r="DM13" i="9"/>
  <c r="DK13" i="9"/>
  <c r="DI13" i="9"/>
  <c r="DG13" i="9"/>
  <c r="DE13" i="9"/>
  <c r="DC13" i="9"/>
  <c r="DA13" i="9"/>
  <c r="CY13" i="9"/>
  <c r="CW13" i="9"/>
  <c r="CU13" i="9"/>
  <c r="CS13" i="9"/>
  <c r="CQ13" i="9"/>
  <c r="CO13" i="9"/>
  <c r="CM13" i="9"/>
  <c r="CK13" i="9"/>
  <c r="CI13" i="9"/>
  <c r="CG13" i="9"/>
  <c r="CE13" i="9"/>
  <c r="BD13" i="9"/>
  <c r="C13" i="9"/>
  <c r="E13" i="9" s="1"/>
  <c r="GX12" i="9"/>
  <c r="FY12" i="9"/>
  <c r="EZ12" i="9"/>
  <c r="DZ12" i="9"/>
  <c r="EA12" i="9" s="1"/>
  <c r="DY12" i="9"/>
  <c r="DW12" i="9"/>
  <c r="DU12" i="9"/>
  <c r="DS12" i="9"/>
  <c r="DQ12" i="9"/>
  <c r="DO12" i="9"/>
  <c r="DM12" i="9"/>
  <c r="DK12" i="9"/>
  <c r="DI12" i="9"/>
  <c r="DG12" i="9"/>
  <c r="DE12" i="9"/>
  <c r="DC12" i="9"/>
  <c r="DA12" i="9"/>
  <c r="CY12" i="9"/>
  <c r="CW12" i="9"/>
  <c r="CU12" i="9"/>
  <c r="CS12" i="9"/>
  <c r="CQ12" i="9"/>
  <c r="CO12" i="9"/>
  <c r="CM12" i="9"/>
  <c r="CK12" i="9"/>
  <c r="CI12" i="9"/>
  <c r="CG12" i="9"/>
  <c r="CE12" i="9"/>
  <c r="BD12" i="9"/>
  <c r="C12" i="9"/>
  <c r="E12" i="9" s="1"/>
  <c r="GX11" i="9"/>
  <c r="FY11" i="9"/>
  <c r="EZ11" i="9"/>
  <c r="DZ11" i="9"/>
  <c r="EA11" i="9" s="1"/>
  <c r="DY11" i="9"/>
  <c r="DW11" i="9"/>
  <c r="DU11" i="9"/>
  <c r="DS11" i="9"/>
  <c r="DQ11" i="9"/>
  <c r="DO11" i="9"/>
  <c r="DM11" i="9"/>
  <c r="DK11" i="9"/>
  <c r="DI11" i="9"/>
  <c r="DG11" i="9"/>
  <c r="DE11" i="9"/>
  <c r="DC11" i="9"/>
  <c r="DA11" i="9"/>
  <c r="CY11" i="9"/>
  <c r="CW11" i="9"/>
  <c r="CU11" i="9"/>
  <c r="CS11" i="9"/>
  <c r="CQ11" i="9"/>
  <c r="CO11" i="9"/>
  <c r="CM11" i="9"/>
  <c r="CK11" i="9"/>
  <c r="CI11" i="9"/>
  <c r="CG11" i="9"/>
  <c r="CE11" i="9"/>
  <c r="BD11" i="9"/>
  <c r="E11" i="9"/>
  <c r="C11" i="9"/>
  <c r="GX10" i="9"/>
  <c r="FY10" i="9"/>
  <c r="EZ10" i="9"/>
  <c r="DZ10" i="9"/>
  <c r="EA10" i="9" s="1"/>
  <c r="DY10" i="9"/>
  <c r="DW10" i="9"/>
  <c r="DU10" i="9"/>
  <c r="DS10" i="9"/>
  <c r="DQ10" i="9"/>
  <c r="DO10" i="9"/>
  <c r="DM10" i="9"/>
  <c r="DK10" i="9"/>
  <c r="DI10" i="9"/>
  <c r="DG10" i="9"/>
  <c r="DE10" i="9"/>
  <c r="DC10" i="9"/>
  <c r="DA10" i="9"/>
  <c r="CY10" i="9"/>
  <c r="CW10" i="9"/>
  <c r="CU10" i="9"/>
  <c r="CS10" i="9"/>
  <c r="CQ10" i="9"/>
  <c r="CO10" i="9"/>
  <c r="CM10" i="9"/>
  <c r="CK10" i="9"/>
  <c r="CI10" i="9"/>
  <c r="CG10" i="9"/>
  <c r="CE10" i="9"/>
  <c r="BD10" i="9"/>
  <c r="E10" i="9"/>
  <c r="C10" i="9"/>
  <c r="GX9" i="9"/>
  <c r="FY9" i="9"/>
  <c r="EZ9" i="9"/>
  <c r="DZ9" i="9"/>
  <c r="EA9" i="9" s="1"/>
  <c r="DY9" i="9"/>
  <c r="DW9" i="9"/>
  <c r="DU9" i="9"/>
  <c r="DS9" i="9"/>
  <c r="DQ9" i="9"/>
  <c r="DO9" i="9"/>
  <c r="DM9" i="9"/>
  <c r="DK9" i="9"/>
  <c r="DI9" i="9"/>
  <c r="DG9" i="9"/>
  <c r="DE9" i="9"/>
  <c r="DC9" i="9"/>
  <c r="DA9" i="9"/>
  <c r="CY9" i="9"/>
  <c r="CW9" i="9"/>
  <c r="CU9" i="9"/>
  <c r="CS9" i="9"/>
  <c r="CQ9" i="9"/>
  <c r="CO9" i="9"/>
  <c r="CM9" i="9"/>
  <c r="CK9" i="9"/>
  <c r="CI9" i="9"/>
  <c r="CG9" i="9"/>
  <c r="CE9" i="9"/>
  <c r="BD9" i="9"/>
  <c r="E9" i="9"/>
  <c r="C9" i="9"/>
  <c r="GX8" i="9"/>
  <c r="FY8" i="9"/>
  <c r="EZ8" i="9"/>
  <c r="DZ8" i="9"/>
  <c r="EA8" i="9" s="1"/>
  <c r="DY8" i="9"/>
  <c r="DW8" i="9"/>
  <c r="DU8" i="9"/>
  <c r="DS8" i="9"/>
  <c r="DQ8" i="9"/>
  <c r="DO8" i="9"/>
  <c r="DM8" i="9"/>
  <c r="DK8" i="9"/>
  <c r="DI8" i="9"/>
  <c r="DG8" i="9"/>
  <c r="DE8" i="9"/>
  <c r="DC8" i="9"/>
  <c r="DA8" i="9"/>
  <c r="CY8" i="9"/>
  <c r="CW8" i="9"/>
  <c r="CU8" i="9"/>
  <c r="CS8" i="9"/>
  <c r="CQ8" i="9"/>
  <c r="CO8" i="9"/>
  <c r="CM8" i="9"/>
  <c r="CK8" i="9"/>
  <c r="CI8" i="9"/>
  <c r="CG8" i="9"/>
  <c r="CE8" i="9"/>
  <c r="BD8" i="9"/>
  <c r="C8" i="9"/>
  <c r="E8" i="9" s="1"/>
  <c r="GX7" i="9"/>
  <c r="FY7" i="9"/>
  <c r="EZ7" i="9"/>
  <c r="DZ7" i="9"/>
  <c r="DY7" i="9"/>
  <c r="DW7" i="9"/>
  <c r="DU7" i="9"/>
  <c r="DS7" i="9"/>
  <c r="DQ7" i="9"/>
  <c r="DO7" i="9"/>
  <c r="DM7" i="9"/>
  <c r="DK7" i="9"/>
  <c r="DI7" i="9"/>
  <c r="DG7" i="9"/>
  <c r="DE7" i="9"/>
  <c r="DC7" i="9"/>
  <c r="DA7" i="9"/>
  <c r="CY7" i="9"/>
  <c r="CW7" i="9"/>
  <c r="CU7" i="9"/>
  <c r="CS7" i="9"/>
  <c r="CQ7" i="9"/>
  <c r="CO7" i="9"/>
  <c r="CM7" i="9"/>
  <c r="CK7" i="9"/>
  <c r="CI7" i="9"/>
  <c r="CG7" i="9"/>
  <c r="CE7" i="9"/>
  <c r="BD7" i="9"/>
  <c r="C7" i="9"/>
  <c r="E7" i="9" s="1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X1" i="9"/>
  <c r="GW1" i="9"/>
  <c r="GV1" i="9"/>
  <c r="GU1" i="9"/>
  <c r="GT1" i="9"/>
  <c r="GS1" i="9"/>
  <c r="GR1" i="9"/>
  <c r="GQ1" i="9"/>
  <c r="GP1" i="9"/>
  <c r="GO1" i="9"/>
  <c r="GN1" i="9"/>
  <c r="GM1" i="9"/>
  <c r="GL1" i="9"/>
  <c r="GK1" i="9"/>
  <c r="GJ1" i="9"/>
  <c r="GI1" i="9"/>
  <c r="GH1" i="9"/>
  <c r="GG1" i="9"/>
  <c r="GF1" i="9"/>
  <c r="GE1" i="9"/>
  <c r="GD1" i="9"/>
  <c r="GC1" i="9"/>
  <c r="GB1" i="9"/>
  <c r="GA1" i="9"/>
  <c r="FZ1" i="9"/>
  <c r="FY1" i="9"/>
  <c r="FX1" i="9"/>
  <c r="FW1" i="9"/>
  <c r="FV1" i="9"/>
  <c r="FU1" i="9"/>
  <c r="FT1" i="9"/>
  <c r="FS1" i="9"/>
  <c r="FR1" i="9"/>
  <c r="FQ1" i="9"/>
  <c r="FP1" i="9"/>
  <c r="FO1" i="9"/>
  <c r="FN1" i="9"/>
  <c r="FM1" i="9"/>
  <c r="FL1" i="9"/>
  <c r="FK1" i="9"/>
  <c r="FJ1" i="9"/>
  <c r="FI1" i="9"/>
  <c r="FH1" i="9"/>
  <c r="FG1" i="9"/>
  <c r="FF1" i="9"/>
  <c r="FE1" i="9"/>
  <c r="FD1" i="9"/>
  <c r="FC1" i="9"/>
  <c r="FB1" i="9"/>
  <c r="FA1" i="9"/>
  <c r="EZ1" i="9"/>
  <c r="EY1" i="9"/>
  <c r="EX1" i="9"/>
  <c r="EW1" i="9"/>
  <c r="EV1" i="9"/>
  <c r="EU1" i="9"/>
  <c r="ET1" i="9"/>
  <c r="ES1" i="9"/>
  <c r="ER1" i="9"/>
  <c r="EQ1" i="9"/>
  <c r="EP1" i="9"/>
  <c r="EO1" i="9"/>
  <c r="EN1" i="9"/>
  <c r="EM1" i="9"/>
  <c r="EL1" i="9"/>
  <c r="EK1" i="9"/>
  <c r="EJ1" i="9"/>
  <c r="EI1" i="9"/>
  <c r="EH1" i="9"/>
  <c r="EG1" i="9"/>
  <c r="EF1" i="9"/>
  <c r="EE1" i="9"/>
  <c r="ED1" i="9"/>
  <c r="EC1" i="9"/>
  <c r="EB1" i="9"/>
  <c r="EA1" i="9"/>
  <c r="DZ1" i="9"/>
  <c r="DY1" i="9"/>
  <c r="DX1" i="9"/>
  <c r="DW1" i="9"/>
  <c r="DV1" i="9"/>
  <c r="DU1" i="9"/>
  <c r="DT1" i="9"/>
  <c r="DS1" i="9"/>
  <c r="DR1" i="9"/>
  <c r="DQ1" i="9"/>
  <c r="DP1" i="9"/>
  <c r="DO1" i="9"/>
  <c r="DN1" i="9"/>
  <c r="DM1" i="9"/>
  <c r="DL1" i="9"/>
  <c r="DK1" i="9"/>
  <c r="DJ1" i="9"/>
  <c r="DI1" i="9"/>
  <c r="DH1" i="9"/>
  <c r="DG1" i="9"/>
  <c r="DF1" i="9"/>
  <c r="DE1" i="9"/>
  <c r="DD1" i="9"/>
  <c r="DC1" i="9"/>
  <c r="DB1" i="9"/>
  <c r="DA1" i="9"/>
  <c r="CZ1" i="9"/>
  <c r="CY1" i="9"/>
  <c r="CX1" i="9"/>
  <c r="CW1" i="9"/>
  <c r="CV1" i="9"/>
  <c r="CU1" i="9"/>
  <c r="CT1" i="9"/>
  <c r="CS1" i="9"/>
  <c r="CR1" i="9"/>
  <c r="CQ1" i="9"/>
  <c r="CP1" i="9"/>
  <c r="CO1" i="9"/>
  <c r="CN1" i="9"/>
  <c r="CM1" i="9"/>
  <c r="CL1" i="9"/>
  <c r="CK1" i="9"/>
  <c r="CJ1" i="9"/>
  <c r="CI1" i="9"/>
  <c r="CH1" i="9"/>
  <c r="CG1" i="9"/>
  <c r="CF1" i="9"/>
  <c r="CE1" i="9"/>
  <c r="CD1" i="9"/>
  <c r="CC1" i="9"/>
  <c r="CB1" i="9"/>
  <c r="CA1" i="9"/>
  <c r="BZ1" i="9"/>
  <c r="BY1" i="9"/>
  <c r="BX1" i="9"/>
  <c r="BW1" i="9"/>
  <c r="BV1" i="9"/>
  <c r="BU1" i="9"/>
  <c r="BT1" i="9"/>
  <c r="BS1" i="9"/>
  <c r="BR1" i="9"/>
  <c r="BQ1" i="9"/>
  <c r="BP1" i="9"/>
  <c r="BO1" i="9"/>
  <c r="BN1" i="9"/>
  <c r="BM1" i="9"/>
  <c r="BL1" i="9"/>
  <c r="BK1" i="9"/>
  <c r="BJ1" i="9"/>
  <c r="BI1" i="9"/>
  <c r="BH1" i="9"/>
  <c r="BG1" i="9"/>
  <c r="BF1" i="9"/>
  <c r="BE1" i="9"/>
  <c r="BD1" i="9"/>
  <c r="BC1" i="9"/>
  <c r="BB1" i="9"/>
  <c r="BA1" i="9"/>
  <c r="AZ1" i="9"/>
  <c r="AY1" i="9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E37" i="5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EZ8" i="5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DX38" i="7"/>
  <c r="DV38" i="7"/>
  <c r="DT38" i="7"/>
  <c r="DR38" i="7"/>
  <c r="DP38" i="7"/>
  <c r="DN38" i="7"/>
  <c r="DL38" i="7"/>
  <c r="DJ38" i="7"/>
  <c r="DH38" i="7"/>
  <c r="DF38" i="7"/>
  <c r="DD38" i="7"/>
  <c r="DB38" i="7"/>
  <c r="CZ38" i="7"/>
  <c r="CX38" i="7"/>
  <c r="CV38" i="7"/>
  <c r="CT38" i="7"/>
  <c r="CR38" i="7"/>
  <c r="CP38" i="7"/>
  <c r="CN38" i="7"/>
  <c r="CL38" i="7"/>
  <c r="CJ38" i="7"/>
  <c r="CH38" i="7"/>
  <c r="CF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N38" i="7"/>
  <c r="L38" i="7"/>
  <c r="J38" i="7"/>
  <c r="H38" i="7"/>
  <c r="E38" i="7"/>
  <c r="C38" i="7"/>
  <c r="GX36" i="7"/>
  <c r="FY36" i="7"/>
  <c r="EZ36" i="7"/>
  <c r="EA36" i="7"/>
  <c r="DZ36" i="7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C36" i="7"/>
  <c r="GX35" i="7"/>
  <c r="FY35" i="7"/>
  <c r="EZ35" i="7"/>
  <c r="EA35" i="7"/>
  <c r="DZ35" i="7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C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C34" i="7"/>
  <c r="E34" i="7" s="1"/>
  <c r="GX33" i="7"/>
  <c r="FY33" i="7"/>
  <c r="EZ33" i="7"/>
  <c r="EA33" i="7"/>
  <c r="DZ33" i="7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C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C32" i="7"/>
  <c r="GX31" i="7"/>
  <c r="FY31" i="7"/>
  <c r="EZ31" i="7"/>
  <c r="EA31" i="7"/>
  <c r="DZ31" i="7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C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C30" i="7"/>
  <c r="E30" i="7" s="1"/>
  <c r="GX29" i="7"/>
  <c r="FY29" i="7"/>
  <c r="EZ29" i="7"/>
  <c r="EA29" i="7"/>
  <c r="DZ29" i="7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C29" i="7"/>
  <c r="GX28" i="7"/>
  <c r="FY28" i="7"/>
  <c r="EZ28" i="7"/>
  <c r="EA28" i="7"/>
  <c r="DZ28" i="7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C28" i="7"/>
  <c r="GX27" i="7"/>
  <c r="FY27" i="7"/>
  <c r="EZ27" i="7"/>
  <c r="EA27" i="7"/>
  <c r="DZ27" i="7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C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C26" i="7"/>
  <c r="E26" i="7" s="1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C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C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C23" i="7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C22" i="7"/>
  <c r="E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C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C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C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C18" i="7"/>
  <c r="E18" i="7" s="1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C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C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C15" i="7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C14" i="7"/>
  <c r="E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C13" i="7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C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C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C10" i="7"/>
  <c r="E10" i="7" s="1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C9" i="7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C8" i="7"/>
  <c r="GX7" i="7"/>
  <c r="GX38" i="7" s="1"/>
  <c r="FY7" i="7"/>
  <c r="FY38" i="7" s="1"/>
  <c r="EZ7" i="7"/>
  <c r="EZ38" i="7" s="1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C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FY7" i="5"/>
  <c r="FY8" i="5"/>
  <c r="FY9" i="5"/>
  <c r="FY10" i="5"/>
  <c r="FY11" i="5"/>
  <c r="FY12" i="5"/>
  <c r="FY13" i="5"/>
  <c r="FY14" i="5"/>
  <c r="FY15" i="5"/>
  <c r="FY16" i="5"/>
  <c r="FY17" i="5"/>
  <c r="FY18" i="5"/>
  <c r="FY19" i="5"/>
  <c r="FY20" i="5"/>
  <c r="FY21" i="5"/>
  <c r="FY22" i="5"/>
  <c r="FY23" i="5"/>
  <c r="FY24" i="5"/>
  <c r="FY25" i="5"/>
  <c r="FY26" i="5"/>
  <c r="FY27" i="5"/>
  <c r="FY28" i="5"/>
  <c r="FY29" i="5"/>
  <c r="FY30" i="5"/>
  <c r="FY31" i="5"/>
  <c r="FY32" i="5"/>
  <c r="FY33" i="5"/>
  <c r="FY34" i="5"/>
  <c r="FY35" i="5"/>
  <c r="FY36" i="5"/>
  <c r="EZ7" i="5"/>
  <c r="EZ9" i="5"/>
  <c r="EZ10" i="5"/>
  <c r="EZ11" i="5"/>
  <c r="EZ12" i="5"/>
  <c r="EZ13" i="5"/>
  <c r="EZ14" i="5"/>
  <c r="EZ15" i="5"/>
  <c r="EZ16" i="5"/>
  <c r="EZ17" i="5"/>
  <c r="EZ18" i="5"/>
  <c r="EZ19" i="5"/>
  <c r="EZ20" i="5"/>
  <c r="EZ21" i="5"/>
  <c r="EZ22" i="5"/>
  <c r="EZ23" i="5"/>
  <c r="EZ24" i="5"/>
  <c r="EZ25" i="5"/>
  <c r="EZ26" i="5"/>
  <c r="EZ27" i="5"/>
  <c r="EZ28" i="5"/>
  <c r="EZ29" i="5"/>
  <c r="EZ30" i="5"/>
  <c r="EZ31" i="5"/>
  <c r="EZ32" i="5"/>
  <c r="EZ33" i="5"/>
  <c r="EZ34" i="5"/>
  <c r="EZ35" i="5"/>
  <c r="EZ36" i="5"/>
  <c r="DJ5" i="5"/>
  <c r="GW38" i="5"/>
  <c r="GV38" i="5"/>
  <c r="GU38" i="5"/>
  <c r="GT38" i="5"/>
  <c r="GS38" i="5"/>
  <c r="GR38" i="5"/>
  <c r="GQ38" i="5"/>
  <c r="GP38" i="5"/>
  <c r="GO38" i="5"/>
  <c r="GN38" i="5"/>
  <c r="GM38" i="5"/>
  <c r="GL38" i="5"/>
  <c r="GK38" i="5"/>
  <c r="GJ38" i="5"/>
  <c r="GI38" i="5"/>
  <c r="GH38" i="5"/>
  <c r="GG38" i="5"/>
  <c r="GF38" i="5"/>
  <c r="GE38" i="5"/>
  <c r="GD38" i="5"/>
  <c r="GC38" i="5"/>
  <c r="GB38" i="5"/>
  <c r="GA38" i="5"/>
  <c r="FZ38" i="5"/>
  <c r="FX38" i="5"/>
  <c r="FW38" i="5"/>
  <c r="FV38" i="5"/>
  <c r="FU38" i="5"/>
  <c r="FT38" i="5"/>
  <c r="FS38" i="5"/>
  <c r="FR38" i="5"/>
  <c r="FQ38" i="5"/>
  <c r="FP38" i="5"/>
  <c r="FO38" i="5"/>
  <c r="FN38" i="5"/>
  <c r="FM38" i="5"/>
  <c r="FL38" i="5"/>
  <c r="FK38" i="5"/>
  <c r="FJ38" i="5"/>
  <c r="FI38" i="5"/>
  <c r="FH38" i="5"/>
  <c r="FG38" i="5"/>
  <c r="FF38" i="5"/>
  <c r="FE38" i="5"/>
  <c r="FD38" i="5"/>
  <c r="FC38" i="5"/>
  <c r="FB38" i="5"/>
  <c r="FA38" i="5"/>
  <c r="EY38" i="5"/>
  <c r="EX38" i="5"/>
  <c r="EW38" i="5"/>
  <c r="EV38" i="5"/>
  <c r="EU38" i="5"/>
  <c r="ET38" i="5"/>
  <c r="ES38" i="5"/>
  <c r="ER38" i="5"/>
  <c r="EQ38" i="5"/>
  <c r="EP38" i="5"/>
  <c r="EN38" i="5"/>
  <c r="EM38" i="5"/>
  <c r="EL38" i="5"/>
  <c r="EK38" i="5"/>
  <c r="EJ38" i="5"/>
  <c r="EI38" i="5"/>
  <c r="EH38" i="5"/>
  <c r="EG38" i="5"/>
  <c r="EF38" i="5"/>
  <c r="EE38" i="5"/>
  <c r="ED38" i="5"/>
  <c r="EC38" i="5"/>
  <c r="EB38" i="5"/>
  <c r="DX38" i="5"/>
  <c r="DV38" i="5"/>
  <c r="DT38" i="5"/>
  <c r="DR38" i="5"/>
  <c r="DP38" i="5"/>
  <c r="DN38" i="5"/>
  <c r="DL38" i="5"/>
  <c r="DJ38" i="5"/>
  <c r="DH38" i="5"/>
  <c r="DF38" i="5"/>
  <c r="DD38" i="5"/>
  <c r="DB38" i="5"/>
  <c r="CZ38" i="5"/>
  <c r="CX38" i="5"/>
  <c r="CV38" i="5"/>
  <c r="CT38" i="5"/>
  <c r="CR38" i="5"/>
  <c r="CP38" i="5"/>
  <c r="CN38" i="5"/>
  <c r="CL38" i="5"/>
  <c r="CJ38" i="5"/>
  <c r="CH38" i="5"/>
  <c r="CF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B38" i="5"/>
  <c r="AZ38" i="5"/>
  <c r="AX38" i="5"/>
  <c r="AV38" i="5"/>
  <c r="AT38" i="5"/>
  <c r="AR38" i="5"/>
  <c r="AP38" i="5"/>
  <c r="AN38" i="5"/>
  <c r="AL38" i="5"/>
  <c r="AJ38" i="5"/>
  <c r="AH38" i="5"/>
  <c r="AF38" i="5"/>
  <c r="AD38" i="5"/>
  <c r="AB38" i="5"/>
  <c r="Z38" i="5"/>
  <c r="X38" i="5"/>
  <c r="V38" i="5"/>
  <c r="T38" i="5"/>
  <c r="R38" i="5"/>
  <c r="P38" i="5"/>
  <c r="N38" i="5"/>
  <c r="L38" i="5"/>
  <c r="J38" i="5"/>
  <c r="H38" i="5"/>
  <c r="E38" i="5"/>
  <c r="C38" i="5"/>
  <c r="GX36" i="5"/>
  <c r="DZ36" i="5"/>
  <c r="EA36" i="5" s="1"/>
  <c r="DY36" i="5"/>
  <c r="DW36" i="5"/>
  <c r="DU36" i="5"/>
  <c r="DS36" i="5"/>
  <c r="DQ36" i="5"/>
  <c r="DO36" i="5"/>
  <c r="DM36" i="5"/>
  <c r="DK36" i="5"/>
  <c r="DI36" i="5"/>
  <c r="DG36" i="5"/>
  <c r="DE36" i="5"/>
  <c r="DC36" i="5"/>
  <c r="DA36" i="5"/>
  <c r="CY36" i="5"/>
  <c r="CW36" i="5"/>
  <c r="CU36" i="5"/>
  <c r="CS36" i="5"/>
  <c r="CQ36" i="5"/>
  <c r="CO36" i="5"/>
  <c r="CM36" i="5"/>
  <c r="CK36" i="5"/>
  <c r="CG36" i="5"/>
  <c r="CE36" i="5"/>
  <c r="BD36" i="5"/>
  <c r="O36" i="5"/>
  <c r="E36" i="5"/>
  <c r="GX35" i="5"/>
  <c r="DZ35" i="5"/>
  <c r="EA35" i="5" s="1"/>
  <c r="DY35" i="5"/>
  <c r="DW35" i="5"/>
  <c r="DU35" i="5"/>
  <c r="DS35" i="5"/>
  <c r="DQ35" i="5"/>
  <c r="DO35" i="5"/>
  <c r="DM35" i="5"/>
  <c r="DK35" i="5"/>
  <c r="DI35" i="5"/>
  <c r="DG35" i="5"/>
  <c r="DE35" i="5"/>
  <c r="DC35" i="5"/>
  <c r="DA35" i="5"/>
  <c r="CY35" i="5"/>
  <c r="CW35" i="5"/>
  <c r="CU35" i="5"/>
  <c r="CS35" i="5"/>
  <c r="CQ35" i="5"/>
  <c r="CO35" i="5"/>
  <c r="CM35" i="5"/>
  <c r="CK35" i="5"/>
  <c r="CI35" i="5"/>
  <c r="CG35" i="5"/>
  <c r="CE35" i="5"/>
  <c r="BD35" i="5"/>
  <c r="O35" i="5"/>
  <c r="GX34" i="5"/>
  <c r="DZ34" i="5"/>
  <c r="EA34" i="5" s="1"/>
  <c r="DY34" i="5"/>
  <c r="DW34" i="5"/>
  <c r="DU34" i="5"/>
  <c r="DS34" i="5"/>
  <c r="DQ34" i="5"/>
  <c r="DO34" i="5"/>
  <c r="DM34" i="5"/>
  <c r="DK34" i="5"/>
  <c r="DI34" i="5"/>
  <c r="DG34" i="5"/>
  <c r="DE34" i="5"/>
  <c r="DC34" i="5"/>
  <c r="DA34" i="5"/>
  <c r="CY34" i="5"/>
  <c r="CW34" i="5"/>
  <c r="CU34" i="5"/>
  <c r="CS34" i="5"/>
  <c r="CQ34" i="5"/>
  <c r="CO34" i="5"/>
  <c r="CM34" i="5"/>
  <c r="CK34" i="5"/>
  <c r="CI34" i="5"/>
  <c r="CG34" i="5"/>
  <c r="CE34" i="5"/>
  <c r="BD34" i="5"/>
  <c r="O34" i="5"/>
  <c r="E34" i="5"/>
  <c r="GX33" i="5"/>
  <c r="DZ33" i="5"/>
  <c r="EA33" i="5" s="1"/>
  <c r="DY33" i="5"/>
  <c r="DW33" i="5"/>
  <c r="DU33" i="5"/>
  <c r="DS33" i="5"/>
  <c r="DQ33" i="5"/>
  <c r="DO33" i="5"/>
  <c r="DM33" i="5"/>
  <c r="DK33" i="5"/>
  <c r="DI33" i="5"/>
  <c r="DG33" i="5"/>
  <c r="DE33" i="5"/>
  <c r="DC33" i="5"/>
  <c r="DA33" i="5"/>
  <c r="CY33" i="5"/>
  <c r="CW33" i="5"/>
  <c r="CU33" i="5"/>
  <c r="CS33" i="5"/>
  <c r="CQ33" i="5"/>
  <c r="CO33" i="5"/>
  <c r="CM33" i="5"/>
  <c r="CK33" i="5"/>
  <c r="CI33" i="5"/>
  <c r="CG33" i="5"/>
  <c r="CE33" i="5"/>
  <c r="BD33" i="5"/>
  <c r="E33" i="5"/>
  <c r="GX32" i="5"/>
  <c r="DZ32" i="5"/>
  <c r="EA32" i="5" s="1"/>
  <c r="DY32" i="5"/>
  <c r="DW32" i="5"/>
  <c r="DU32" i="5"/>
  <c r="DS32" i="5"/>
  <c r="DQ32" i="5"/>
  <c r="DO32" i="5"/>
  <c r="DM32" i="5"/>
  <c r="DK32" i="5"/>
  <c r="DI32" i="5"/>
  <c r="DG32" i="5"/>
  <c r="DE32" i="5"/>
  <c r="DC32" i="5"/>
  <c r="DA32" i="5"/>
  <c r="CY32" i="5"/>
  <c r="CW32" i="5"/>
  <c r="CU32" i="5"/>
  <c r="CS32" i="5"/>
  <c r="CQ32" i="5"/>
  <c r="CO32" i="5"/>
  <c r="CM32" i="5"/>
  <c r="CK32" i="5"/>
  <c r="CI32" i="5"/>
  <c r="CG32" i="5"/>
  <c r="CE32" i="5"/>
  <c r="BD32" i="5"/>
  <c r="O32" i="5"/>
  <c r="E32" i="5"/>
  <c r="GX31" i="5"/>
  <c r="DZ31" i="5"/>
  <c r="EA31" i="5" s="1"/>
  <c r="DY31" i="5"/>
  <c r="DW31" i="5"/>
  <c r="DU31" i="5"/>
  <c r="DS31" i="5"/>
  <c r="DQ31" i="5"/>
  <c r="DO31" i="5"/>
  <c r="DM31" i="5"/>
  <c r="DK31" i="5"/>
  <c r="DI31" i="5"/>
  <c r="DG31" i="5"/>
  <c r="DE31" i="5"/>
  <c r="DC31" i="5"/>
  <c r="DA31" i="5"/>
  <c r="CY31" i="5"/>
  <c r="CW31" i="5"/>
  <c r="CU31" i="5"/>
  <c r="CS31" i="5"/>
  <c r="CQ31" i="5"/>
  <c r="CO31" i="5"/>
  <c r="CM31" i="5"/>
  <c r="CK31" i="5"/>
  <c r="CI31" i="5"/>
  <c r="CG31" i="5"/>
  <c r="CE31" i="5"/>
  <c r="BD31" i="5"/>
  <c r="GX30" i="5"/>
  <c r="DZ30" i="5"/>
  <c r="EA30" i="5" s="1"/>
  <c r="DY30" i="5"/>
  <c r="DW30" i="5"/>
  <c r="DU30" i="5"/>
  <c r="DS30" i="5"/>
  <c r="DQ30" i="5"/>
  <c r="DO30" i="5"/>
  <c r="DM30" i="5"/>
  <c r="DK30" i="5"/>
  <c r="DI30" i="5"/>
  <c r="DG30" i="5"/>
  <c r="DE30" i="5"/>
  <c r="DC30" i="5"/>
  <c r="DA30" i="5"/>
  <c r="CY30" i="5"/>
  <c r="CW30" i="5"/>
  <c r="CU30" i="5"/>
  <c r="CS30" i="5"/>
  <c r="CQ30" i="5"/>
  <c r="CO30" i="5"/>
  <c r="CM30" i="5"/>
  <c r="CK30" i="5"/>
  <c r="CI30" i="5"/>
  <c r="CG30" i="5"/>
  <c r="CE30" i="5"/>
  <c r="BD30" i="5"/>
  <c r="O30" i="5"/>
  <c r="E30" i="5"/>
  <c r="GX29" i="5"/>
  <c r="DZ29" i="5"/>
  <c r="EA29" i="5" s="1"/>
  <c r="DY29" i="5"/>
  <c r="DW29" i="5"/>
  <c r="DU29" i="5"/>
  <c r="DS29" i="5"/>
  <c r="DQ29" i="5"/>
  <c r="DO29" i="5"/>
  <c r="DM29" i="5"/>
  <c r="DK29" i="5"/>
  <c r="DI29" i="5"/>
  <c r="DG29" i="5"/>
  <c r="DE29" i="5"/>
  <c r="DC29" i="5"/>
  <c r="DA29" i="5"/>
  <c r="CY29" i="5"/>
  <c r="CW29" i="5"/>
  <c r="CU29" i="5"/>
  <c r="CS29" i="5"/>
  <c r="CQ29" i="5"/>
  <c r="CO29" i="5"/>
  <c r="CM29" i="5"/>
  <c r="CK29" i="5"/>
  <c r="CI29" i="5"/>
  <c r="CG29" i="5"/>
  <c r="CE29" i="5"/>
  <c r="BD29" i="5"/>
  <c r="E29" i="5"/>
  <c r="GX28" i="5"/>
  <c r="DZ28" i="5"/>
  <c r="EA28" i="5" s="1"/>
  <c r="DY28" i="5"/>
  <c r="DW28" i="5"/>
  <c r="DU28" i="5"/>
  <c r="DS28" i="5"/>
  <c r="DQ28" i="5"/>
  <c r="DO28" i="5"/>
  <c r="DM28" i="5"/>
  <c r="DK28" i="5"/>
  <c r="DI28" i="5"/>
  <c r="DG28" i="5"/>
  <c r="DE28" i="5"/>
  <c r="DC28" i="5"/>
  <c r="DA28" i="5"/>
  <c r="CY28" i="5"/>
  <c r="CW28" i="5"/>
  <c r="CU28" i="5"/>
  <c r="CS28" i="5"/>
  <c r="CQ28" i="5"/>
  <c r="CO28" i="5"/>
  <c r="CM28" i="5"/>
  <c r="CK28" i="5"/>
  <c r="CI28" i="5"/>
  <c r="CG28" i="5"/>
  <c r="CE28" i="5"/>
  <c r="BD28" i="5"/>
  <c r="O28" i="5"/>
  <c r="E28" i="5"/>
  <c r="GX27" i="5"/>
  <c r="DZ27" i="5"/>
  <c r="EA27" i="5" s="1"/>
  <c r="DY27" i="5"/>
  <c r="DW27" i="5"/>
  <c r="DU27" i="5"/>
  <c r="DS27" i="5"/>
  <c r="DQ27" i="5"/>
  <c r="DO27" i="5"/>
  <c r="DM27" i="5"/>
  <c r="DK27" i="5"/>
  <c r="DI27" i="5"/>
  <c r="DG27" i="5"/>
  <c r="DE27" i="5"/>
  <c r="DC27" i="5"/>
  <c r="DA27" i="5"/>
  <c r="CY27" i="5"/>
  <c r="CW27" i="5"/>
  <c r="CU27" i="5"/>
  <c r="CS27" i="5"/>
  <c r="CQ27" i="5"/>
  <c r="CO27" i="5"/>
  <c r="CM27" i="5"/>
  <c r="CK27" i="5"/>
  <c r="CI27" i="5"/>
  <c r="CG27" i="5"/>
  <c r="CE27" i="5"/>
  <c r="BD27" i="5"/>
  <c r="GX26" i="5"/>
  <c r="DZ26" i="5"/>
  <c r="EA26" i="5" s="1"/>
  <c r="DY26" i="5"/>
  <c r="DW26" i="5"/>
  <c r="DU26" i="5"/>
  <c r="DS26" i="5"/>
  <c r="DQ26" i="5"/>
  <c r="DO26" i="5"/>
  <c r="DM26" i="5"/>
  <c r="DK26" i="5"/>
  <c r="DI26" i="5"/>
  <c r="DG26" i="5"/>
  <c r="DE26" i="5"/>
  <c r="DC26" i="5"/>
  <c r="DA26" i="5"/>
  <c r="CY26" i="5"/>
  <c r="CW26" i="5"/>
  <c r="CU26" i="5"/>
  <c r="CS26" i="5"/>
  <c r="CQ26" i="5"/>
  <c r="CO26" i="5"/>
  <c r="CM26" i="5"/>
  <c r="CK26" i="5"/>
  <c r="CI26" i="5"/>
  <c r="CG26" i="5"/>
  <c r="CE26" i="5"/>
  <c r="BD26" i="5"/>
  <c r="O26" i="5"/>
  <c r="E26" i="5"/>
  <c r="GX25" i="5"/>
  <c r="DZ25" i="5"/>
  <c r="EA25" i="5" s="1"/>
  <c r="DY25" i="5"/>
  <c r="DW25" i="5"/>
  <c r="DU25" i="5"/>
  <c r="DS25" i="5"/>
  <c r="DQ25" i="5"/>
  <c r="DO25" i="5"/>
  <c r="DM25" i="5"/>
  <c r="DK25" i="5"/>
  <c r="DI25" i="5"/>
  <c r="DG25" i="5"/>
  <c r="DE25" i="5"/>
  <c r="DC25" i="5"/>
  <c r="DA25" i="5"/>
  <c r="CY25" i="5"/>
  <c r="CW25" i="5"/>
  <c r="CU25" i="5"/>
  <c r="CS25" i="5"/>
  <c r="CQ25" i="5"/>
  <c r="CO25" i="5"/>
  <c r="CM25" i="5"/>
  <c r="CK25" i="5"/>
  <c r="CI25" i="5"/>
  <c r="CG25" i="5"/>
  <c r="CE25" i="5"/>
  <c r="BD25" i="5"/>
  <c r="E25" i="5"/>
  <c r="GX24" i="5"/>
  <c r="DZ24" i="5"/>
  <c r="EA24" i="5" s="1"/>
  <c r="DY24" i="5"/>
  <c r="DW24" i="5"/>
  <c r="DU24" i="5"/>
  <c r="DS24" i="5"/>
  <c r="DQ24" i="5"/>
  <c r="DO24" i="5"/>
  <c r="DM24" i="5"/>
  <c r="DK24" i="5"/>
  <c r="DI24" i="5"/>
  <c r="DG24" i="5"/>
  <c r="DE24" i="5"/>
  <c r="DC24" i="5"/>
  <c r="DA24" i="5"/>
  <c r="CY24" i="5"/>
  <c r="CW24" i="5"/>
  <c r="CU24" i="5"/>
  <c r="CS24" i="5"/>
  <c r="CQ24" i="5"/>
  <c r="CO24" i="5"/>
  <c r="CM24" i="5"/>
  <c r="CK24" i="5"/>
  <c r="CI24" i="5"/>
  <c r="CG24" i="5"/>
  <c r="CE24" i="5"/>
  <c r="BD24" i="5"/>
  <c r="O24" i="5"/>
  <c r="E24" i="5"/>
  <c r="GX23" i="5"/>
  <c r="DZ23" i="5"/>
  <c r="EA23" i="5" s="1"/>
  <c r="DY23" i="5"/>
  <c r="DW23" i="5"/>
  <c r="DU23" i="5"/>
  <c r="DS23" i="5"/>
  <c r="DQ23" i="5"/>
  <c r="DO23" i="5"/>
  <c r="DM23" i="5"/>
  <c r="DK23" i="5"/>
  <c r="DI23" i="5"/>
  <c r="DG23" i="5"/>
  <c r="DE23" i="5"/>
  <c r="DC23" i="5"/>
  <c r="DA23" i="5"/>
  <c r="CY23" i="5"/>
  <c r="CW23" i="5"/>
  <c r="CU23" i="5"/>
  <c r="CS23" i="5"/>
  <c r="CQ23" i="5"/>
  <c r="CO23" i="5"/>
  <c r="CM23" i="5"/>
  <c r="CK23" i="5"/>
  <c r="CI23" i="5"/>
  <c r="CG23" i="5"/>
  <c r="CE23" i="5"/>
  <c r="BD23" i="5"/>
  <c r="GX22" i="5"/>
  <c r="DZ22" i="5"/>
  <c r="EA22" i="5" s="1"/>
  <c r="DY22" i="5"/>
  <c r="DW22" i="5"/>
  <c r="DU22" i="5"/>
  <c r="DS22" i="5"/>
  <c r="DQ22" i="5"/>
  <c r="DO22" i="5"/>
  <c r="DM22" i="5"/>
  <c r="DK22" i="5"/>
  <c r="DI22" i="5"/>
  <c r="DG22" i="5"/>
  <c r="DE22" i="5"/>
  <c r="DC22" i="5"/>
  <c r="DA22" i="5"/>
  <c r="CY22" i="5"/>
  <c r="CW22" i="5"/>
  <c r="CU22" i="5"/>
  <c r="CS22" i="5"/>
  <c r="CQ22" i="5"/>
  <c r="CO22" i="5"/>
  <c r="CM22" i="5"/>
  <c r="CK22" i="5"/>
  <c r="CI22" i="5"/>
  <c r="CG22" i="5"/>
  <c r="CE22" i="5"/>
  <c r="BD22" i="5"/>
  <c r="O22" i="5"/>
  <c r="E22" i="5"/>
  <c r="GX21" i="5"/>
  <c r="DZ21" i="5"/>
  <c r="EA21" i="5" s="1"/>
  <c r="DY21" i="5"/>
  <c r="DW21" i="5"/>
  <c r="DU21" i="5"/>
  <c r="DS21" i="5"/>
  <c r="DQ21" i="5"/>
  <c r="DO21" i="5"/>
  <c r="DM21" i="5"/>
  <c r="DK21" i="5"/>
  <c r="DI21" i="5"/>
  <c r="DG21" i="5"/>
  <c r="DE21" i="5"/>
  <c r="DC21" i="5"/>
  <c r="DA21" i="5"/>
  <c r="CY21" i="5"/>
  <c r="CW21" i="5"/>
  <c r="CU21" i="5"/>
  <c r="CS21" i="5"/>
  <c r="CQ21" i="5"/>
  <c r="CO21" i="5"/>
  <c r="CM21" i="5"/>
  <c r="CK21" i="5"/>
  <c r="CI21" i="5"/>
  <c r="CG21" i="5"/>
  <c r="CE21" i="5"/>
  <c r="BD21" i="5"/>
  <c r="O21" i="5"/>
  <c r="E21" i="5"/>
  <c r="GX20" i="5"/>
  <c r="DZ20" i="5"/>
  <c r="EA20" i="5" s="1"/>
  <c r="DY20" i="5"/>
  <c r="DW20" i="5"/>
  <c r="DU20" i="5"/>
  <c r="DS20" i="5"/>
  <c r="DQ20" i="5"/>
  <c r="DO20" i="5"/>
  <c r="DM20" i="5"/>
  <c r="DK20" i="5"/>
  <c r="DI20" i="5"/>
  <c r="DG20" i="5"/>
  <c r="DE20" i="5"/>
  <c r="DC20" i="5"/>
  <c r="DA20" i="5"/>
  <c r="CY20" i="5"/>
  <c r="CW20" i="5"/>
  <c r="CU20" i="5"/>
  <c r="CS20" i="5"/>
  <c r="CQ20" i="5"/>
  <c r="CO20" i="5"/>
  <c r="CM20" i="5"/>
  <c r="CK20" i="5"/>
  <c r="CI20" i="5"/>
  <c r="CG20" i="5"/>
  <c r="CE20" i="5"/>
  <c r="BD20" i="5"/>
  <c r="O20" i="5"/>
  <c r="E20" i="5"/>
  <c r="GX19" i="5"/>
  <c r="DZ19" i="5"/>
  <c r="EA19" i="5" s="1"/>
  <c r="DY19" i="5"/>
  <c r="DW19" i="5"/>
  <c r="DU19" i="5"/>
  <c r="DS19" i="5"/>
  <c r="DQ19" i="5"/>
  <c r="DO19" i="5"/>
  <c r="DM19" i="5"/>
  <c r="DK19" i="5"/>
  <c r="DI19" i="5"/>
  <c r="DG19" i="5"/>
  <c r="DE19" i="5"/>
  <c r="DC19" i="5"/>
  <c r="DA19" i="5"/>
  <c r="CY19" i="5"/>
  <c r="CW19" i="5"/>
  <c r="CU19" i="5"/>
  <c r="CS19" i="5"/>
  <c r="CQ19" i="5"/>
  <c r="CO19" i="5"/>
  <c r="CM19" i="5"/>
  <c r="CK19" i="5"/>
  <c r="CI19" i="5"/>
  <c r="CG19" i="5"/>
  <c r="CE19" i="5"/>
  <c r="BD19" i="5"/>
  <c r="O19" i="5"/>
  <c r="GX18" i="5"/>
  <c r="DZ18" i="5"/>
  <c r="EA18" i="5" s="1"/>
  <c r="DY18" i="5"/>
  <c r="DW18" i="5"/>
  <c r="DU18" i="5"/>
  <c r="DS18" i="5"/>
  <c r="DQ18" i="5"/>
  <c r="DO18" i="5"/>
  <c r="DM18" i="5"/>
  <c r="DK18" i="5"/>
  <c r="DI18" i="5"/>
  <c r="DG18" i="5"/>
  <c r="DE18" i="5"/>
  <c r="DC18" i="5"/>
  <c r="DA18" i="5"/>
  <c r="CY18" i="5"/>
  <c r="CW18" i="5"/>
  <c r="CU18" i="5"/>
  <c r="CS18" i="5"/>
  <c r="CQ18" i="5"/>
  <c r="CO18" i="5"/>
  <c r="CM18" i="5"/>
  <c r="CK18" i="5"/>
  <c r="CI18" i="5"/>
  <c r="CG18" i="5"/>
  <c r="CE18" i="5"/>
  <c r="BD18" i="5"/>
  <c r="O18" i="5"/>
  <c r="E18" i="5"/>
  <c r="GX17" i="5"/>
  <c r="DZ17" i="5"/>
  <c r="EA17" i="5" s="1"/>
  <c r="DY17" i="5"/>
  <c r="DW17" i="5"/>
  <c r="DU17" i="5"/>
  <c r="DS17" i="5"/>
  <c r="DQ17" i="5"/>
  <c r="DO17" i="5"/>
  <c r="DM17" i="5"/>
  <c r="DK17" i="5"/>
  <c r="DI17" i="5"/>
  <c r="DG17" i="5"/>
  <c r="DE17" i="5"/>
  <c r="DC17" i="5"/>
  <c r="DA17" i="5"/>
  <c r="CY17" i="5"/>
  <c r="CW17" i="5"/>
  <c r="CU17" i="5"/>
  <c r="CS17" i="5"/>
  <c r="CQ17" i="5"/>
  <c r="CO17" i="5"/>
  <c r="CM17" i="5"/>
  <c r="CK17" i="5"/>
  <c r="CI17" i="5"/>
  <c r="CG17" i="5"/>
  <c r="CE17" i="5"/>
  <c r="BD17" i="5"/>
  <c r="O17" i="5"/>
  <c r="E17" i="5"/>
  <c r="GX16" i="5"/>
  <c r="DZ16" i="5"/>
  <c r="EA16" i="5" s="1"/>
  <c r="DY16" i="5"/>
  <c r="DW16" i="5"/>
  <c r="DU16" i="5"/>
  <c r="DS16" i="5"/>
  <c r="DQ16" i="5"/>
  <c r="DO16" i="5"/>
  <c r="DM16" i="5"/>
  <c r="DK16" i="5"/>
  <c r="DI16" i="5"/>
  <c r="DG16" i="5"/>
  <c r="DE16" i="5"/>
  <c r="DC16" i="5"/>
  <c r="DA16" i="5"/>
  <c r="CY16" i="5"/>
  <c r="CW16" i="5"/>
  <c r="CU16" i="5"/>
  <c r="CS16" i="5"/>
  <c r="CQ16" i="5"/>
  <c r="CO16" i="5"/>
  <c r="CM16" i="5"/>
  <c r="CK16" i="5"/>
  <c r="CI16" i="5"/>
  <c r="CG16" i="5"/>
  <c r="CE16" i="5"/>
  <c r="BD16" i="5"/>
  <c r="O16" i="5"/>
  <c r="E16" i="5"/>
  <c r="GX15" i="5"/>
  <c r="DZ15" i="5"/>
  <c r="EA15" i="5" s="1"/>
  <c r="DY15" i="5"/>
  <c r="DW15" i="5"/>
  <c r="DU15" i="5"/>
  <c r="DS15" i="5"/>
  <c r="DQ15" i="5"/>
  <c r="DO15" i="5"/>
  <c r="DM15" i="5"/>
  <c r="DK15" i="5"/>
  <c r="DI15" i="5"/>
  <c r="DG15" i="5"/>
  <c r="DE15" i="5"/>
  <c r="DC15" i="5"/>
  <c r="DA15" i="5"/>
  <c r="CY15" i="5"/>
  <c r="CW15" i="5"/>
  <c r="CU15" i="5"/>
  <c r="CS15" i="5"/>
  <c r="CQ15" i="5"/>
  <c r="CO15" i="5"/>
  <c r="CM15" i="5"/>
  <c r="CK15" i="5"/>
  <c r="CI15" i="5"/>
  <c r="CG15" i="5"/>
  <c r="CE15" i="5"/>
  <c r="BD15" i="5"/>
  <c r="O15" i="5"/>
  <c r="GX14" i="5"/>
  <c r="DZ14" i="5"/>
  <c r="EA14" i="5" s="1"/>
  <c r="DY14" i="5"/>
  <c r="DW14" i="5"/>
  <c r="DU14" i="5"/>
  <c r="DS14" i="5"/>
  <c r="DQ14" i="5"/>
  <c r="DO14" i="5"/>
  <c r="DM14" i="5"/>
  <c r="DK14" i="5"/>
  <c r="DI14" i="5"/>
  <c r="DG14" i="5"/>
  <c r="DE14" i="5"/>
  <c r="DC14" i="5"/>
  <c r="DA14" i="5"/>
  <c r="CY14" i="5"/>
  <c r="CW14" i="5"/>
  <c r="CU14" i="5"/>
  <c r="CS14" i="5"/>
  <c r="CQ14" i="5"/>
  <c r="CO14" i="5"/>
  <c r="CM14" i="5"/>
  <c r="CK14" i="5"/>
  <c r="CI14" i="5"/>
  <c r="CG14" i="5"/>
  <c r="CE14" i="5"/>
  <c r="BD14" i="5"/>
  <c r="O14" i="5"/>
  <c r="E14" i="5"/>
  <c r="GX13" i="5"/>
  <c r="DZ13" i="5"/>
  <c r="EA13" i="5" s="1"/>
  <c r="DY13" i="5"/>
  <c r="DW13" i="5"/>
  <c r="DU13" i="5"/>
  <c r="DS13" i="5"/>
  <c r="DQ13" i="5"/>
  <c r="DO13" i="5"/>
  <c r="DM13" i="5"/>
  <c r="DK13" i="5"/>
  <c r="DI13" i="5"/>
  <c r="DG13" i="5"/>
  <c r="DE13" i="5"/>
  <c r="DC13" i="5"/>
  <c r="DA13" i="5"/>
  <c r="CY13" i="5"/>
  <c r="CW13" i="5"/>
  <c r="CU13" i="5"/>
  <c r="CS13" i="5"/>
  <c r="CQ13" i="5"/>
  <c r="CO13" i="5"/>
  <c r="CM13" i="5"/>
  <c r="CK13" i="5"/>
  <c r="CI13" i="5"/>
  <c r="CG13" i="5"/>
  <c r="CE13" i="5"/>
  <c r="BD13" i="5"/>
  <c r="O13" i="5"/>
  <c r="E13" i="5"/>
  <c r="GX12" i="5"/>
  <c r="DZ12" i="5"/>
  <c r="EA12" i="5" s="1"/>
  <c r="DY12" i="5"/>
  <c r="DW12" i="5"/>
  <c r="DU12" i="5"/>
  <c r="DS12" i="5"/>
  <c r="DQ12" i="5"/>
  <c r="DO12" i="5"/>
  <c r="DM12" i="5"/>
  <c r="DK12" i="5"/>
  <c r="DI12" i="5"/>
  <c r="DG12" i="5"/>
  <c r="DE12" i="5"/>
  <c r="DC12" i="5"/>
  <c r="DA12" i="5"/>
  <c r="CY12" i="5"/>
  <c r="CW12" i="5"/>
  <c r="CU12" i="5"/>
  <c r="CS12" i="5"/>
  <c r="CQ12" i="5"/>
  <c r="CO12" i="5"/>
  <c r="CM12" i="5"/>
  <c r="CK12" i="5"/>
  <c r="CI12" i="5"/>
  <c r="CG12" i="5"/>
  <c r="CE12" i="5"/>
  <c r="BD12" i="5"/>
  <c r="O12" i="5"/>
  <c r="E12" i="5"/>
  <c r="GX11" i="5"/>
  <c r="DZ11" i="5"/>
  <c r="EA11" i="5" s="1"/>
  <c r="DY11" i="5"/>
  <c r="DW11" i="5"/>
  <c r="DU11" i="5"/>
  <c r="DS11" i="5"/>
  <c r="DQ11" i="5"/>
  <c r="DO11" i="5"/>
  <c r="DM11" i="5"/>
  <c r="DK11" i="5"/>
  <c r="DI11" i="5"/>
  <c r="DG11" i="5"/>
  <c r="DE11" i="5"/>
  <c r="DC11" i="5"/>
  <c r="DA11" i="5"/>
  <c r="CY11" i="5"/>
  <c r="CW11" i="5"/>
  <c r="CU11" i="5"/>
  <c r="CS11" i="5"/>
  <c r="CQ11" i="5"/>
  <c r="CO11" i="5"/>
  <c r="CM11" i="5"/>
  <c r="CK11" i="5"/>
  <c r="CI11" i="5"/>
  <c r="CG11" i="5"/>
  <c r="CE11" i="5"/>
  <c r="BD11" i="5"/>
  <c r="O11" i="5"/>
  <c r="GX10" i="5"/>
  <c r="DZ10" i="5"/>
  <c r="EA10" i="5" s="1"/>
  <c r="DY10" i="5"/>
  <c r="DW10" i="5"/>
  <c r="DU10" i="5"/>
  <c r="DS10" i="5"/>
  <c r="DQ10" i="5"/>
  <c r="DO10" i="5"/>
  <c r="DM10" i="5"/>
  <c r="DK10" i="5"/>
  <c r="DI10" i="5"/>
  <c r="DG10" i="5"/>
  <c r="DE10" i="5"/>
  <c r="DC10" i="5"/>
  <c r="DA10" i="5"/>
  <c r="CY10" i="5"/>
  <c r="CW10" i="5"/>
  <c r="CU10" i="5"/>
  <c r="CS10" i="5"/>
  <c r="CQ10" i="5"/>
  <c r="CO10" i="5"/>
  <c r="CM10" i="5"/>
  <c r="CK10" i="5"/>
  <c r="CI10" i="5"/>
  <c r="CG10" i="5"/>
  <c r="CE10" i="5"/>
  <c r="BD10" i="5"/>
  <c r="O10" i="5"/>
  <c r="E10" i="5"/>
  <c r="GX9" i="5"/>
  <c r="DZ9" i="5"/>
  <c r="EA9" i="5" s="1"/>
  <c r="DY9" i="5"/>
  <c r="DW9" i="5"/>
  <c r="DU9" i="5"/>
  <c r="DS9" i="5"/>
  <c r="DQ9" i="5"/>
  <c r="DO9" i="5"/>
  <c r="DM9" i="5"/>
  <c r="DK9" i="5"/>
  <c r="DI9" i="5"/>
  <c r="DG9" i="5"/>
  <c r="DE9" i="5"/>
  <c r="DC9" i="5"/>
  <c r="DA9" i="5"/>
  <c r="CY9" i="5"/>
  <c r="CW9" i="5"/>
  <c r="CU9" i="5"/>
  <c r="CS9" i="5"/>
  <c r="CQ9" i="5"/>
  <c r="CO9" i="5"/>
  <c r="CM9" i="5"/>
  <c r="CK9" i="5"/>
  <c r="CI9" i="5"/>
  <c r="CG9" i="5"/>
  <c r="CE9" i="5"/>
  <c r="BD9" i="5"/>
  <c r="O9" i="5"/>
  <c r="E9" i="5"/>
  <c r="GX8" i="5"/>
  <c r="DZ8" i="5"/>
  <c r="EA8" i="5" s="1"/>
  <c r="DY8" i="5"/>
  <c r="DW8" i="5"/>
  <c r="DU8" i="5"/>
  <c r="DS8" i="5"/>
  <c r="DQ8" i="5"/>
  <c r="DO8" i="5"/>
  <c r="DM8" i="5"/>
  <c r="DK8" i="5"/>
  <c r="DI8" i="5"/>
  <c r="DG8" i="5"/>
  <c r="DE8" i="5"/>
  <c r="DC8" i="5"/>
  <c r="DA8" i="5"/>
  <c r="CY8" i="5"/>
  <c r="CW8" i="5"/>
  <c r="CU8" i="5"/>
  <c r="CS8" i="5"/>
  <c r="CQ8" i="5"/>
  <c r="CO8" i="5"/>
  <c r="CM8" i="5"/>
  <c r="CK8" i="5"/>
  <c r="CI8" i="5"/>
  <c r="CG8" i="5"/>
  <c r="CE8" i="5"/>
  <c r="BD8" i="5"/>
  <c r="O8" i="5"/>
  <c r="E8" i="5"/>
  <c r="GX7" i="5"/>
  <c r="EO38" i="5"/>
  <c r="DZ7" i="5"/>
  <c r="DY7" i="5"/>
  <c r="DW7" i="5"/>
  <c r="DU7" i="5"/>
  <c r="DS7" i="5"/>
  <c r="DQ7" i="5"/>
  <c r="DO7" i="5"/>
  <c r="DM7" i="5"/>
  <c r="DK7" i="5"/>
  <c r="DI7" i="5"/>
  <c r="DG7" i="5"/>
  <c r="DE7" i="5"/>
  <c r="DC7" i="5"/>
  <c r="DA7" i="5"/>
  <c r="CY7" i="5"/>
  <c r="CW7" i="5"/>
  <c r="CU7" i="5"/>
  <c r="CS7" i="5"/>
  <c r="CQ7" i="5"/>
  <c r="CO7" i="5"/>
  <c r="CM7" i="5"/>
  <c r="CK7" i="5"/>
  <c r="CI7" i="5"/>
  <c r="CG7" i="5"/>
  <c r="CE7" i="5"/>
  <c r="BD7" i="5"/>
  <c r="E7" i="5"/>
  <c r="EY5" i="5"/>
  <c r="EX5" i="5"/>
  <c r="EW5" i="5"/>
  <c r="EV5" i="5"/>
  <c r="EU5" i="5"/>
  <c r="ET5" i="5"/>
  <c r="ES5" i="5"/>
  <c r="ER5" i="5"/>
  <c r="EQ5" i="5"/>
  <c r="EP5" i="5"/>
  <c r="EO5" i="5"/>
  <c r="EN5" i="5"/>
  <c r="EM5" i="5"/>
  <c r="EL5" i="5"/>
  <c r="EK5" i="5"/>
  <c r="EJ5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I5" i="5"/>
  <c r="DH5" i="5"/>
  <c r="DG5" i="5"/>
  <c r="DF5" i="5"/>
  <c r="DE5" i="5"/>
  <c r="DD5" i="5"/>
  <c r="DC5" i="5"/>
  <c r="DB5" i="5"/>
  <c r="DA5" i="5"/>
  <c r="CZ5" i="5"/>
  <c r="CY5" i="5"/>
  <c r="CX5" i="5"/>
  <c r="CW5" i="5"/>
  <c r="CV5" i="5"/>
  <c r="CU5" i="5"/>
  <c r="CT5" i="5"/>
  <c r="CS5" i="5"/>
  <c r="CR5" i="5"/>
  <c r="CQ5" i="5"/>
  <c r="CP5" i="5"/>
  <c r="CO5" i="5"/>
  <c r="CN5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X1" i="5"/>
  <c r="GW1" i="5"/>
  <c r="GV1" i="5"/>
  <c r="GU1" i="5"/>
  <c r="GT1" i="5"/>
  <c r="GS1" i="5"/>
  <c r="GR1" i="5"/>
  <c r="GQ1" i="5"/>
  <c r="GP1" i="5"/>
  <c r="GO1" i="5"/>
  <c r="GN1" i="5"/>
  <c r="GM1" i="5"/>
  <c r="GL1" i="5"/>
  <c r="GK1" i="5"/>
  <c r="GJ1" i="5"/>
  <c r="GI1" i="5"/>
  <c r="GH1" i="5"/>
  <c r="GG1" i="5"/>
  <c r="GF1" i="5"/>
  <c r="GE1" i="5"/>
  <c r="GD1" i="5"/>
  <c r="GC1" i="5"/>
  <c r="GB1" i="5"/>
  <c r="GA1" i="5"/>
  <c r="FZ1" i="5"/>
  <c r="FY1" i="5"/>
  <c r="FX1" i="5"/>
  <c r="FW1" i="5"/>
  <c r="FV1" i="5"/>
  <c r="FU1" i="5"/>
  <c r="FT1" i="5"/>
  <c r="FS1" i="5"/>
  <c r="FR1" i="5"/>
  <c r="FQ1" i="5"/>
  <c r="FP1" i="5"/>
  <c r="FO1" i="5"/>
  <c r="FN1" i="5"/>
  <c r="FM1" i="5"/>
  <c r="FL1" i="5"/>
  <c r="FK1" i="5"/>
  <c r="FJ1" i="5"/>
  <c r="FI1" i="5"/>
  <c r="FH1" i="5"/>
  <c r="FG1" i="5"/>
  <c r="FF1" i="5"/>
  <c r="FE1" i="5"/>
  <c r="FD1" i="5"/>
  <c r="FC1" i="5"/>
  <c r="FB1" i="5"/>
  <c r="FA1" i="5"/>
  <c r="EZ1" i="5"/>
  <c r="EY1" i="5"/>
  <c r="EX1" i="5"/>
  <c r="EW1" i="5"/>
  <c r="EV1" i="5"/>
  <c r="EU1" i="5"/>
  <c r="ET1" i="5"/>
  <c r="ES1" i="5"/>
  <c r="ER1" i="5"/>
  <c r="EQ1" i="5"/>
  <c r="EP1" i="5"/>
  <c r="EO1" i="5"/>
  <c r="EN1" i="5"/>
  <c r="EM1" i="5"/>
  <c r="EL1" i="5"/>
  <c r="EK1" i="5"/>
  <c r="EJ1" i="5"/>
  <c r="EI1" i="5"/>
  <c r="EH1" i="5"/>
  <c r="EG1" i="5"/>
  <c r="EF1" i="5"/>
  <c r="EE1" i="5"/>
  <c r="ED1" i="5"/>
  <c r="EC1" i="5"/>
  <c r="EB1" i="5"/>
  <c r="EA1" i="5"/>
  <c r="DZ1" i="5"/>
  <c r="DY1" i="5"/>
  <c r="DX1" i="5"/>
  <c r="DW1" i="5"/>
  <c r="DV1" i="5"/>
  <c r="DU1" i="5"/>
  <c r="DT1" i="5"/>
  <c r="DS1" i="5"/>
  <c r="DR1" i="5"/>
  <c r="DQ1" i="5"/>
  <c r="DP1" i="5"/>
  <c r="DO1" i="5"/>
  <c r="DN1" i="5"/>
  <c r="DM1" i="5"/>
  <c r="DL1" i="5"/>
  <c r="DK1" i="5"/>
  <c r="DJ1" i="5"/>
  <c r="DI1" i="5"/>
  <c r="DH1" i="5"/>
  <c r="DG1" i="5"/>
  <c r="DF1" i="5"/>
  <c r="DE1" i="5"/>
  <c r="DD1" i="5"/>
  <c r="DC1" i="5"/>
  <c r="DB1" i="5"/>
  <c r="DA1" i="5"/>
  <c r="CZ1" i="5"/>
  <c r="CY1" i="5"/>
  <c r="CX1" i="5"/>
  <c r="CW1" i="5"/>
  <c r="CV1" i="5"/>
  <c r="CU1" i="5"/>
  <c r="CT1" i="5"/>
  <c r="CS1" i="5"/>
  <c r="CR1" i="5"/>
  <c r="CQ1" i="5"/>
  <c r="CP1" i="5"/>
  <c r="CO1" i="5"/>
  <c r="CN1" i="5"/>
  <c r="CM1" i="5"/>
  <c r="CL1" i="5"/>
  <c r="CK1" i="5"/>
  <c r="CJ1" i="5"/>
  <c r="CI1" i="5"/>
  <c r="CH1" i="5"/>
  <c r="CG1" i="5"/>
  <c r="CF1" i="5"/>
  <c r="CE1" i="5"/>
  <c r="CD1" i="5"/>
  <c r="CC1" i="5"/>
  <c r="CB1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EO7" i="2"/>
  <c r="EZ7" i="2" s="1"/>
  <c r="P38" i="2"/>
  <c r="R38" i="2"/>
  <c r="T38" i="2"/>
  <c r="V38" i="2"/>
  <c r="X38" i="2"/>
  <c r="Z38" i="2"/>
  <c r="AB38" i="2"/>
  <c r="AD38" i="2"/>
  <c r="AF38" i="2"/>
  <c r="AH38" i="2"/>
  <c r="AJ38" i="2"/>
  <c r="AL38" i="2"/>
  <c r="AN38" i="2"/>
  <c r="AP38" i="2"/>
  <c r="AR38" i="2"/>
  <c r="AT38" i="2"/>
  <c r="AV38" i="2"/>
  <c r="AX38" i="2"/>
  <c r="AZ38" i="2"/>
  <c r="BB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F38" i="2"/>
  <c r="CH38" i="2"/>
  <c r="CJ38" i="2"/>
  <c r="CL38" i="2"/>
  <c r="CN38" i="2"/>
  <c r="CP38" i="2"/>
  <c r="CR38" i="2"/>
  <c r="CT38" i="2"/>
  <c r="CV38" i="2"/>
  <c r="CX38" i="2"/>
  <c r="CZ38" i="2"/>
  <c r="DB38" i="2"/>
  <c r="DD38" i="2"/>
  <c r="DF38" i="2"/>
  <c r="DH38" i="2"/>
  <c r="DJ38" i="2"/>
  <c r="DL38" i="2"/>
  <c r="DN38" i="2"/>
  <c r="DP38" i="2"/>
  <c r="DR38" i="2"/>
  <c r="DT38" i="2"/>
  <c r="DV38" i="2"/>
  <c r="DX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P38" i="2"/>
  <c r="EQ38" i="2"/>
  <c r="ER38" i="2"/>
  <c r="ES38" i="2"/>
  <c r="ET38" i="2"/>
  <c r="EU38" i="2"/>
  <c r="EV38" i="2"/>
  <c r="EW38" i="2"/>
  <c r="EX38" i="2"/>
  <c r="EY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GT38" i="2"/>
  <c r="GU38" i="2"/>
  <c r="GV38" i="2"/>
  <c r="GW38" i="2"/>
  <c r="N38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Z9" i="2"/>
  <c r="EZ34" i="2"/>
  <c r="EZ35" i="2"/>
  <c r="EZ36" i="2"/>
  <c r="EZ33" i="2"/>
  <c r="EZ32" i="2"/>
  <c r="J38" i="2"/>
  <c r="L38" i="2"/>
  <c r="H38" i="2"/>
  <c r="C38" i="2"/>
  <c r="E38" i="2" s="1"/>
  <c r="DY8" i="2"/>
  <c r="DY9" i="2"/>
  <c r="DY10" i="2"/>
  <c r="DY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W8" i="2"/>
  <c r="DU8" i="2"/>
  <c r="DS8" i="2"/>
  <c r="DQ8" i="2"/>
  <c r="DO8" i="2"/>
  <c r="DM8" i="2"/>
  <c r="DK8" i="2"/>
  <c r="DI8" i="2"/>
  <c r="DG8" i="2"/>
  <c r="DE9" i="2"/>
  <c r="DE8" i="2"/>
  <c r="DC8" i="2"/>
  <c r="DA8" i="2"/>
  <c r="CY8" i="2"/>
  <c r="CW8" i="2"/>
  <c r="CU8" i="2"/>
  <c r="CS8" i="2"/>
  <c r="CQ8" i="2"/>
  <c r="CO8" i="2"/>
  <c r="CM8" i="2"/>
  <c r="CK8" i="2"/>
  <c r="CI8" i="2"/>
  <c r="CG8" i="2"/>
  <c r="CE8" i="2"/>
  <c r="CG9" i="2"/>
  <c r="GX38" i="4"/>
  <c r="FY38" i="4"/>
  <c r="EZ38" i="4"/>
  <c r="EA38" i="4"/>
  <c r="DZ38" i="4"/>
  <c r="DW38" i="4"/>
  <c r="DU38" i="4"/>
  <c r="DS38" i="4"/>
  <c r="DQ38" i="4"/>
  <c r="DO38" i="4"/>
  <c r="DM38" i="4"/>
  <c r="DK38" i="4"/>
  <c r="DI38" i="4"/>
  <c r="DG38" i="4"/>
  <c r="DE38" i="4"/>
  <c r="DC38" i="4"/>
  <c r="DA38" i="4"/>
  <c r="CY38" i="4"/>
  <c r="CW38" i="4"/>
  <c r="CU38" i="4"/>
  <c r="CS38" i="4"/>
  <c r="CQ38" i="4"/>
  <c r="CO38" i="4"/>
  <c r="CM38" i="4"/>
  <c r="CK38" i="4"/>
  <c r="CI38" i="4"/>
  <c r="CG38" i="4"/>
  <c r="CE38" i="4"/>
  <c r="BD38" i="4"/>
  <c r="BC38" i="4"/>
  <c r="BA38" i="4"/>
  <c r="AW38" i="4"/>
  <c r="AU38" i="4"/>
  <c r="AS38" i="4"/>
  <c r="AO38" i="4"/>
  <c r="AM38" i="4"/>
  <c r="AK38" i="4"/>
  <c r="AG38" i="4"/>
  <c r="AE38" i="4"/>
  <c r="AC38" i="4"/>
  <c r="Y38" i="4"/>
  <c r="W38" i="4"/>
  <c r="U38" i="4"/>
  <c r="Q38" i="4"/>
  <c r="O38" i="4"/>
  <c r="M38" i="4"/>
  <c r="I38" i="4"/>
  <c r="C38" i="4"/>
  <c r="E38" i="4" s="1"/>
  <c r="GX37" i="4"/>
  <c r="FY37" i="4"/>
  <c r="EZ37" i="4"/>
  <c r="EA37" i="4"/>
  <c r="DZ37" i="4"/>
  <c r="DW37" i="4"/>
  <c r="DU37" i="4"/>
  <c r="DS37" i="4"/>
  <c r="DQ37" i="4"/>
  <c r="DO37" i="4"/>
  <c r="DM37" i="4"/>
  <c r="DK37" i="4"/>
  <c r="DI37" i="4"/>
  <c r="DG37" i="4"/>
  <c r="DE37" i="4"/>
  <c r="DC37" i="4"/>
  <c r="DA37" i="4"/>
  <c r="CY37" i="4"/>
  <c r="CW37" i="4"/>
  <c r="CU37" i="4"/>
  <c r="CS37" i="4"/>
  <c r="CQ37" i="4"/>
  <c r="CO37" i="4"/>
  <c r="CM37" i="4"/>
  <c r="CK37" i="4"/>
  <c r="CI37" i="4"/>
  <c r="CG37" i="4"/>
  <c r="CE37" i="4"/>
  <c r="BD37" i="4"/>
  <c r="BC37" i="4"/>
  <c r="BA37" i="4"/>
  <c r="AY37" i="4"/>
  <c r="AW37" i="4"/>
  <c r="AU37" i="4"/>
  <c r="AS37" i="4"/>
  <c r="AQ37" i="4"/>
  <c r="AO37" i="4"/>
  <c r="AM37" i="4"/>
  <c r="AK37" i="4"/>
  <c r="AI37" i="4"/>
  <c r="AG37" i="4"/>
  <c r="AE37" i="4"/>
  <c r="AC37" i="4"/>
  <c r="AA37" i="4"/>
  <c r="Y37" i="4"/>
  <c r="W37" i="4"/>
  <c r="U37" i="4"/>
  <c r="S37" i="4"/>
  <c r="Q37" i="4"/>
  <c r="O37" i="4"/>
  <c r="M37" i="4"/>
  <c r="K37" i="4"/>
  <c r="I37" i="4"/>
  <c r="C37" i="4"/>
  <c r="E37" i="4" s="1"/>
  <c r="GX36" i="4"/>
  <c r="FY36" i="4"/>
  <c r="EZ36" i="4"/>
  <c r="EA36" i="4"/>
  <c r="DZ36" i="4"/>
  <c r="DW36" i="4"/>
  <c r="DU36" i="4"/>
  <c r="DS36" i="4"/>
  <c r="DQ36" i="4"/>
  <c r="DO36" i="4"/>
  <c r="DM36" i="4"/>
  <c r="DK36" i="4"/>
  <c r="DI36" i="4"/>
  <c r="DG36" i="4"/>
  <c r="DE36" i="4"/>
  <c r="DC36" i="4"/>
  <c r="DA36" i="4"/>
  <c r="CY36" i="4"/>
  <c r="CW36" i="4"/>
  <c r="CU36" i="4"/>
  <c r="CS36" i="4"/>
  <c r="CQ36" i="4"/>
  <c r="CO36" i="4"/>
  <c r="CM36" i="4"/>
  <c r="CK36" i="4"/>
  <c r="CI36" i="4"/>
  <c r="CG36" i="4"/>
  <c r="CE36" i="4"/>
  <c r="BD36" i="4"/>
  <c r="BC36" i="4"/>
  <c r="BA36" i="4"/>
  <c r="AW36" i="4"/>
  <c r="AU36" i="4"/>
  <c r="AS36" i="4"/>
  <c r="AQ36" i="4"/>
  <c r="AO36" i="4"/>
  <c r="AM36" i="4"/>
  <c r="AK36" i="4"/>
  <c r="AI36" i="4"/>
  <c r="AG36" i="4"/>
  <c r="AE36" i="4"/>
  <c r="AC36" i="4"/>
  <c r="AA36" i="4"/>
  <c r="Y36" i="4"/>
  <c r="W36" i="4"/>
  <c r="U36" i="4"/>
  <c r="S36" i="4"/>
  <c r="Q36" i="4"/>
  <c r="O36" i="4"/>
  <c r="M36" i="4"/>
  <c r="K36" i="4"/>
  <c r="I36" i="4"/>
  <c r="C36" i="4"/>
  <c r="E36" i="4" s="1"/>
  <c r="GX35" i="4"/>
  <c r="FY35" i="4"/>
  <c r="EZ35" i="4"/>
  <c r="EA35" i="4"/>
  <c r="DZ35" i="4"/>
  <c r="DW35" i="4"/>
  <c r="DU35" i="4"/>
  <c r="DS35" i="4"/>
  <c r="DQ35" i="4"/>
  <c r="DO35" i="4"/>
  <c r="DM35" i="4"/>
  <c r="DK35" i="4"/>
  <c r="DI35" i="4"/>
  <c r="DG35" i="4"/>
  <c r="DE35" i="4"/>
  <c r="DC35" i="4"/>
  <c r="DA35" i="4"/>
  <c r="CY35" i="4"/>
  <c r="CW35" i="4"/>
  <c r="CU35" i="4"/>
  <c r="CS35" i="4"/>
  <c r="CQ35" i="4"/>
  <c r="CO35" i="4"/>
  <c r="CM35" i="4"/>
  <c r="CK35" i="4"/>
  <c r="CI35" i="4"/>
  <c r="CG35" i="4"/>
  <c r="CE35" i="4"/>
  <c r="BD35" i="4"/>
  <c r="BC35" i="4"/>
  <c r="BA35" i="4"/>
  <c r="AY35" i="4"/>
  <c r="AW35" i="4"/>
  <c r="AU35" i="4"/>
  <c r="AS35" i="4"/>
  <c r="AQ35" i="4"/>
  <c r="AO35" i="4"/>
  <c r="AM35" i="4"/>
  <c r="AK35" i="4"/>
  <c r="AI35" i="4"/>
  <c r="AG35" i="4"/>
  <c r="AE35" i="4"/>
  <c r="AC35" i="4"/>
  <c r="AA35" i="4"/>
  <c r="Y35" i="4"/>
  <c r="W35" i="4"/>
  <c r="U35" i="4"/>
  <c r="S35" i="4"/>
  <c r="Q35" i="4"/>
  <c r="O35" i="4"/>
  <c r="M35" i="4"/>
  <c r="K35" i="4"/>
  <c r="I35" i="4"/>
  <c r="C35" i="4"/>
  <c r="E35" i="4" s="1"/>
  <c r="GX34" i="4"/>
  <c r="FY34" i="4"/>
  <c r="EZ34" i="4"/>
  <c r="EA34" i="4"/>
  <c r="DZ34" i="4"/>
  <c r="DW34" i="4"/>
  <c r="DU34" i="4"/>
  <c r="DS34" i="4"/>
  <c r="DQ34" i="4"/>
  <c r="DO34" i="4"/>
  <c r="DM34" i="4"/>
  <c r="DK34" i="4"/>
  <c r="DI34" i="4"/>
  <c r="DG34" i="4"/>
  <c r="DE34" i="4"/>
  <c r="DC34" i="4"/>
  <c r="DA34" i="4"/>
  <c r="CY34" i="4"/>
  <c r="CW34" i="4"/>
  <c r="CU34" i="4"/>
  <c r="CS34" i="4"/>
  <c r="CQ34" i="4"/>
  <c r="CO34" i="4"/>
  <c r="CM34" i="4"/>
  <c r="CK34" i="4"/>
  <c r="CI34" i="4"/>
  <c r="CG34" i="4"/>
  <c r="CE34" i="4"/>
  <c r="BD34" i="4"/>
  <c r="BC34" i="4"/>
  <c r="BA34" i="4"/>
  <c r="AY34" i="4"/>
  <c r="AW34" i="4"/>
  <c r="AU34" i="4"/>
  <c r="AS34" i="4"/>
  <c r="AQ34" i="4"/>
  <c r="AO34" i="4"/>
  <c r="AM34" i="4"/>
  <c r="AK34" i="4"/>
  <c r="AI34" i="4"/>
  <c r="AG34" i="4"/>
  <c r="AE34" i="4"/>
  <c r="AC34" i="4"/>
  <c r="AA34" i="4"/>
  <c r="Y34" i="4"/>
  <c r="W34" i="4"/>
  <c r="U34" i="4"/>
  <c r="S34" i="4"/>
  <c r="Q34" i="4"/>
  <c r="O34" i="4"/>
  <c r="M34" i="4"/>
  <c r="K34" i="4"/>
  <c r="I34" i="4"/>
  <c r="C34" i="4"/>
  <c r="E34" i="4" s="1"/>
  <c r="GX33" i="4"/>
  <c r="FY33" i="4"/>
  <c r="EZ33" i="4"/>
  <c r="EA33" i="4"/>
  <c r="DZ33" i="4"/>
  <c r="DW33" i="4"/>
  <c r="DU33" i="4"/>
  <c r="DS33" i="4"/>
  <c r="DQ33" i="4"/>
  <c r="DO33" i="4"/>
  <c r="DM33" i="4"/>
  <c r="DK33" i="4"/>
  <c r="DI33" i="4"/>
  <c r="DG33" i="4"/>
  <c r="DE33" i="4"/>
  <c r="DC33" i="4"/>
  <c r="DA33" i="4"/>
  <c r="CY33" i="4"/>
  <c r="CW33" i="4"/>
  <c r="CU33" i="4"/>
  <c r="CS33" i="4"/>
  <c r="CQ33" i="4"/>
  <c r="CO33" i="4"/>
  <c r="CM33" i="4"/>
  <c r="CK33" i="4"/>
  <c r="CI33" i="4"/>
  <c r="CG33" i="4"/>
  <c r="CE33" i="4"/>
  <c r="BD33" i="4"/>
  <c r="BC33" i="4"/>
  <c r="BA33" i="4"/>
  <c r="AY33" i="4"/>
  <c r="AW33" i="4"/>
  <c r="AU33" i="4"/>
  <c r="AS33" i="4"/>
  <c r="AQ33" i="4"/>
  <c r="AO33" i="4"/>
  <c r="AM33" i="4"/>
  <c r="AK33" i="4"/>
  <c r="AI33" i="4"/>
  <c r="AG33" i="4"/>
  <c r="AE33" i="4"/>
  <c r="AC33" i="4"/>
  <c r="AA33" i="4"/>
  <c r="Y33" i="4"/>
  <c r="W33" i="4"/>
  <c r="U33" i="4"/>
  <c r="S33" i="4"/>
  <c r="Q33" i="4"/>
  <c r="O33" i="4"/>
  <c r="M33" i="4"/>
  <c r="K33" i="4"/>
  <c r="I33" i="4"/>
  <c r="C33" i="4"/>
  <c r="E33" i="4" s="1"/>
  <c r="GX32" i="4"/>
  <c r="FY32" i="4"/>
  <c r="EZ32" i="4"/>
  <c r="EA32" i="4"/>
  <c r="DZ32" i="4"/>
  <c r="DW32" i="4"/>
  <c r="DU32" i="4"/>
  <c r="DS32" i="4"/>
  <c r="DQ32" i="4"/>
  <c r="DO32" i="4"/>
  <c r="DM32" i="4"/>
  <c r="DK32" i="4"/>
  <c r="DI32" i="4"/>
  <c r="DG32" i="4"/>
  <c r="DE32" i="4"/>
  <c r="DC32" i="4"/>
  <c r="DA32" i="4"/>
  <c r="CY32" i="4"/>
  <c r="CW32" i="4"/>
  <c r="CU32" i="4"/>
  <c r="CS32" i="4"/>
  <c r="CQ32" i="4"/>
  <c r="CO32" i="4"/>
  <c r="CM32" i="4"/>
  <c r="CK32" i="4"/>
  <c r="CI32" i="4"/>
  <c r="CG32" i="4"/>
  <c r="CE32" i="4"/>
  <c r="BD32" i="4"/>
  <c r="BC32" i="4"/>
  <c r="BA32" i="4"/>
  <c r="AY32" i="4"/>
  <c r="AW32" i="4"/>
  <c r="AU32" i="4"/>
  <c r="AS32" i="4"/>
  <c r="AQ32" i="4"/>
  <c r="AO32" i="4"/>
  <c r="AM32" i="4"/>
  <c r="AK32" i="4"/>
  <c r="AI32" i="4"/>
  <c r="AG32" i="4"/>
  <c r="AE32" i="4"/>
  <c r="AC32" i="4"/>
  <c r="AA32" i="4"/>
  <c r="Y32" i="4"/>
  <c r="W32" i="4"/>
  <c r="U32" i="4"/>
  <c r="S32" i="4"/>
  <c r="Q32" i="4"/>
  <c r="O32" i="4"/>
  <c r="M32" i="4"/>
  <c r="K32" i="4"/>
  <c r="I32" i="4"/>
  <c r="C32" i="4"/>
  <c r="E32" i="4" s="1"/>
  <c r="GX31" i="4"/>
  <c r="FY31" i="4"/>
  <c r="EZ31" i="4"/>
  <c r="EA31" i="4"/>
  <c r="DZ31" i="4"/>
  <c r="DW31" i="4"/>
  <c r="DU31" i="4"/>
  <c r="DS31" i="4"/>
  <c r="DQ31" i="4"/>
  <c r="DO31" i="4"/>
  <c r="DM31" i="4"/>
  <c r="DK31" i="4"/>
  <c r="DI31" i="4"/>
  <c r="DG31" i="4"/>
  <c r="DE31" i="4"/>
  <c r="DC31" i="4"/>
  <c r="DA31" i="4"/>
  <c r="CY31" i="4"/>
  <c r="CW31" i="4"/>
  <c r="CU31" i="4"/>
  <c r="CS31" i="4"/>
  <c r="CQ31" i="4"/>
  <c r="CO31" i="4"/>
  <c r="CM31" i="4"/>
  <c r="CK31" i="4"/>
  <c r="CI31" i="4"/>
  <c r="CG31" i="4"/>
  <c r="CE31" i="4"/>
  <c r="BD31" i="4"/>
  <c r="BC31" i="4"/>
  <c r="BA31" i="4"/>
  <c r="AY31" i="4"/>
  <c r="AW31" i="4"/>
  <c r="AU31" i="4"/>
  <c r="AS31" i="4"/>
  <c r="AQ31" i="4"/>
  <c r="AO31" i="4"/>
  <c r="AM31" i="4"/>
  <c r="AK31" i="4"/>
  <c r="AI31" i="4"/>
  <c r="AG31" i="4"/>
  <c r="AE31" i="4"/>
  <c r="AC31" i="4"/>
  <c r="AA31" i="4"/>
  <c r="Y31" i="4"/>
  <c r="W31" i="4"/>
  <c r="U31" i="4"/>
  <c r="S31" i="4"/>
  <c r="Q31" i="4"/>
  <c r="O31" i="4"/>
  <c r="M31" i="4"/>
  <c r="K31" i="4"/>
  <c r="I31" i="4"/>
  <c r="C31" i="4"/>
  <c r="E31" i="4" s="1"/>
  <c r="GX30" i="4"/>
  <c r="FY30" i="4"/>
  <c r="EZ30" i="4"/>
  <c r="EA30" i="4"/>
  <c r="DZ30" i="4"/>
  <c r="DW30" i="4"/>
  <c r="DU30" i="4"/>
  <c r="DS30" i="4"/>
  <c r="DQ30" i="4"/>
  <c r="DO30" i="4"/>
  <c r="DM30" i="4"/>
  <c r="DK30" i="4"/>
  <c r="DI30" i="4"/>
  <c r="DG30" i="4"/>
  <c r="DE30" i="4"/>
  <c r="DC30" i="4"/>
  <c r="DA30" i="4"/>
  <c r="CY30" i="4"/>
  <c r="CW30" i="4"/>
  <c r="CU30" i="4"/>
  <c r="CS30" i="4"/>
  <c r="CQ30" i="4"/>
  <c r="CO30" i="4"/>
  <c r="CM30" i="4"/>
  <c r="CK30" i="4"/>
  <c r="CI30" i="4"/>
  <c r="CG30" i="4"/>
  <c r="CE30" i="4"/>
  <c r="BD30" i="4"/>
  <c r="BC30" i="4"/>
  <c r="BA30" i="4"/>
  <c r="AY30" i="4"/>
  <c r="AW30" i="4"/>
  <c r="AU30" i="4"/>
  <c r="AS30" i="4"/>
  <c r="AQ30" i="4"/>
  <c r="AO30" i="4"/>
  <c r="AM30" i="4"/>
  <c r="AK30" i="4"/>
  <c r="AI30" i="4"/>
  <c r="AG30" i="4"/>
  <c r="AE30" i="4"/>
  <c r="AC30" i="4"/>
  <c r="AA30" i="4"/>
  <c r="Y30" i="4"/>
  <c r="W30" i="4"/>
  <c r="U30" i="4"/>
  <c r="S30" i="4"/>
  <c r="Q30" i="4"/>
  <c r="O30" i="4"/>
  <c r="M30" i="4"/>
  <c r="K30" i="4"/>
  <c r="I30" i="4"/>
  <c r="C30" i="4"/>
  <c r="E30" i="4" s="1"/>
  <c r="GX29" i="4"/>
  <c r="FY29" i="4"/>
  <c r="EZ29" i="4"/>
  <c r="EA29" i="4"/>
  <c r="DZ29" i="4"/>
  <c r="DW29" i="4"/>
  <c r="DU29" i="4"/>
  <c r="DS29" i="4"/>
  <c r="DQ29" i="4"/>
  <c r="DO29" i="4"/>
  <c r="DM29" i="4"/>
  <c r="DK29" i="4"/>
  <c r="DI29" i="4"/>
  <c r="DG29" i="4"/>
  <c r="DE29" i="4"/>
  <c r="DC29" i="4"/>
  <c r="DA29" i="4"/>
  <c r="CY29" i="4"/>
  <c r="CW29" i="4"/>
  <c r="CU29" i="4"/>
  <c r="CS29" i="4"/>
  <c r="CQ29" i="4"/>
  <c r="CO29" i="4"/>
  <c r="CM29" i="4"/>
  <c r="CK29" i="4"/>
  <c r="CI29" i="4"/>
  <c r="CG29" i="4"/>
  <c r="CE29" i="4"/>
  <c r="BD29" i="4"/>
  <c r="BC29" i="4"/>
  <c r="BA29" i="4"/>
  <c r="AY29" i="4"/>
  <c r="AW29" i="4"/>
  <c r="AU29" i="4"/>
  <c r="AS29" i="4"/>
  <c r="AQ29" i="4"/>
  <c r="AO29" i="4"/>
  <c r="AM29" i="4"/>
  <c r="AK29" i="4"/>
  <c r="AI29" i="4"/>
  <c r="AG29" i="4"/>
  <c r="AE29" i="4"/>
  <c r="AC29" i="4"/>
  <c r="AA29" i="4"/>
  <c r="Y29" i="4"/>
  <c r="W29" i="4"/>
  <c r="U29" i="4"/>
  <c r="S29" i="4"/>
  <c r="Q29" i="4"/>
  <c r="O29" i="4"/>
  <c r="M29" i="4"/>
  <c r="K29" i="4"/>
  <c r="I29" i="4"/>
  <c r="C29" i="4"/>
  <c r="E29" i="4" s="1"/>
  <c r="GX28" i="4"/>
  <c r="FY28" i="4"/>
  <c r="EZ28" i="4"/>
  <c r="EA28" i="4"/>
  <c r="DZ28" i="4"/>
  <c r="DW28" i="4"/>
  <c r="DU28" i="4"/>
  <c r="DS28" i="4"/>
  <c r="DQ28" i="4"/>
  <c r="DO28" i="4"/>
  <c r="DM28" i="4"/>
  <c r="DK28" i="4"/>
  <c r="DI28" i="4"/>
  <c r="DG28" i="4"/>
  <c r="DE28" i="4"/>
  <c r="DC28" i="4"/>
  <c r="DA28" i="4"/>
  <c r="CY28" i="4"/>
  <c r="CW28" i="4"/>
  <c r="CU28" i="4"/>
  <c r="CS28" i="4"/>
  <c r="CQ28" i="4"/>
  <c r="CO28" i="4"/>
  <c r="CM28" i="4"/>
  <c r="CK28" i="4"/>
  <c r="CI28" i="4"/>
  <c r="CG28" i="4"/>
  <c r="CE28" i="4"/>
  <c r="BD28" i="4"/>
  <c r="BC28" i="4"/>
  <c r="BA28" i="4"/>
  <c r="AY28" i="4"/>
  <c r="AW28" i="4"/>
  <c r="AU28" i="4"/>
  <c r="AS28" i="4"/>
  <c r="AQ28" i="4"/>
  <c r="AO28" i="4"/>
  <c r="AM28" i="4"/>
  <c r="AK28" i="4"/>
  <c r="AI28" i="4"/>
  <c r="AG28" i="4"/>
  <c r="AE28" i="4"/>
  <c r="AC28" i="4"/>
  <c r="AA28" i="4"/>
  <c r="Y28" i="4"/>
  <c r="W28" i="4"/>
  <c r="U28" i="4"/>
  <c r="S28" i="4"/>
  <c r="Q28" i="4"/>
  <c r="O28" i="4"/>
  <c r="M28" i="4"/>
  <c r="K28" i="4"/>
  <c r="I28" i="4"/>
  <c r="C28" i="4"/>
  <c r="E28" i="4" s="1"/>
  <c r="GX27" i="4"/>
  <c r="FY27" i="4"/>
  <c r="EZ27" i="4"/>
  <c r="EA27" i="4"/>
  <c r="DZ27" i="4"/>
  <c r="DW27" i="4"/>
  <c r="DU27" i="4"/>
  <c r="DS27" i="4"/>
  <c r="DQ27" i="4"/>
  <c r="DO27" i="4"/>
  <c r="DM27" i="4"/>
  <c r="DK27" i="4"/>
  <c r="DI27" i="4"/>
  <c r="DG27" i="4"/>
  <c r="DE27" i="4"/>
  <c r="DC27" i="4"/>
  <c r="DA27" i="4"/>
  <c r="CY27" i="4"/>
  <c r="CW27" i="4"/>
  <c r="CU27" i="4"/>
  <c r="CS27" i="4"/>
  <c r="CQ27" i="4"/>
  <c r="CO27" i="4"/>
  <c r="CM27" i="4"/>
  <c r="CK27" i="4"/>
  <c r="CI27" i="4"/>
  <c r="CG27" i="4"/>
  <c r="CE27" i="4"/>
  <c r="BD27" i="4"/>
  <c r="BC27" i="4"/>
  <c r="BA27" i="4"/>
  <c r="AY27" i="4"/>
  <c r="AW27" i="4"/>
  <c r="AU27" i="4"/>
  <c r="AS27" i="4"/>
  <c r="AQ27" i="4"/>
  <c r="AO27" i="4"/>
  <c r="AM27" i="4"/>
  <c r="AK27" i="4"/>
  <c r="AI27" i="4"/>
  <c r="AG27" i="4"/>
  <c r="AE27" i="4"/>
  <c r="AC27" i="4"/>
  <c r="AA27" i="4"/>
  <c r="Y27" i="4"/>
  <c r="W27" i="4"/>
  <c r="U27" i="4"/>
  <c r="S27" i="4"/>
  <c r="Q27" i="4"/>
  <c r="O27" i="4"/>
  <c r="M27" i="4"/>
  <c r="K27" i="4"/>
  <c r="I27" i="4"/>
  <c r="C27" i="4"/>
  <c r="E27" i="4" s="1"/>
  <c r="GX26" i="4"/>
  <c r="FY26" i="4"/>
  <c r="EZ26" i="4"/>
  <c r="EA26" i="4"/>
  <c r="DZ26" i="4"/>
  <c r="DW26" i="4"/>
  <c r="DU26" i="4"/>
  <c r="DS26" i="4"/>
  <c r="DQ26" i="4"/>
  <c r="DO26" i="4"/>
  <c r="DM26" i="4"/>
  <c r="DK26" i="4"/>
  <c r="DI26" i="4"/>
  <c r="DG26" i="4"/>
  <c r="DE26" i="4"/>
  <c r="DC26" i="4"/>
  <c r="DA26" i="4"/>
  <c r="CY26" i="4"/>
  <c r="CW26" i="4"/>
  <c r="CU26" i="4"/>
  <c r="CS26" i="4"/>
  <c r="CQ26" i="4"/>
  <c r="CO26" i="4"/>
  <c r="CM26" i="4"/>
  <c r="CK26" i="4"/>
  <c r="CI26" i="4"/>
  <c r="CG26" i="4"/>
  <c r="CE26" i="4"/>
  <c r="BD26" i="4"/>
  <c r="BC26" i="4"/>
  <c r="BA26" i="4"/>
  <c r="AY26" i="4"/>
  <c r="AW26" i="4"/>
  <c r="AU26" i="4"/>
  <c r="AS26" i="4"/>
  <c r="AQ26" i="4"/>
  <c r="AO26" i="4"/>
  <c r="AM26" i="4"/>
  <c r="AK26" i="4"/>
  <c r="AI26" i="4"/>
  <c r="AG26" i="4"/>
  <c r="AE26" i="4"/>
  <c r="AC26" i="4"/>
  <c r="AA26" i="4"/>
  <c r="Y26" i="4"/>
  <c r="W26" i="4"/>
  <c r="U26" i="4"/>
  <c r="S26" i="4"/>
  <c r="Q26" i="4"/>
  <c r="O26" i="4"/>
  <c r="M26" i="4"/>
  <c r="K26" i="4"/>
  <c r="I26" i="4"/>
  <c r="C26" i="4"/>
  <c r="E26" i="4" s="1"/>
  <c r="GX25" i="4"/>
  <c r="FY25" i="4"/>
  <c r="EZ25" i="4"/>
  <c r="EA25" i="4"/>
  <c r="DZ25" i="4"/>
  <c r="DW25" i="4"/>
  <c r="DU25" i="4"/>
  <c r="DS25" i="4"/>
  <c r="DQ25" i="4"/>
  <c r="DO25" i="4"/>
  <c r="DM25" i="4"/>
  <c r="DK25" i="4"/>
  <c r="DI25" i="4"/>
  <c r="DG25" i="4"/>
  <c r="DE25" i="4"/>
  <c r="DC25" i="4"/>
  <c r="DA25" i="4"/>
  <c r="CY25" i="4"/>
  <c r="CW25" i="4"/>
  <c r="CU25" i="4"/>
  <c r="CS25" i="4"/>
  <c r="CQ25" i="4"/>
  <c r="CO25" i="4"/>
  <c r="CM25" i="4"/>
  <c r="CK25" i="4"/>
  <c r="CI25" i="4"/>
  <c r="CG25" i="4"/>
  <c r="CE25" i="4"/>
  <c r="BD25" i="4"/>
  <c r="BC25" i="4"/>
  <c r="BA25" i="4"/>
  <c r="AY25" i="4"/>
  <c r="AW25" i="4"/>
  <c r="AU25" i="4"/>
  <c r="AS25" i="4"/>
  <c r="AQ25" i="4"/>
  <c r="AO25" i="4"/>
  <c r="AM25" i="4"/>
  <c r="AK25" i="4"/>
  <c r="AI25" i="4"/>
  <c r="AG25" i="4"/>
  <c r="AE25" i="4"/>
  <c r="AC25" i="4"/>
  <c r="AA25" i="4"/>
  <c r="Y25" i="4"/>
  <c r="W25" i="4"/>
  <c r="U25" i="4"/>
  <c r="S25" i="4"/>
  <c r="Q25" i="4"/>
  <c r="O25" i="4"/>
  <c r="M25" i="4"/>
  <c r="K25" i="4"/>
  <c r="I25" i="4"/>
  <c r="C25" i="4"/>
  <c r="E25" i="4" s="1"/>
  <c r="GX24" i="4"/>
  <c r="FY24" i="4"/>
  <c r="EZ24" i="4"/>
  <c r="EA24" i="4"/>
  <c r="DZ24" i="4"/>
  <c r="DW24" i="4"/>
  <c r="DU24" i="4"/>
  <c r="DS24" i="4"/>
  <c r="DQ24" i="4"/>
  <c r="DO24" i="4"/>
  <c r="DM24" i="4"/>
  <c r="DK24" i="4"/>
  <c r="DI24" i="4"/>
  <c r="DG24" i="4"/>
  <c r="DE24" i="4"/>
  <c r="DC24" i="4"/>
  <c r="DA24" i="4"/>
  <c r="CY24" i="4"/>
  <c r="CW24" i="4"/>
  <c r="CU24" i="4"/>
  <c r="CS24" i="4"/>
  <c r="CQ24" i="4"/>
  <c r="CO24" i="4"/>
  <c r="CM24" i="4"/>
  <c r="CK24" i="4"/>
  <c r="CI24" i="4"/>
  <c r="CG24" i="4"/>
  <c r="CE24" i="4"/>
  <c r="BD24" i="4"/>
  <c r="BC24" i="4"/>
  <c r="BA24" i="4"/>
  <c r="AY24" i="4"/>
  <c r="AW24" i="4"/>
  <c r="AU24" i="4"/>
  <c r="AS24" i="4"/>
  <c r="AQ24" i="4"/>
  <c r="AO24" i="4"/>
  <c r="AM24" i="4"/>
  <c r="AK24" i="4"/>
  <c r="AI24" i="4"/>
  <c r="AG24" i="4"/>
  <c r="AE24" i="4"/>
  <c r="AC24" i="4"/>
  <c r="AA24" i="4"/>
  <c r="Y24" i="4"/>
  <c r="W24" i="4"/>
  <c r="U24" i="4"/>
  <c r="S24" i="4"/>
  <c r="Q24" i="4"/>
  <c r="O24" i="4"/>
  <c r="M24" i="4"/>
  <c r="K24" i="4"/>
  <c r="I24" i="4"/>
  <c r="C24" i="4"/>
  <c r="E24" i="4" s="1"/>
  <c r="GX23" i="4"/>
  <c r="FY23" i="4"/>
  <c r="EZ23" i="4"/>
  <c r="EA23" i="4"/>
  <c r="DZ23" i="4"/>
  <c r="DW23" i="4"/>
  <c r="DU23" i="4"/>
  <c r="DS23" i="4"/>
  <c r="DQ23" i="4"/>
  <c r="DO23" i="4"/>
  <c r="DM23" i="4"/>
  <c r="DK23" i="4"/>
  <c r="DI23" i="4"/>
  <c r="DG23" i="4"/>
  <c r="DE23" i="4"/>
  <c r="DC23" i="4"/>
  <c r="DA23" i="4"/>
  <c r="CY23" i="4"/>
  <c r="CW23" i="4"/>
  <c r="CU23" i="4"/>
  <c r="CS23" i="4"/>
  <c r="CQ23" i="4"/>
  <c r="CO23" i="4"/>
  <c r="CM23" i="4"/>
  <c r="CK23" i="4"/>
  <c r="CI23" i="4"/>
  <c r="CG23" i="4"/>
  <c r="CE23" i="4"/>
  <c r="BD23" i="4"/>
  <c r="BC23" i="4"/>
  <c r="BA23" i="4"/>
  <c r="AY23" i="4"/>
  <c r="AW23" i="4"/>
  <c r="AU23" i="4"/>
  <c r="AS23" i="4"/>
  <c r="AQ23" i="4"/>
  <c r="AO23" i="4"/>
  <c r="AM23" i="4"/>
  <c r="AK23" i="4"/>
  <c r="AI23" i="4"/>
  <c r="AG23" i="4"/>
  <c r="AE23" i="4"/>
  <c r="AC23" i="4"/>
  <c r="AA23" i="4"/>
  <c r="Y23" i="4"/>
  <c r="W23" i="4"/>
  <c r="U23" i="4"/>
  <c r="S23" i="4"/>
  <c r="Q23" i="4"/>
  <c r="O23" i="4"/>
  <c r="M23" i="4"/>
  <c r="K23" i="4"/>
  <c r="I23" i="4"/>
  <c r="C23" i="4"/>
  <c r="E23" i="4" s="1"/>
  <c r="GX22" i="4"/>
  <c r="FY22" i="4"/>
  <c r="EZ22" i="4"/>
  <c r="EA22" i="4"/>
  <c r="DZ22" i="4"/>
  <c r="DW22" i="4"/>
  <c r="DU22" i="4"/>
  <c r="DS22" i="4"/>
  <c r="DQ22" i="4"/>
  <c r="DO22" i="4"/>
  <c r="DM22" i="4"/>
  <c r="DK22" i="4"/>
  <c r="DI22" i="4"/>
  <c r="DG22" i="4"/>
  <c r="DE22" i="4"/>
  <c r="DC22" i="4"/>
  <c r="DA22" i="4"/>
  <c r="CY22" i="4"/>
  <c r="CW22" i="4"/>
  <c r="CU22" i="4"/>
  <c r="CS22" i="4"/>
  <c r="CQ22" i="4"/>
  <c r="CO22" i="4"/>
  <c r="CM22" i="4"/>
  <c r="CK22" i="4"/>
  <c r="CI22" i="4"/>
  <c r="CG22" i="4"/>
  <c r="CE22" i="4"/>
  <c r="BD22" i="4"/>
  <c r="BC22" i="4"/>
  <c r="BA22" i="4"/>
  <c r="AY22" i="4"/>
  <c r="AW22" i="4"/>
  <c r="AU22" i="4"/>
  <c r="AS22" i="4"/>
  <c r="AQ22" i="4"/>
  <c r="AO22" i="4"/>
  <c r="AM22" i="4"/>
  <c r="AK22" i="4"/>
  <c r="AI22" i="4"/>
  <c r="AG22" i="4"/>
  <c r="AE22" i="4"/>
  <c r="AC22" i="4"/>
  <c r="AA22" i="4"/>
  <c r="Y22" i="4"/>
  <c r="W22" i="4"/>
  <c r="U22" i="4"/>
  <c r="S22" i="4"/>
  <c r="Q22" i="4"/>
  <c r="O22" i="4"/>
  <c r="M22" i="4"/>
  <c r="K22" i="4"/>
  <c r="I22" i="4"/>
  <c r="C22" i="4"/>
  <c r="E22" i="4" s="1"/>
  <c r="GX21" i="4"/>
  <c r="FY21" i="4"/>
  <c r="EZ21" i="4"/>
  <c r="EA21" i="4"/>
  <c r="DZ21" i="4"/>
  <c r="DW21" i="4"/>
  <c r="DU21" i="4"/>
  <c r="DS21" i="4"/>
  <c r="DQ21" i="4"/>
  <c r="DO21" i="4"/>
  <c r="DM21" i="4"/>
  <c r="DK21" i="4"/>
  <c r="DI21" i="4"/>
  <c r="DG21" i="4"/>
  <c r="DE21" i="4"/>
  <c r="DC21" i="4"/>
  <c r="DA21" i="4"/>
  <c r="CY21" i="4"/>
  <c r="CW21" i="4"/>
  <c r="CU21" i="4"/>
  <c r="CS21" i="4"/>
  <c r="CQ21" i="4"/>
  <c r="CO21" i="4"/>
  <c r="CM21" i="4"/>
  <c r="CK21" i="4"/>
  <c r="CI21" i="4"/>
  <c r="CG21" i="4"/>
  <c r="CE21" i="4"/>
  <c r="BD21" i="4"/>
  <c r="BC21" i="4"/>
  <c r="BA21" i="4"/>
  <c r="AY21" i="4"/>
  <c r="AW21" i="4"/>
  <c r="AU21" i="4"/>
  <c r="AS21" i="4"/>
  <c r="AQ21" i="4"/>
  <c r="AO21" i="4"/>
  <c r="AM21" i="4"/>
  <c r="AK21" i="4"/>
  <c r="AI21" i="4"/>
  <c r="AG21" i="4"/>
  <c r="AE21" i="4"/>
  <c r="AC21" i="4"/>
  <c r="AA21" i="4"/>
  <c r="Y21" i="4"/>
  <c r="W21" i="4"/>
  <c r="U21" i="4"/>
  <c r="S21" i="4"/>
  <c r="Q21" i="4"/>
  <c r="O21" i="4"/>
  <c r="M21" i="4"/>
  <c r="K21" i="4"/>
  <c r="I21" i="4"/>
  <c r="C21" i="4"/>
  <c r="E21" i="4" s="1"/>
  <c r="GX20" i="4"/>
  <c r="FY20" i="4"/>
  <c r="EZ20" i="4"/>
  <c r="EA20" i="4"/>
  <c r="DZ20" i="4"/>
  <c r="DW20" i="4"/>
  <c r="DU20" i="4"/>
  <c r="DS20" i="4"/>
  <c r="DQ20" i="4"/>
  <c r="DO20" i="4"/>
  <c r="DM20" i="4"/>
  <c r="DK20" i="4"/>
  <c r="DI20" i="4"/>
  <c r="DG20" i="4"/>
  <c r="DE20" i="4"/>
  <c r="DC20" i="4"/>
  <c r="DA20" i="4"/>
  <c r="CY20" i="4"/>
  <c r="CW20" i="4"/>
  <c r="CU20" i="4"/>
  <c r="CS20" i="4"/>
  <c r="CQ20" i="4"/>
  <c r="CO20" i="4"/>
  <c r="CM20" i="4"/>
  <c r="CK20" i="4"/>
  <c r="CI20" i="4"/>
  <c r="CG20" i="4"/>
  <c r="CE20" i="4"/>
  <c r="BD20" i="4"/>
  <c r="BC20" i="4"/>
  <c r="BA20" i="4"/>
  <c r="AY20" i="4"/>
  <c r="AW20" i="4"/>
  <c r="AU20" i="4"/>
  <c r="AS20" i="4"/>
  <c r="AQ20" i="4"/>
  <c r="AO20" i="4"/>
  <c r="AM20" i="4"/>
  <c r="AK20" i="4"/>
  <c r="AI20" i="4"/>
  <c r="AG20" i="4"/>
  <c r="AE20" i="4"/>
  <c r="AC20" i="4"/>
  <c r="AA20" i="4"/>
  <c r="Y20" i="4"/>
  <c r="W20" i="4"/>
  <c r="U20" i="4"/>
  <c r="S20" i="4"/>
  <c r="Q20" i="4"/>
  <c r="O20" i="4"/>
  <c r="M20" i="4"/>
  <c r="K20" i="4"/>
  <c r="I20" i="4"/>
  <c r="C20" i="4"/>
  <c r="E20" i="4" s="1"/>
  <c r="GX19" i="4"/>
  <c r="FY19" i="4"/>
  <c r="EZ19" i="4"/>
  <c r="EA19" i="4"/>
  <c r="DZ19" i="4"/>
  <c r="DW19" i="4"/>
  <c r="DU19" i="4"/>
  <c r="DS19" i="4"/>
  <c r="DQ19" i="4"/>
  <c r="DO19" i="4"/>
  <c r="DM19" i="4"/>
  <c r="DK19" i="4"/>
  <c r="DI19" i="4"/>
  <c r="DG19" i="4"/>
  <c r="DE19" i="4"/>
  <c r="DC19" i="4"/>
  <c r="DA19" i="4"/>
  <c r="CY19" i="4"/>
  <c r="CW19" i="4"/>
  <c r="CU19" i="4"/>
  <c r="CS19" i="4"/>
  <c r="CQ19" i="4"/>
  <c r="CO19" i="4"/>
  <c r="CM19" i="4"/>
  <c r="CK19" i="4"/>
  <c r="CI19" i="4"/>
  <c r="CG19" i="4"/>
  <c r="CE19" i="4"/>
  <c r="BD19" i="4"/>
  <c r="BC19" i="4"/>
  <c r="BA19" i="4"/>
  <c r="AY19" i="4"/>
  <c r="AW19" i="4"/>
  <c r="AU19" i="4"/>
  <c r="AS19" i="4"/>
  <c r="AQ19" i="4"/>
  <c r="AO19" i="4"/>
  <c r="AM19" i="4"/>
  <c r="AK19" i="4"/>
  <c r="AI19" i="4"/>
  <c r="AG19" i="4"/>
  <c r="AE19" i="4"/>
  <c r="AC19" i="4"/>
  <c r="AA19" i="4"/>
  <c r="Y19" i="4"/>
  <c r="W19" i="4"/>
  <c r="U19" i="4"/>
  <c r="S19" i="4"/>
  <c r="Q19" i="4"/>
  <c r="O19" i="4"/>
  <c r="M19" i="4"/>
  <c r="K19" i="4"/>
  <c r="I19" i="4"/>
  <c r="C19" i="4"/>
  <c r="E19" i="4" s="1"/>
  <c r="GX18" i="4"/>
  <c r="FY18" i="4"/>
  <c r="EZ18" i="4"/>
  <c r="EA18" i="4"/>
  <c r="DZ18" i="4"/>
  <c r="DW18" i="4"/>
  <c r="DU18" i="4"/>
  <c r="DS18" i="4"/>
  <c r="DQ18" i="4"/>
  <c r="DO18" i="4"/>
  <c r="DM18" i="4"/>
  <c r="DK18" i="4"/>
  <c r="DI18" i="4"/>
  <c r="DG18" i="4"/>
  <c r="DE18" i="4"/>
  <c r="DC18" i="4"/>
  <c r="DA18" i="4"/>
  <c r="CY18" i="4"/>
  <c r="CW18" i="4"/>
  <c r="CU18" i="4"/>
  <c r="CS18" i="4"/>
  <c r="CQ18" i="4"/>
  <c r="CO18" i="4"/>
  <c r="CM18" i="4"/>
  <c r="CK18" i="4"/>
  <c r="CI18" i="4"/>
  <c r="CG18" i="4"/>
  <c r="CE18" i="4"/>
  <c r="BD18" i="4"/>
  <c r="BC18" i="4"/>
  <c r="BA18" i="4"/>
  <c r="AY18" i="4"/>
  <c r="AW18" i="4"/>
  <c r="AU18" i="4"/>
  <c r="AS18" i="4"/>
  <c r="AQ18" i="4"/>
  <c r="AO18" i="4"/>
  <c r="AM18" i="4"/>
  <c r="AK18" i="4"/>
  <c r="AI18" i="4"/>
  <c r="AG18" i="4"/>
  <c r="AE18" i="4"/>
  <c r="AC18" i="4"/>
  <c r="AA18" i="4"/>
  <c r="Y18" i="4"/>
  <c r="W18" i="4"/>
  <c r="U18" i="4"/>
  <c r="S18" i="4"/>
  <c r="Q18" i="4"/>
  <c r="O18" i="4"/>
  <c r="M18" i="4"/>
  <c r="K18" i="4"/>
  <c r="I18" i="4"/>
  <c r="C18" i="4"/>
  <c r="E18" i="4" s="1"/>
  <c r="GX17" i="4"/>
  <c r="FY17" i="4"/>
  <c r="EZ17" i="4"/>
  <c r="EA17" i="4"/>
  <c r="DZ17" i="4"/>
  <c r="DW17" i="4"/>
  <c r="DU17" i="4"/>
  <c r="DS17" i="4"/>
  <c r="DQ17" i="4"/>
  <c r="DO17" i="4"/>
  <c r="DM17" i="4"/>
  <c r="DK17" i="4"/>
  <c r="DI17" i="4"/>
  <c r="DG17" i="4"/>
  <c r="DE17" i="4"/>
  <c r="DC17" i="4"/>
  <c r="DA17" i="4"/>
  <c r="CY17" i="4"/>
  <c r="CW17" i="4"/>
  <c r="CU17" i="4"/>
  <c r="CS17" i="4"/>
  <c r="CQ17" i="4"/>
  <c r="CO17" i="4"/>
  <c r="CM17" i="4"/>
  <c r="CK17" i="4"/>
  <c r="CI17" i="4"/>
  <c r="CG17" i="4"/>
  <c r="CE17" i="4"/>
  <c r="BD17" i="4"/>
  <c r="BC17" i="4"/>
  <c r="BA17" i="4"/>
  <c r="AY17" i="4"/>
  <c r="AW17" i="4"/>
  <c r="AU17" i="4"/>
  <c r="AS17" i="4"/>
  <c r="AQ17" i="4"/>
  <c r="AO17" i="4"/>
  <c r="AM17" i="4"/>
  <c r="AK17" i="4"/>
  <c r="AI17" i="4"/>
  <c r="AG17" i="4"/>
  <c r="AE17" i="4"/>
  <c r="AC17" i="4"/>
  <c r="AA17" i="4"/>
  <c r="Y17" i="4"/>
  <c r="W17" i="4"/>
  <c r="U17" i="4"/>
  <c r="S17" i="4"/>
  <c r="Q17" i="4"/>
  <c r="O17" i="4"/>
  <c r="M17" i="4"/>
  <c r="K17" i="4"/>
  <c r="I17" i="4"/>
  <c r="C17" i="4"/>
  <c r="E17" i="4" s="1"/>
  <c r="GX16" i="4"/>
  <c r="FY16" i="4"/>
  <c r="EZ16" i="4"/>
  <c r="EA16" i="4"/>
  <c r="DZ16" i="4"/>
  <c r="DW16" i="4"/>
  <c r="DU16" i="4"/>
  <c r="DS16" i="4"/>
  <c r="DQ16" i="4"/>
  <c r="DO16" i="4"/>
  <c r="DM16" i="4"/>
  <c r="DK16" i="4"/>
  <c r="DI16" i="4"/>
  <c r="DG16" i="4"/>
  <c r="DE16" i="4"/>
  <c r="DC16" i="4"/>
  <c r="DA16" i="4"/>
  <c r="CY16" i="4"/>
  <c r="CW16" i="4"/>
  <c r="CU16" i="4"/>
  <c r="CS16" i="4"/>
  <c r="CQ16" i="4"/>
  <c r="CO16" i="4"/>
  <c r="CM16" i="4"/>
  <c r="CK16" i="4"/>
  <c r="CI16" i="4"/>
  <c r="CG16" i="4"/>
  <c r="CE16" i="4"/>
  <c r="BD16" i="4"/>
  <c r="BC16" i="4"/>
  <c r="BA16" i="4"/>
  <c r="AY16" i="4"/>
  <c r="AW16" i="4"/>
  <c r="AU16" i="4"/>
  <c r="AS16" i="4"/>
  <c r="AQ16" i="4"/>
  <c r="AO16" i="4"/>
  <c r="AM16" i="4"/>
  <c r="AK16" i="4"/>
  <c r="AI16" i="4"/>
  <c r="AG16" i="4"/>
  <c r="AE16" i="4"/>
  <c r="AC16" i="4"/>
  <c r="AA16" i="4"/>
  <c r="Y16" i="4"/>
  <c r="W16" i="4"/>
  <c r="U16" i="4"/>
  <c r="S16" i="4"/>
  <c r="Q16" i="4"/>
  <c r="O16" i="4"/>
  <c r="M16" i="4"/>
  <c r="K16" i="4"/>
  <c r="I16" i="4"/>
  <c r="C16" i="4"/>
  <c r="E16" i="4" s="1"/>
  <c r="GX15" i="4"/>
  <c r="FY15" i="4"/>
  <c r="EZ15" i="4"/>
  <c r="EA15" i="4"/>
  <c r="DZ15" i="4"/>
  <c r="DW15" i="4"/>
  <c r="DU15" i="4"/>
  <c r="DS15" i="4"/>
  <c r="DQ15" i="4"/>
  <c r="DO15" i="4"/>
  <c r="DM15" i="4"/>
  <c r="DK15" i="4"/>
  <c r="DI15" i="4"/>
  <c r="DG15" i="4"/>
  <c r="DE15" i="4"/>
  <c r="DC15" i="4"/>
  <c r="DA15" i="4"/>
  <c r="CY15" i="4"/>
  <c r="CW15" i="4"/>
  <c r="CU15" i="4"/>
  <c r="CS15" i="4"/>
  <c r="CQ15" i="4"/>
  <c r="CO15" i="4"/>
  <c r="CM15" i="4"/>
  <c r="CK15" i="4"/>
  <c r="CI15" i="4"/>
  <c r="CG15" i="4"/>
  <c r="CE15" i="4"/>
  <c r="BD15" i="4"/>
  <c r="BC15" i="4"/>
  <c r="BA15" i="4"/>
  <c r="AY15" i="4"/>
  <c r="AW15" i="4"/>
  <c r="AU15" i="4"/>
  <c r="AS15" i="4"/>
  <c r="AQ15" i="4"/>
  <c r="AO15" i="4"/>
  <c r="AM15" i="4"/>
  <c r="AK15" i="4"/>
  <c r="AI15" i="4"/>
  <c r="AG15" i="4"/>
  <c r="AE15" i="4"/>
  <c r="AC15" i="4"/>
  <c r="AA15" i="4"/>
  <c r="Y15" i="4"/>
  <c r="W15" i="4"/>
  <c r="U15" i="4"/>
  <c r="S15" i="4"/>
  <c r="Q15" i="4"/>
  <c r="O15" i="4"/>
  <c r="M15" i="4"/>
  <c r="K15" i="4"/>
  <c r="I15" i="4"/>
  <c r="C15" i="4"/>
  <c r="E15" i="4" s="1"/>
  <c r="GX14" i="4"/>
  <c r="FY14" i="4"/>
  <c r="EZ14" i="4"/>
  <c r="EA14" i="4"/>
  <c r="DZ14" i="4"/>
  <c r="DW14" i="4"/>
  <c r="DU14" i="4"/>
  <c r="DS14" i="4"/>
  <c r="DQ14" i="4"/>
  <c r="DO14" i="4"/>
  <c r="DM14" i="4"/>
  <c r="DK14" i="4"/>
  <c r="DI14" i="4"/>
  <c r="DG14" i="4"/>
  <c r="DE14" i="4"/>
  <c r="DC14" i="4"/>
  <c r="DA14" i="4"/>
  <c r="CY14" i="4"/>
  <c r="CW14" i="4"/>
  <c r="CU14" i="4"/>
  <c r="CS14" i="4"/>
  <c r="CQ14" i="4"/>
  <c r="CO14" i="4"/>
  <c r="CM14" i="4"/>
  <c r="CK14" i="4"/>
  <c r="CI14" i="4"/>
  <c r="CG14" i="4"/>
  <c r="CE14" i="4"/>
  <c r="BD14" i="4"/>
  <c r="BC14" i="4"/>
  <c r="BA14" i="4"/>
  <c r="AY14" i="4"/>
  <c r="AW14" i="4"/>
  <c r="AU14" i="4"/>
  <c r="AS14" i="4"/>
  <c r="AQ14" i="4"/>
  <c r="AO14" i="4"/>
  <c r="AM14" i="4"/>
  <c r="AK14" i="4"/>
  <c r="AI14" i="4"/>
  <c r="AG14" i="4"/>
  <c r="AE14" i="4"/>
  <c r="AC14" i="4"/>
  <c r="AA14" i="4"/>
  <c r="Y14" i="4"/>
  <c r="W14" i="4"/>
  <c r="U14" i="4"/>
  <c r="S14" i="4"/>
  <c r="Q14" i="4"/>
  <c r="O14" i="4"/>
  <c r="M14" i="4"/>
  <c r="K14" i="4"/>
  <c r="I14" i="4"/>
  <c r="C14" i="4"/>
  <c r="E14" i="4" s="1"/>
  <c r="GX13" i="4"/>
  <c r="FY13" i="4"/>
  <c r="EZ13" i="4"/>
  <c r="EA13" i="4"/>
  <c r="DZ13" i="4"/>
  <c r="DW13" i="4"/>
  <c r="DU13" i="4"/>
  <c r="DS13" i="4"/>
  <c r="DQ13" i="4"/>
  <c r="DO13" i="4"/>
  <c r="DM13" i="4"/>
  <c r="DK13" i="4"/>
  <c r="DI13" i="4"/>
  <c r="DG13" i="4"/>
  <c r="DE13" i="4"/>
  <c r="DC13" i="4"/>
  <c r="DA13" i="4"/>
  <c r="CY13" i="4"/>
  <c r="CW13" i="4"/>
  <c r="CU13" i="4"/>
  <c r="CS13" i="4"/>
  <c r="CQ13" i="4"/>
  <c r="CO13" i="4"/>
  <c r="CM13" i="4"/>
  <c r="CK13" i="4"/>
  <c r="CI13" i="4"/>
  <c r="CG13" i="4"/>
  <c r="CE13" i="4"/>
  <c r="BD13" i="4"/>
  <c r="BC13" i="4"/>
  <c r="BA13" i="4"/>
  <c r="AY13" i="4"/>
  <c r="AW13" i="4"/>
  <c r="AU13" i="4"/>
  <c r="AS13" i="4"/>
  <c r="AQ13" i="4"/>
  <c r="AO13" i="4"/>
  <c r="AM13" i="4"/>
  <c r="AK13" i="4"/>
  <c r="AI13" i="4"/>
  <c r="AG13" i="4"/>
  <c r="AE13" i="4"/>
  <c r="AC13" i="4"/>
  <c r="AA13" i="4"/>
  <c r="Y13" i="4"/>
  <c r="W13" i="4"/>
  <c r="U13" i="4"/>
  <c r="S13" i="4"/>
  <c r="Q13" i="4"/>
  <c r="O13" i="4"/>
  <c r="M13" i="4"/>
  <c r="K13" i="4"/>
  <c r="I13" i="4"/>
  <c r="C13" i="4"/>
  <c r="E13" i="4" s="1"/>
  <c r="GX12" i="4"/>
  <c r="FY12" i="4"/>
  <c r="EZ12" i="4"/>
  <c r="EA12" i="4"/>
  <c r="DZ12" i="4"/>
  <c r="DW12" i="4"/>
  <c r="DU12" i="4"/>
  <c r="DS12" i="4"/>
  <c r="DQ12" i="4"/>
  <c r="DO12" i="4"/>
  <c r="DM12" i="4"/>
  <c r="DK12" i="4"/>
  <c r="DI12" i="4"/>
  <c r="DG12" i="4"/>
  <c r="DE12" i="4"/>
  <c r="DC12" i="4"/>
  <c r="DA12" i="4"/>
  <c r="CY12" i="4"/>
  <c r="CW12" i="4"/>
  <c r="CU12" i="4"/>
  <c r="CS12" i="4"/>
  <c r="CQ12" i="4"/>
  <c r="CO12" i="4"/>
  <c r="CM12" i="4"/>
  <c r="CK12" i="4"/>
  <c r="CI12" i="4"/>
  <c r="CG12" i="4"/>
  <c r="CE12" i="4"/>
  <c r="BD12" i="4"/>
  <c r="BC12" i="4"/>
  <c r="BA12" i="4"/>
  <c r="AY12" i="4"/>
  <c r="AW12" i="4"/>
  <c r="AU12" i="4"/>
  <c r="AS12" i="4"/>
  <c r="AQ12" i="4"/>
  <c r="AO12" i="4"/>
  <c r="AM12" i="4"/>
  <c r="AK12" i="4"/>
  <c r="AI12" i="4"/>
  <c r="AG12" i="4"/>
  <c r="AE12" i="4"/>
  <c r="AC12" i="4"/>
  <c r="AA12" i="4"/>
  <c r="Y12" i="4"/>
  <c r="W12" i="4"/>
  <c r="U12" i="4"/>
  <c r="S12" i="4"/>
  <c r="Q12" i="4"/>
  <c r="O12" i="4"/>
  <c r="M12" i="4"/>
  <c r="K12" i="4"/>
  <c r="I12" i="4"/>
  <c r="C12" i="4"/>
  <c r="E12" i="4" s="1"/>
  <c r="GX11" i="4"/>
  <c r="FY11" i="4"/>
  <c r="EZ11" i="4"/>
  <c r="EA11" i="4"/>
  <c r="DZ11" i="4"/>
  <c r="DW11" i="4"/>
  <c r="DU11" i="4"/>
  <c r="DS11" i="4"/>
  <c r="DQ11" i="4"/>
  <c r="DO11" i="4"/>
  <c r="DM11" i="4"/>
  <c r="DK11" i="4"/>
  <c r="DI11" i="4"/>
  <c r="DG11" i="4"/>
  <c r="DE11" i="4"/>
  <c r="DC11" i="4"/>
  <c r="DA11" i="4"/>
  <c r="CY11" i="4"/>
  <c r="CW11" i="4"/>
  <c r="CU11" i="4"/>
  <c r="CS11" i="4"/>
  <c r="CQ11" i="4"/>
  <c r="CO11" i="4"/>
  <c r="CM11" i="4"/>
  <c r="CK11" i="4"/>
  <c r="CI11" i="4"/>
  <c r="CG11" i="4"/>
  <c r="CE11" i="4"/>
  <c r="BD11" i="4"/>
  <c r="BC11" i="4"/>
  <c r="BA11" i="4"/>
  <c r="AY11" i="4"/>
  <c r="AW11" i="4"/>
  <c r="AU11" i="4"/>
  <c r="AS11" i="4"/>
  <c r="AQ11" i="4"/>
  <c r="AO11" i="4"/>
  <c r="AM11" i="4"/>
  <c r="AK11" i="4"/>
  <c r="AI11" i="4"/>
  <c r="AG11" i="4"/>
  <c r="AE11" i="4"/>
  <c r="AC11" i="4"/>
  <c r="AA11" i="4"/>
  <c r="Y11" i="4"/>
  <c r="W11" i="4"/>
  <c r="U11" i="4"/>
  <c r="S11" i="4"/>
  <c r="Q11" i="4"/>
  <c r="O11" i="4"/>
  <c r="M11" i="4"/>
  <c r="K11" i="4"/>
  <c r="I11" i="4"/>
  <c r="C11" i="4"/>
  <c r="E11" i="4" s="1"/>
  <c r="GX10" i="4"/>
  <c r="FY10" i="4"/>
  <c r="EZ10" i="4"/>
  <c r="EA10" i="4"/>
  <c r="DZ10" i="4"/>
  <c r="DW10" i="4"/>
  <c r="DU10" i="4"/>
  <c r="DS10" i="4"/>
  <c r="DQ10" i="4"/>
  <c r="DO10" i="4"/>
  <c r="DM10" i="4"/>
  <c r="DK10" i="4"/>
  <c r="DI10" i="4"/>
  <c r="DG10" i="4"/>
  <c r="DE10" i="4"/>
  <c r="DC10" i="4"/>
  <c r="DA10" i="4"/>
  <c r="CY10" i="4"/>
  <c r="CW10" i="4"/>
  <c r="CU10" i="4"/>
  <c r="CS10" i="4"/>
  <c r="CQ10" i="4"/>
  <c r="CO10" i="4"/>
  <c r="CM10" i="4"/>
  <c r="CK10" i="4"/>
  <c r="CI10" i="4"/>
  <c r="CG10" i="4"/>
  <c r="CE10" i="4"/>
  <c r="BD10" i="4"/>
  <c r="BC10" i="4"/>
  <c r="BA10" i="4"/>
  <c r="AY10" i="4"/>
  <c r="AW10" i="4"/>
  <c r="AU10" i="4"/>
  <c r="AS10" i="4"/>
  <c r="AQ10" i="4"/>
  <c r="AO10" i="4"/>
  <c r="AM10" i="4"/>
  <c r="AK10" i="4"/>
  <c r="AI10" i="4"/>
  <c r="AG10" i="4"/>
  <c r="AE10" i="4"/>
  <c r="AC10" i="4"/>
  <c r="AA10" i="4"/>
  <c r="Y10" i="4"/>
  <c r="W10" i="4"/>
  <c r="U10" i="4"/>
  <c r="S10" i="4"/>
  <c r="Q10" i="4"/>
  <c r="O10" i="4"/>
  <c r="M10" i="4"/>
  <c r="K10" i="4"/>
  <c r="I10" i="4"/>
  <c r="C10" i="4"/>
  <c r="E10" i="4" s="1"/>
  <c r="GX9" i="4"/>
  <c r="FY9" i="4"/>
  <c r="EZ9" i="4"/>
  <c r="DZ9" i="4"/>
  <c r="EA9" i="4" s="1"/>
  <c r="DY9" i="4"/>
  <c r="DW9" i="4"/>
  <c r="DU9" i="4"/>
  <c r="DS9" i="4"/>
  <c r="DQ9" i="4"/>
  <c r="DO9" i="4"/>
  <c r="DM9" i="4"/>
  <c r="DK9" i="4"/>
  <c r="DI9" i="4"/>
  <c r="DG9" i="4"/>
  <c r="DE9" i="4"/>
  <c r="DC9" i="4"/>
  <c r="DA9" i="4"/>
  <c r="CY9" i="4"/>
  <c r="CW9" i="4"/>
  <c r="CU9" i="4"/>
  <c r="CS9" i="4"/>
  <c r="CQ9" i="4"/>
  <c r="CO9" i="4"/>
  <c r="CM9" i="4"/>
  <c r="CK9" i="4"/>
  <c r="CI9" i="4"/>
  <c r="CG9" i="4"/>
  <c r="CE9" i="4"/>
  <c r="BD9" i="4"/>
  <c r="BC9" i="4"/>
  <c r="BA9" i="4"/>
  <c r="AY9" i="4"/>
  <c r="AW9" i="4"/>
  <c r="AU9" i="4"/>
  <c r="AS9" i="4"/>
  <c r="AQ9" i="4"/>
  <c r="AO9" i="4"/>
  <c r="AM9" i="4"/>
  <c r="AK9" i="4"/>
  <c r="AI9" i="4"/>
  <c r="AG9" i="4"/>
  <c r="AE9" i="4"/>
  <c r="AC9" i="4"/>
  <c r="AA9" i="4"/>
  <c r="Y9" i="4"/>
  <c r="W9" i="4"/>
  <c r="U9" i="4"/>
  <c r="S9" i="4"/>
  <c r="Q9" i="4"/>
  <c r="O9" i="4"/>
  <c r="M9" i="4"/>
  <c r="K9" i="4"/>
  <c r="I9" i="4"/>
  <c r="C9" i="4"/>
  <c r="E9" i="4" s="1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GX8" i="2"/>
  <c r="GX9" i="2"/>
  <c r="GX10" i="2"/>
  <c r="GX11" i="2"/>
  <c r="GX12" i="2"/>
  <c r="GX13" i="2"/>
  <c r="GX14" i="2"/>
  <c r="GX15" i="2"/>
  <c r="GX16" i="2"/>
  <c r="GX17" i="2"/>
  <c r="GX18" i="2"/>
  <c r="GX19" i="2"/>
  <c r="GX20" i="2"/>
  <c r="GX21" i="2"/>
  <c r="GX22" i="2"/>
  <c r="GX23" i="2"/>
  <c r="GX24" i="2"/>
  <c r="GX25" i="2"/>
  <c r="GX26" i="2"/>
  <c r="GX27" i="2"/>
  <c r="GX28" i="2"/>
  <c r="GX29" i="2"/>
  <c r="GX30" i="2"/>
  <c r="GX31" i="2"/>
  <c r="GX32" i="2"/>
  <c r="GX33" i="2"/>
  <c r="GX34" i="2"/>
  <c r="GX35" i="2"/>
  <c r="GX36" i="2"/>
  <c r="FY8" i="2"/>
  <c r="FY9" i="2"/>
  <c r="FY10" i="2"/>
  <c r="FY11" i="2"/>
  <c r="FY12" i="2"/>
  <c r="FY13" i="2"/>
  <c r="FY14" i="2"/>
  <c r="FY15" i="2"/>
  <c r="FY16" i="2"/>
  <c r="FY17" i="2"/>
  <c r="FY18" i="2"/>
  <c r="FY19" i="2"/>
  <c r="FY20" i="2"/>
  <c r="FY21" i="2"/>
  <c r="FY22" i="2"/>
  <c r="FY23" i="2"/>
  <c r="FY24" i="2"/>
  <c r="FY25" i="2"/>
  <c r="FY26" i="2"/>
  <c r="FY27" i="2"/>
  <c r="FY28" i="2"/>
  <c r="FY29" i="2"/>
  <c r="FY30" i="2"/>
  <c r="FY31" i="2"/>
  <c r="FY32" i="2"/>
  <c r="FY33" i="2"/>
  <c r="FY34" i="2"/>
  <c r="FY35" i="2"/>
  <c r="FY36" i="2"/>
  <c r="EZ8" i="2"/>
  <c r="EZ10" i="2"/>
  <c r="EZ21" i="2"/>
  <c r="EZ31" i="2"/>
  <c r="DZ8" i="2"/>
  <c r="EA8" i="2" s="1"/>
  <c r="DZ9" i="2"/>
  <c r="EA9" i="2" s="1"/>
  <c r="DZ10" i="2"/>
  <c r="EA10" i="2" s="1"/>
  <c r="DZ11" i="2"/>
  <c r="EA11" i="2" s="1"/>
  <c r="DZ12" i="2"/>
  <c r="EA12" i="2" s="1"/>
  <c r="DZ13" i="2"/>
  <c r="EA13" i="2" s="1"/>
  <c r="DZ14" i="2"/>
  <c r="EA14" i="2" s="1"/>
  <c r="DZ15" i="2"/>
  <c r="EA15" i="2" s="1"/>
  <c r="DZ16" i="2"/>
  <c r="EA16" i="2" s="1"/>
  <c r="DZ17" i="2"/>
  <c r="EA17" i="2" s="1"/>
  <c r="DZ18" i="2"/>
  <c r="EA18" i="2" s="1"/>
  <c r="DZ19" i="2"/>
  <c r="EA19" i="2" s="1"/>
  <c r="DZ20" i="2"/>
  <c r="EA20" i="2" s="1"/>
  <c r="DZ21" i="2"/>
  <c r="EA21" i="2" s="1"/>
  <c r="DZ22" i="2"/>
  <c r="EA22" i="2" s="1"/>
  <c r="DZ23" i="2"/>
  <c r="EA23" i="2" s="1"/>
  <c r="DZ24" i="2"/>
  <c r="EA24" i="2" s="1"/>
  <c r="DZ25" i="2"/>
  <c r="EA25" i="2" s="1"/>
  <c r="DZ26" i="2"/>
  <c r="EA26" i="2" s="1"/>
  <c r="DZ27" i="2"/>
  <c r="EA27" i="2" s="1"/>
  <c r="DZ28" i="2"/>
  <c r="EA28" i="2" s="1"/>
  <c r="DZ29" i="2"/>
  <c r="EA29" i="2" s="1"/>
  <c r="DZ30" i="2"/>
  <c r="EA30" i="2" s="1"/>
  <c r="DZ31" i="2"/>
  <c r="EA31" i="2" s="1"/>
  <c r="DZ32" i="2"/>
  <c r="EA32" i="2" s="1"/>
  <c r="DZ33" i="2"/>
  <c r="EA33" i="2" s="1"/>
  <c r="DZ34" i="2"/>
  <c r="EA34" i="2" s="1"/>
  <c r="DZ35" i="2"/>
  <c r="EA35" i="2" s="1"/>
  <c r="DZ36" i="2"/>
  <c r="EA36" i="2" s="1"/>
  <c r="DW9" i="2"/>
  <c r="DW10" i="2"/>
  <c r="DW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U9" i="2"/>
  <c r="DU10" i="2"/>
  <c r="DU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Q9" i="2"/>
  <c r="DQ10" i="2"/>
  <c r="DQ11" i="2"/>
  <c r="DQ12" i="2"/>
  <c r="DQ13" i="2"/>
  <c r="DQ14" i="2"/>
  <c r="DQ15" i="2"/>
  <c r="DQ16" i="2"/>
  <c r="DQ17" i="2"/>
  <c r="DQ18" i="2"/>
  <c r="DQ19" i="2"/>
  <c r="DQ20" i="2"/>
  <c r="DQ21" i="2"/>
  <c r="DQ22" i="2"/>
  <c r="DQ23" i="2"/>
  <c r="DQ24" i="2"/>
  <c r="DQ25" i="2"/>
  <c r="DQ26" i="2"/>
  <c r="DQ27" i="2"/>
  <c r="DQ28" i="2"/>
  <c r="DQ29" i="2"/>
  <c r="DQ30" i="2"/>
  <c r="DQ31" i="2"/>
  <c r="DQ32" i="2"/>
  <c r="DQ33" i="2"/>
  <c r="DQ34" i="2"/>
  <c r="DQ35" i="2"/>
  <c r="DQ36" i="2"/>
  <c r="DO9" i="2"/>
  <c r="DO10" i="2"/>
  <c r="DO11" i="2"/>
  <c r="DO12" i="2"/>
  <c r="DO13" i="2"/>
  <c r="DO14" i="2"/>
  <c r="DO15" i="2"/>
  <c r="DO16" i="2"/>
  <c r="DO17" i="2"/>
  <c r="DO18" i="2"/>
  <c r="DO19" i="2"/>
  <c r="DO20" i="2"/>
  <c r="DO21" i="2"/>
  <c r="DO22" i="2"/>
  <c r="DO23" i="2"/>
  <c r="DO24" i="2"/>
  <c r="DO25" i="2"/>
  <c r="DO26" i="2"/>
  <c r="DO27" i="2"/>
  <c r="DO28" i="2"/>
  <c r="DO29" i="2"/>
  <c r="DO30" i="2"/>
  <c r="DO31" i="2"/>
  <c r="DO32" i="2"/>
  <c r="DO33" i="2"/>
  <c r="DO34" i="2"/>
  <c r="DO35" i="2"/>
  <c r="DO36" i="2"/>
  <c r="DM9" i="2"/>
  <c r="DM10" i="2"/>
  <c r="DM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K9" i="2"/>
  <c r="DK10" i="2"/>
  <c r="DK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I9" i="2"/>
  <c r="DI10" i="2"/>
  <c r="DI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8" i="2"/>
  <c r="DI29" i="2"/>
  <c r="DI30" i="2"/>
  <c r="DI31" i="2"/>
  <c r="DI32" i="2"/>
  <c r="DI33" i="2"/>
  <c r="DI34" i="2"/>
  <c r="DI35" i="2"/>
  <c r="DI36" i="2"/>
  <c r="DG9" i="2"/>
  <c r="DG10" i="2"/>
  <c r="DG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E10" i="2"/>
  <c r="DE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C9" i="2"/>
  <c r="DC10" i="2"/>
  <c r="DC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CY9" i="2"/>
  <c r="CY10" i="2"/>
  <c r="CY1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5" i="2"/>
  <c r="CY26" i="2"/>
  <c r="CY27" i="2"/>
  <c r="CY28" i="2"/>
  <c r="CY29" i="2"/>
  <c r="CY30" i="2"/>
  <c r="CY31" i="2"/>
  <c r="CY32" i="2"/>
  <c r="CY33" i="2"/>
  <c r="CY34" i="2"/>
  <c r="CY35" i="2"/>
  <c r="CY36" i="2"/>
  <c r="CW9" i="2"/>
  <c r="CW10" i="2"/>
  <c r="CW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O9" i="2"/>
  <c r="CO10" i="2"/>
  <c r="CO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M9" i="2"/>
  <c r="CM10" i="2"/>
  <c r="CM11" i="2"/>
  <c r="CM12" i="2"/>
  <c r="CM13" i="2"/>
  <c r="CM14" i="2"/>
  <c r="CM15" i="2"/>
  <c r="CM16" i="2"/>
  <c r="CM17" i="2"/>
  <c r="CM18" i="2"/>
  <c r="CM19" i="2"/>
  <c r="CM20" i="2"/>
  <c r="CM21" i="2"/>
  <c r="CM22" i="2"/>
  <c r="CM23" i="2"/>
  <c r="CM24" i="2"/>
  <c r="CM25" i="2"/>
  <c r="CM26" i="2"/>
  <c r="CM27" i="2"/>
  <c r="CM28" i="2"/>
  <c r="CM29" i="2"/>
  <c r="CM30" i="2"/>
  <c r="CM31" i="2"/>
  <c r="CM32" i="2"/>
  <c r="CM33" i="2"/>
  <c r="CM34" i="2"/>
  <c r="CM35" i="2"/>
  <c r="CM36" i="2"/>
  <c r="CK9" i="2"/>
  <c r="CK10" i="2"/>
  <c r="CK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I9" i="2"/>
  <c r="CI10" i="2"/>
  <c r="CI11" i="2"/>
  <c r="CI12" i="2"/>
  <c r="CI13" i="2"/>
  <c r="CI14" i="2"/>
  <c r="CI15" i="2"/>
  <c r="CI16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I32" i="2"/>
  <c r="CI33" i="2"/>
  <c r="CI34" i="2"/>
  <c r="CI35" i="2"/>
  <c r="CI36" i="2"/>
  <c r="CG10" i="2"/>
  <c r="CG11" i="2"/>
  <c r="CG12" i="2"/>
  <c r="CG13" i="2"/>
  <c r="CG14" i="2"/>
  <c r="CG15" i="2"/>
  <c r="CG16" i="2"/>
  <c r="CG17" i="2"/>
  <c r="CG18" i="2"/>
  <c r="CG19" i="2"/>
  <c r="CG20" i="2"/>
  <c r="CG21" i="2"/>
  <c r="CG22" i="2"/>
  <c r="CG23" i="2"/>
  <c r="CG24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E9" i="2"/>
  <c r="CE10" i="2"/>
  <c r="CE11" i="2"/>
  <c r="CE12" i="2"/>
  <c r="CE13" i="2"/>
  <c r="CE14" i="2"/>
  <c r="CE15" i="2"/>
  <c r="CE16" i="2"/>
  <c r="CE17" i="2"/>
  <c r="CE18" i="2"/>
  <c r="CE19" i="2"/>
  <c r="CE20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FY7" i="2"/>
  <c r="FY1" i="2"/>
  <c r="EZ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DY7" i="2"/>
  <c r="GX7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H1" i="2"/>
  <c r="H5" i="2"/>
  <c r="DZ7" i="2"/>
  <c r="EA7" i="2" s="1"/>
  <c r="BD8" i="2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BD28" i="2"/>
  <c r="BD29" i="2"/>
  <c r="BD30" i="2"/>
  <c r="BD31" i="2"/>
  <c r="BD32" i="2"/>
  <c r="BD33" i="2"/>
  <c r="BD34" i="2"/>
  <c r="BD35" i="2"/>
  <c r="BD36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BD7" i="2"/>
  <c r="DW7" i="2"/>
  <c r="DU7" i="2"/>
  <c r="DS7" i="2"/>
  <c r="DQ7" i="2"/>
  <c r="DO7" i="2"/>
  <c r="DM7" i="2"/>
  <c r="DK7" i="2"/>
  <c r="DI7" i="2"/>
  <c r="DG7" i="2"/>
  <c r="DE7" i="2"/>
  <c r="DC7" i="2"/>
  <c r="DA7" i="2"/>
  <c r="CY7" i="2"/>
  <c r="CW7" i="2"/>
  <c r="CU7" i="2"/>
  <c r="CS7" i="2"/>
  <c r="CQ7" i="2"/>
  <c r="CO7" i="2"/>
  <c r="CM7" i="2"/>
  <c r="CK7" i="2"/>
  <c r="CI7" i="2"/>
  <c r="CG7" i="2"/>
  <c r="CE7" i="2"/>
  <c r="DZ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EA5" i="2"/>
  <c r="E9" i="2"/>
  <c r="U9" i="2" s="1"/>
  <c r="E10" i="2"/>
  <c r="AQ10" i="2" s="1"/>
  <c r="E11" i="2"/>
  <c r="BA11" i="2" s="1"/>
  <c r="E15" i="2"/>
  <c r="I15" i="2" s="1"/>
  <c r="E17" i="2"/>
  <c r="M17" i="2" s="1"/>
  <c r="E19" i="2"/>
  <c r="BA19" i="2" s="1"/>
  <c r="E21" i="2"/>
  <c r="BC21" i="2" s="1"/>
  <c r="E22" i="2"/>
  <c r="E23" i="2"/>
  <c r="Y23" i="2" s="1"/>
  <c r="E25" i="2"/>
  <c r="U25" i="2" s="1"/>
  <c r="E27" i="2"/>
  <c r="K27" i="2" s="1"/>
  <c r="E31" i="2"/>
  <c r="I31" i="2" s="1"/>
  <c r="E33" i="2"/>
  <c r="AO33" i="2" s="1"/>
  <c r="E35" i="2"/>
  <c r="BA35" i="2" s="1"/>
  <c r="BE29" i="17" l="1"/>
  <c r="BE36" i="17"/>
  <c r="AS38" i="17"/>
  <c r="S38" i="17"/>
  <c r="AU38" i="17"/>
  <c r="AO38" i="17"/>
  <c r="K38" i="17"/>
  <c r="O38" i="17"/>
  <c r="AI38" i="17"/>
  <c r="BE31" i="17"/>
  <c r="BE24" i="17"/>
  <c r="AY38" i="17"/>
  <c r="AQ38" i="17"/>
  <c r="M38" i="17"/>
  <c r="AC38" i="17"/>
  <c r="AE38" i="17"/>
  <c r="AA38" i="17"/>
  <c r="BE17" i="17"/>
  <c r="Y38" i="17"/>
  <c r="AM38" i="17"/>
  <c r="AW38" i="17"/>
  <c r="BE25" i="17"/>
  <c r="BE12" i="17"/>
  <c r="BE35" i="17"/>
  <c r="BE21" i="17"/>
  <c r="I38" i="17"/>
  <c r="BE7" i="17"/>
  <c r="BE14" i="17"/>
  <c r="W38" i="17"/>
  <c r="BE20" i="17"/>
  <c r="BE28" i="17"/>
  <c r="AG38" i="17"/>
  <c r="BE18" i="17"/>
  <c r="BE33" i="17"/>
  <c r="BA38" i="17"/>
  <c r="BE15" i="17"/>
  <c r="BE22" i="17"/>
  <c r="Q38" i="17"/>
  <c r="BE11" i="17"/>
  <c r="BE26" i="17"/>
  <c r="BE27" i="17"/>
  <c r="AK38" i="17"/>
  <c r="BE19" i="17"/>
  <c r="BE13" i="17"/>
  <c r="BE8" i="17"/>
  <c r="BC38" i="17"/>
  <c r="U38" i="17"/>
  <c r="BE34" i="17"/>
  <c r="BE16" i="17"/>
  <c r="BE10" i="17"/>
  <c r="BE9" i="17"/>
  <c r="L42" i="1"/>
  <c r="BE20" i="16"/>
  <c r="BE23" i="16"/>
  <c r="BE16" i="16"/>
  <c r="BE8" i="16"/>
  <c r="BE11" i="16"/>
  <c r="BE35" i="16"/>
  <c r="BE31" i="16"/>
  <c r="BE14" i="16"/>
  <c r="BE34" i="16"/>
  <c r="BE19" i="16"/>
  <c r="AG38" i="16"/>
  <c r="BE30" i="16"/>
  <c r="BE24" i="16"/>
  <c r="BE33" i="16"/>
  <c r="AY38" i="16"/>
  <c r="Y38" i="16"/>
  <c r="AC38" i="16"/>
  <c r="K38" i="16"/>
  <c r="BE26" i="16"/>
  <c r="U38" i="16"/>
  <c r="AO38" i="16"/>
  <c r="AS38" i="16"/>
  <c r="BE36" i="16"/>
  <c r="BE32" i="16"/>
  <c r="BE13" i="16"/>
  <c r="BE25" i="16"/>
  <c r="BA38" i="16"/>
  <c r="AA38" i="16"/>
  <c r="O38" i="16"/>
  <c r="BE28" i="16"/>
  <c r="BE12" i="16"/>
  <c r="W38" i="16"/>
  <c r="AQ38" i="16"/>
  <c r="AE38" i="16"/>
  <c r="BE17" i="16"/>
  <c r="BE9" i="16"/>
  <c r="BE22" i="16"/>
  <c r="BE21" i="16"/>
  <c r="AM38" i="16"/>
  <c r="Q38" i="16"/>
  <c r="AU38" i="16"/>
  <c r="BE29" i="16"/>
  <c r="BE27" i="16"/>
  <c r="BE18" i="16"/>
  <c r="S38" i="16"/>
  <c r="BC38" i="16"/>
  <c r="AW38" i="16"/>
  <c r="AK38" i="16"/>
  <c r="BE15" i="16"/>
  <c r="BE10" i="16"/>
  <c r="AI38" i="16"/>
  <c r="I38" i="16"/>
  <c r="BE7" i="16"/>
  <c r="M38" i="16"/>
  <c r="L41" i="1"/>
  <c r="BE33" i="14"/>
  <c r="BE30" i="14"/>
  <c r="BE29" i="15"/>
  <c r="BE34" i="15"/>
  <c r="BE30" i="15"/>
  <c r="BE22" i="15"/>
  <c r="BE8" i="15"/>
  <c r="BE11" i="15"/>
  <c r="BE32" i="15"/>
  <c r="BE36" i="15"/>
  <c r="BE33" i="15"/>
  <c r="BE24" i="15"/>
  <c r="BE14" i="15"/>
  <c r="BE31" i="15"/>
  <c r="BE28" i="15"/>
  <c r="BE21" i="15"/>
  <c r="AA38" i="15"/>
  <c r="Q38" i="15"/>
  <c r="BA38" i="15"/>
  <c r="BE20" i="15"/>
  <c r="BE15" i="15"/>
  <c r="BE13" i="15"/>
  <c r="K38" i="15"/>
  <c r="AQ38" i="15"/>
  <c r="AG38" i="15"/>
  <c r="BE26" i="15"/>
  <c r="W38" i="15"/>
  <c r="M38" i="15"/>
  <c r="AW38" i="15"/>
  <c r="BE35" i="15"/>
  <c r="BE9" i="15"/>
  <c r="AM38" i="15"/>
  <c r="AC38" i="15"/>
  <c r="S38" i="15"/>
  <c r="BE17" i="15"/>
  <c r="BC38" i="15"/>
  <c r="AS38" i="15"/>
  <c r="AI38" i="15"/>
  <c r="BE19" i="15"/>
  <c r="BE12" i="15"/>
  <c r="BE27" i="15"/>
  <c r="BE25" i="15"/>
  <c r="I38" i="15"/>
  <c r="BE7" i="15"/>
  <c r="O38" i="15"/>
  <c r="AY38" i="15"/>
  <c r="BE10" i="15"/>
  <c r="BE18" i="15"/>
  <c r="BE23" i="15"/>
  <c r="Y38" i="15"/>
  <c r="AE38" i="15"/>
  <c r="U38" i="15"/>
  <c r="AO38" i="15"/>
  <c r="AU38" i="15"/>
  <c r="AK38" i="15"/>
  <c r="BE16" i="15"/>
  <c r="L40" i="1"/>
  <c r="BE26" i="14"/>
  <c r="BE15" i="14"/>
  <c r="BE21" i="14"/>
  <c r="BE18" i="14"/>
  <c r="BE28" i="14"/>
  <c r="BE13" i="14"/>
  <c r="BE25" i="14"/>
  <c r="BE34" i="14"/>
  <c r="BE19" i="14"/>
  <c r="AA38" i="14"/>
  <c r="Q38" i="14"/>
  <c r="BA38" i="14"/>
  <c r="BE35" i="14"/>
  <c r="BE23" i="14"/>
  <c r="AQ38" i="14"/>
  <c r="AG38" i="14"/>
  <c r="W38" i="14"/>
  <c r="BE36" i="14"/>
  <c r="BE17" i="14"/>
  <c r="BE11" i="14"/>
  <c r="M38" i="14"/>
  <c r="AW38" i="14"/>
  <c r="AM38" i="14"/>
  <c r="BE32" i="14"/>
  <c r="BE9" i="14"/>
  <c r="AC38" i="14"/>
  <c r="S38" i="14"/>
  <c r="BC38" i="14"/>
  <c r="BE29" i="14"/>
  <c r="BE20" i="14"/>
  <c r="BE27" i="14"/>
  <c r="BE24" i="14"/>
  <c r="AS38" i="14"/>
  <c r="AI38" i="14"/>
  <c r="I38" i="14"/>
  <c r="BE7" i="14"/>
  <c r="BE12" i="14"/>
  <c r="BE16" i="14"/>
  <c r="BE22" i="14"/>
  <c r="O38" i="14"/>
  <c r="AY38" i="14"/>
  <c r="Y38" i="14"/>
  <c r="BE31" i="14"/>
  <c r="BE14" i="14"/>
  <c r="AE38" i="14"/>
  <c r="U38" i="14"/>
  <c r="AO38" i="14"/>
  <c r="BE10" i="14"/>
  <c r="K38" i="14"/>
  <c r="AU38" i="14"/>
  <c r="AK38" i="14"/>
  <c r="BE8" i="14"/>
  <c r="AI35" i="11"/>
  <c r="AY35" i="11"/>
  <c r="Q35" i="11"/>
  <c r="AG35" i="11"/>
  <c r="AG38" i="11" s="1"/>
  <c r="AW35" i="11"/>
  <c r="AE35" i="11"/>
  <c r="AU35" i="11"/>
  <c r="AC35" i="11"/>
  <c r="AC38" i="11" s="1"/>
  <c r="AS35" i="11"/>
  <c r="AS38" i="11" s="1"/>
  <c r="AA35" i="11"/>
  <c r="AQ35" i="11"/>
  <c r="AQ38" i="11" s="1"/>
  <c r="S35" i="11"/>
  <c r="U35" i="11"/>
  <c r="AK35" i="11"/>
  <c r="BA35" i="11"/>
  <c r="Y35" i="11"/>
  <c r="AO35" i="11"/>
  <c r="W35" i="11"/>
  <c r="L39" i="1"/>
  <c r="L38" i="1"/>
  <c r="BE8" i="13"/>
  <c r="BE19" i="13"/>
  <c r="BE33" i="13"/>
  <c r="BE29" i="13"/>
  <c r="BE11" i="13"/>
  <c r="BE34" i="13"/>
  <c r="BE14" i="13"/>
  <c r="BE31" i="13"/>
  <c r="BE18" i="13"/>
  <c r="AE38" i="13"/>
  <c r="BE27" i="13"/>
  <c r="BE35" i="13"/>
  <c r="AC38" i="13"/>
  <c r="AU38" i="13"/>
  <c r="W38" i="13"/>
  <c r="BE12" i="13"/>
  <c r="M38" i="13"/>
  <c r="AW38" i="13"/>
  <c r="BE26" i="13"/>
  <c r="BE16" i="13"/>
  <c r="BE17" i="13"/>
  <c r="BE13" i="13"/>
  <c r="AS38" i="13"/>
  <c r="Q38" i="13"/>
  <c r="AM38" i="13"/>
  <c r="BE21" i="13"/>
  <c r="BE25" i="13"/>
  <c r="BE20" i="13"/>
  <c r="BE22" i="13"/>
  <c r="AG38" i="13"/>
  <c r="AI38" i="13"/>
  <c r="BC38" i="13"/>
  <c r="BE28" i="13"/>
  <c r="BE24" i="13"/>
  <c r="BE9" i="13"/>
  <c r="K38" i="13"/>
  <c r="AY38" i="13"/>
  <c r="S38" i="13"/>
  <c r="BE30" i="13"/>
  <c r="BE23" i="13"/>
  <c r="BE36" i="13"/>
  <c r="BE15" i="13"/>
  <c r="AA38" i="13"/>
  <c r="U38" i="13"/>
  <c r="I38" i="13"/>
  <c r="BE7" i="13"/>
  <c r="BE32" i="13"/>
  <c r="BE10" i="13"/>
  <c r="AQ38" i="13"/>
  <c r="AK38" i="13"/>
  <c r="Y38" i="13"/>
  <c r="O38" i="13"/>
  <c r="BA38" i="13"/>
  <c r="AO38" i="13"/>
  <c r="BE15" i="12"/>
  <c r="BE26" i="12"/>
  <c r="M38" i="12"/>
  <c r="BE13" i="12"/>
  <c r="BE16" i="12"/>
  <c r="I38" i="12"/>
  <c r="BE7" i="12"/>
  <c r="BE30" i="12"/>
  <c r="Q38" i="12"/>
  <c r="BE20" i="12"/>
  <c r="BE23" i="12"/>
  <c r="BE35" i="12"/>
  <c r="BE34" i="12"/>
  <c r="BE29" i="12"/>
  <c r="BE22" i="12"/>
  <c r="BA38" i="12"/>
  <c r="AK38" i="12"/>
  <c r="K38" i="12"/>
  <c r="BE33" i="12"/>
  <c r="AQ38" i="12"/>
  <c r="BE21" i="12"/>
  <c r="BE28" i="12"/>
  <c r="AM38" i="12"/>
  <c r="BE12" i="12"/>
  <c r="BE14" i="12"/>
  <c r="BE24" i="12"/>
  <c r="W38" i="12"/>
  <c r="AA38" i="12"/>
  <c r="AW38" i="12"/>
  <c r="BE18" i="12"/>
  <c r="BE32" i="12"/>
  <c r="Y38" i="12"/>
  <c r="O38" i="12"/>
  <c r="S38" i="12"/>
  <c r="AC38" i="12"/>
  <c r="AS38" i="12"/>
  <c r="BE25" i="12"/>
  <c r="BE31" i="12"/>
  <c r="BE17" i="12"/>
  <c r="BE10" i="12"/>
  <c r="AO38" i="12"/>
  <c r="AE38" i="12"/>
  <c r="AI38" i="12"/>
  <c r="BE8" i="12"/>
  <c r="BE27" i="12"/>
  <c r="BE19" i="12"/>
  <c r="BC38" i="12"/>
  <c r="AG38" i="12"/>
  <c r="BE36" i="12"/>
  <c r="BE9" i="12"/>
  <c r="BE11" i="12"/>
  <c r="U38" i="12"/>
  <c r="AU38" i="12"/>
  <c r="AY38" i="12"/>
  <c r="BA38" i="11"/>
  <c r="AK38" i="11"/>
  <c r="AO38" i="11"/>
  <c r="AY38" i="11"/>
  <c r="AM38" i="11"/>
  <c r="AI38" i="11"/>
  <c r="AE38" i="11"/>
  <c r="AA38" i="11"/>
  <c r="S38" i="11"/>
  <c r="AW38" i="11"/>
  <c r="AU38" i="11"/>
  <c r="Y38" i="11"/>
  <c r="W38" i="11"/>
  <c r="Q38" i="11"/>
  <c r="K30" i="2"/>
  <c r="BC30" i="2"/>
  <c r="AS30" i="2"/>
  <c r="AM30" i="2"/>
  <c r="BC13" i="2"/>
  <c r="M13" i="2"/>
  <c r="Q11" i="2"/>
  <c r="S23" i="2"/>
  <c r="AO24" i="2"/>
  <c r="U17" i="2"/>
  <c r="K10" i="2"/>
  <c r="AW21" i="2"/>
  <c r="AA35" i="2"/>
  <c r="AY24" i="2"/>
  <c r="AG35" i="2"/>
  <c r="BA27" i="2"/>
  <c r="BC36" i="2"/>
  <c r="AS36" i="2"/>
  <c r="AC36" i="2"/>
  <c r="M36" i="2"/>
  <c r="AY36" i="2"/>
  <c r="AI36" i="2"/>
  <c r="S36" i="2"/>
  <c r="AO36" i="2"/>
  <c r="Y36" i="2"/>
  <c r="I36" i="2"/>
  <c r="AU36" i="2"/>
  <c r="AE36" i="2"/>
  <c r="O36" i="2"/>
  <c r="BA36" i="2"/>
  <c r="AK36" i="2"/>
  <c r="U36" i="2"/>
  <c r="U38" i="2" s="1"/>
  <c r="K36" i="2"/>
  <c r="AQ36" i="2"/>
  <c r="AW36" i="2"/>
  <c r="W36" i="2"/>
  <c r="Q36" i="2"/>
  <c r="AM36" i="2"/>
  <c r="AG36" i="2"/>
  <c r="AA36" i="2"/>
  <c r="BA8" i="2"/>
  <c r="AK8" i="2"/>
  <c r="U8" i="2"/>
  <c r="AQ8" i="2"/>
  <c r="AA8" i="2"/>
  <c r="K8" i="2"/>
  <c r="AW8" i="2"/>
  <c r="AG8" i="2"/>
  <c r="Q8" i="2"/>
  <c r="BC8" i="2"/>
  <c r="AM8" i="2"/>
  <c r="W8" i="2"/>
  <c r="AS8" i="2"/>
  <c r="AC8" i="2"/>
  <c r="M8" i="2"/>
  <c r="G34" i="1"/>
  <c r="H34" i="1" s="1"/>
  <c r="I8" i="2"/>
  <c r="I24" i="2"/>
  <c r="K11" i="2"/>
  <c r="M14" i="2"/>
  <c r="M30" i="2"/>
  <c r="O18" i="2"/>
  <c r="Q12" i="2"/>
  <c r="Q35" i="2"/>
  <c r="S24" i="2"/>
  <c r="U18" i="2"/>
  <c r="W12" i="2"/>
  <c r="W30" i="2"/>
  <c r="Y24" i="2"/>
  <c r="AC30" i="2"/>
  <c r="AE24" i="2"/>
  <c r="AG13" i="2"/>
  <c r="AI30" i="2"/>
  <c r="AK19" i="2"/>
  <c r="AM13" i="2"/>
  <c r="AO25" i="2"/>
  <c r="AQ19" i="2"/>
  <c r="AS13" i="2"/>
  <c r="AS31" i="2"/>
  <c r="AU25" i="2"/>
  <c r="AW28" i="2"/>
  <c r="AY31" i="2"/>
  <c r="BA34" i="2"/>
  <c r="AW27" i="2"/>
  <c r="BC27" i="2"/>
  <c r="AM27" i="2"/>
  <c r="W27" i="2"/>
  <c r="AS27" i="2"/>
  <c r="BE27" i="2" s="1"/>
  <c r="AC27" i="2"/>
  <c r="M27" i="2"/>
  <c r="AY27" i="2"/>
  <c r="AI27" i="2"/>
  <c r="S27" i="2"/>
  <c r="AO27" i="2"/>
  <c r="Y27" i="2"/>
  <c r="AU27" i="2"/>
  <c r="AE27" i="2"/>
  <c r="O27" i="2"/>
  <c r="AW26" i="2"/>
  <c r="AG26" i="2"/>
  <c r="Q26" i="2"/>
  <c r="BC26" i="2"/>
  <c r="AM26" i="2"/>
  <c r="W26" i="2"/>
  <c r="AS26" i="2"/>
  <c r="AC26" i="2"/>
  <c r="M26" i="2"/>
  <c r="AY26" i="2"/>
  <c r="AI26" i="2"/>
  <c r="S26" i="2"/>
  <c r="AO26" i="2"/>
  <c r="Y26" i="2"/>
  <c r="I26" i="2"/>
  <c r="AU15" i="2"/>
  <c r="AE15" i="2"/>
  <c r="O15" i="2"/>
  <c r="BA15" i="2"/>
  <c r="AK15" i="2"/>
  <c r="U15" i="2"/>
  <c r="AQ15" i="2"/>
  <c r="AA15" i="2"/>
  <c r="K15" i="2"/>
  <c r="AW15" i="2"/>
  <c r="AG15" i="2"/>
  <c r="Q15" i="2"/>
  <c r="BC15" i="2"/>
  <c r="AM15" i="2"/>
  <c r="W15" i="2"/>
  <c r="BE15" i="2" s="1"/>
  <c r="I9" i="2"/>
  <c r="I17" i="2"/>
  <c r="I25" i="2"/>
  <c r="K12" i="2"/>
  <c r="M15" i="2"/>
  <c r="M31" i="2"/>
  <c r="Q13" i="2"/>
  <c r="S30" i="2"/>
  <c r="U19" i="2"/>
  <c r="W13" i="2"/>
  <c r="Y25" i="2"/>
  <c r="AA19" i="2"/>
  <c r="AC13" i="2"/>
  <c r="AC31" i="2"/>
  <c r="AE25" i="2"/>
  <c r="AG19" i="2"/>
  <c r="AI8" i="2"/>
  <c r="AI31" i="2"/>
  <c r="AK25" i="2"/>
  <c r="AM14" i="2"/>
  <c r="AO8" i="2"/>
  <c r="AO31" i="2"/>
  <c r="AQ20" i="2"/>
  <c r="AU8" i="2"/>
  <c r="AU26" i="2"/>
  <c r="AW29" i="2"/>
  <c r="AY32" i="2"/>
  <c r="AW18" i="2"/>
  <c r="AG18" i="2"/>
  <c r="Q18" i="2"/>
  <c r="BE18" i="2" s="1"/>
  <c r="BC18" i="2"/>
  <c r="AM18" i="2"/>
  <c r="W18" i="2"/>
  <c r="AS18" i="2"/>
  <c r="AC18" i="2"/>
  <c r="M18" i="2"/>
  <c r="AY18" i="2"/>
  <c r="AI18" i="2"/>
  <c r="S18" i="2"/>
  <c r="AO18" i="2"/>
  <c r="Y18" i="2"/>
  <c r="AY14" i="2"/>
  <c r="AO14" i="2"/>
  <c r="Y14" i="2"/>
  <c r="AU14" i="2"/>
  <c r="AE14" i="2"/>
  <c r="O14" i="2"/>
  <c r="BA14" i="2"/>
  <c r="BE14" i="2" s="1"/>
  <c r="AK14" i="2"/>
  <c r="U14" i="2"/>
  <c r="AQ14" i="2"/>
  <c r="AA14" i="2"/>
  <c r="AW14" i="2"/>
  <c r="AG14" i="2"/>
  <c r="Q14" i="2"/>
  <c r="I10" i="2"/>
  <c r="I18" i="2"/>
  <c r="I27" i="2"/>
  <c r="K14" i="2"/>
  <c r="M33" i="2"/>
  <c r="O25" i="2"/>
  <c r="Q19" i="2"/>
  <c r="S8" i="2"/>
  <c r="S31" i="2"/>
  <c r="W14" i="2"/>
  <c r="Y8" i="2"/>
  <c r="Y31" i="2"/>
  <c r="AA20" i="2"/>
  <c r="AC14" i="2"/>
  <c r="AE8" i="2"/>
  <c r="BE8" i="2" s="1"/>
  <c r="AE26" i="2"/>
  <c r="AG20" i="2"/>
  <c r="AI14" i="2"/>
  <c r="AI32" i="2"/>
  <c r="AK26" i="2"/>
  <c r="AM20" i="2"/>
  <c r="AO9" i="2"/>
  <c r="AQ26" i="2"/>
  <c r="AS15" i="2"/>
  <c r="AU9" i="2"/>
  <c r="AU33" i="2"/>
  <c r="BA10" i="2"/>
  <c r="BC28" i="2"/>
  <c r="AS28" i="2"/>
  <c r="AC28" i="2"/>
  <c r="M28" i="2"/>
  <c r="AY28" i="2"/>
  <c r="AI28" i="2"/>
  <c r="S28" i="2"/>
  <c r="AO28" i="2"/>
  <c r="Y28" i="2"/>
  <c r="I28" i="2"/>
  <c r="AU28" i="2"/>
  <c r="AE28" i="2"/>
  <c r="O28" i="2"/>
  <c r="BA28" i="2"/>
  <c r="AK28" i="2"/>
  <c r="U28" i="2"/>
  <c r="AC29" i="2"/>
  <c r="AE18" i="2"/>
  <c r="AG12" i="2"/>
  <c r="BA25" i="2"/>
  <c r="AQ25" i="2"/>
  <c r="AA25" i="2"/>
  <c r="BE25" i="2" s="1"/>
  <c r="K25" i="2"/>
  <c r="AW25" i="2"/>
  <c r="AG25" i="2"/>
  <c r="Q25" i="2"/>
  <c r="BC25" i="2"/>
  <c r="AM25" i="2"/>
  <c r="W25" i="2"/>
  <c r="AS25" i="2"/>
  <c r="AC25" i="2"/>
  <c r="AY25" i="2"/>
  <c r="AI25" i="2"/>
  <c r="S25" i="2"/>
  <c r="AY13" i="2"/>
  <c r="AI13" i="2"/>
  <c r="S13" i="2"/>
  <c r="AO13" i="2"/>
  <c r="Y13" i="2"/>
  <c r="AU13" i="2"/>
  <c r="AE13" i="2"/>
  <c r="O13" i="2"/>
  <c r="BA13" i="2"/>
  <c r="AK13" i="2"/>
  <c r="U13" i="2"/>
  <c r="AQ13" i="2"/>
  <c r="AA13" i="2"/>
  <c r="K13" i="2"/>
  <c r="AU32" i="2"/>
  <c r="BA32" i="2"/>
  <c r="AK32" i="2"/>
  <c r="U32" i="2"/>
  <c r="AQ32" i="2"/>
  <c r="AA32" i="2"/>
  <c r="BE32" i="2" s="1"/>
  <c r="K32" i="2"/>
  <c r="AW32" i="2"/>
  <c r="AG32" i="2"/>
  <c r="Q32" i="2"/>
  <c r="BC32" i="2"/>
  <c r="AM32" i="2"/>
  <c r="W32" i="2"/>
  <c r="AS32" i="2"/>
  <c r="AC32" i="2"/>
  <c r="M32" i="2"/>
  <c r="BA24" i="2"/>
  <c r="AK24" i="2"/>
  <c r="U24" i="2"/>
  <c r="AQ24" i="2"/>
  <c r="AA24" i="2"/>
  <c r="K24" i="2"/>
  <c r="BE24" i="2" s="1"/>
  <c r="AW24" i="2"/>
  <c r="AG24" i="2"/>
  <c r="Q24" i="2"/>
  <c r="BC24" i="2"/>
  <c r="AM24" i="2"/>
  <c r="W24" i="2"/>
  <c r="AS24" i="2"/>
  <c r="AC24" i="2"/>
  <c r="M24" i="2"/>
  <c r="BA16" i="2"/>
  <c r="AK16" i="2"/>
  <c r="U16" i="2"/>
  <c r="AQ16" i="2"/>
  <c r="AA16" i="2"/>
  <c r="K16" i="2"/>
  <c r="AW16" i="2"/>
  <c r="AG16" i="2"/>
  <c r="Q16" i="2"/>
  <c r="BC16" i="2"/>
  <c r="AM16" i="2"/>
  <c r="W16" i="2"/>
  <c r="AS16" i="2"/>
  <c r="AC16" i="2"/>
  <c r="M16" i="2"/>
  <c r="BE16" i="2" s="1"/>
  <c r="GX41" i="2"/>
  <c r="I11" i="2"/>
  <c r="I19" i="2"/>
  <c r="K18" i="2"/>
  <c r="K34" i="2"/>
  <c r="M21" i="2"/>
  <c r="BE21" i="2" s="1"/>
  <c r="O8" i="2"/>
  <c r="O26" i="2"/>
  <c r="Q20" i="2"/>
  <c r="S14" i="2"/>
  <c r="S32" i="2"/>
  <c r="U26" i="2"/>
  <c r="W20" i="2"/>
  <c r="Y9" i="2"/>
  <c r="Y32" i="2"/>
  <c r="AA26" i="2"/>
  <c r="AC15" i="2"/>
  <c r="AE9" i="2"/>
  <c r="AE32" i="2"/>
  <c r="AG21" i="2"/>
  <c r="AI15" i="2"/>
  <c r="AK9" i="2"/>
  <c r="AK27" i="2"/>
  <c r="AM21" i="2"/>
  <c r="AO15" i="2"/>
  <c r="AQ27" i="2"/>
  <c r="AS21" i="2"/>
  <c r="AU10" i="2"/>
  <c r="AY8" i="2"/>
  <c r="BC14" i="2"/>
  <c r="BC12" i="2"/>
  <c r="AS12" i="2"/>
  <c r="AC12" i="2"/>
  <c r="M12" i="2"/>
  <c r="AY12" i="2"/>
  <c r="AI12" i="2"/>
  <c r="S12" i="2"/>
  <c r="AO12" i="2"/>
  <c r="Y12" i="2"/>
  <c r="AU12" i="2"/>
  <c r="AE12" i="2"/>
  <c r="O12" i="2"/>
  <c r="BA12" i="2"/>
  <c r="AK12" i="2"/>
  <c r="U12" i="2"/>
  <c r="M29" i="2"/>
  <c r="AA12" i="2"/>
  <c r="AK18" i="2"/>
  <c r="AW35" i="2"/>
  <c r="BC35" i="2"/>
  <c r="AM35" i="2"/>
  <c r="W35" i="2"/>
  <c r="AS35" i="2"/>
  <c r="AC35" i="2"/>
  <c r="M35" i="2"/>
  <c r="AY35" i="2"/>
  <c r="AI35" i="2"/>
  <c r="S35" i="2"/>
  <c r="AO35" i="2"/>
  <c r="Y35" i="2"/>
  <c r="AU35" i="2"/>
  <c r="AE35" i="2"/>
  <c r="O35" i="2"/>
  <c r="AW34" i="2"/>
  <c r="AG34" i="2"/>
  <c r="Q34" i="2"/>
  <c r="BC34" i="2"/>
  <c r="AM34" i="2"/>
  <c r="W34" i="2"/>
  <c r="AS34" i="2"/>
  <c r="AC34" i="2"/>
  <c r="M34" i="2"/>
  <c r="AY34" i="2"/>
  <c r="AI34" i="2"/>
  <c r="S34" i="2"/>
  <c r="AO34" i="2"/>
  <c r="Y34" i="2"/>
  <c r="I34" i="2"/>
  <c r="AU23" i="2"/>
  <c r="AE23" i="2"/>
  <c r="O23" i="2"/>
  <c r="BA23" i="2"/>
  <c r="AK23" i="2"/>
  <c r="U23" i="2"/>
  <c r="AQ23" i="2"/>
  <c r="AA23" i="2"/>
  <c r="K23" i="2"/>
  <c r="AW23" i="2"/>
  <c r="AG23" i="2"/>
  <c r="Q23" i="2"/>
  <c r="BC23" i="2"/>
  <c r="AM23" i="2"/>
  <c r="W23" i="2"/>
  <c r="GW45" i="2"/>
  <c r="BA33" i="2"/>
  <c r="AQ33" i="2"/>
  <c r="AA33" i="2"/>
  <c r="K33" i="2"/>
  <c r="AW33" i="2"/>
  <c r="AG33" i="2"/>
  <c r="Q33" i="2"/>
  <c r="BC33" i="2"/>
  <c r="AM33" i="2"/>
  <c r="W33" i="2"/>
  <c r="AS33" i="2"/>
  <c r="AC33" i="2"/>
  <c r="AY33" i="2"/>
  <c r="AI33" i="2"/>
  <c r="S33" i="2"/>
  <c r="AY22" i="2"/>
  <c r="AO22" i="2"/>
  <c r="Y22" i="2"/>
  <c r="AU22" i="2"/>
  <c r="AE22" i="2"/>
  <c r="O22" i="2"/>
  <c r="BA22" i="2"/>
  <c r="AK22" i="2"/>
  <c r="U22" i="2"/>
  <c r="AQ22" i="2"/>
  <c r="AA22" i="2"/>
  <c r="AW22" i="2"/>
  <c r="AG22" i="2"/>
  <c r="Q22" i="2"/>
  <c r="AW11" i="2"/>
  <c r="BC11" i="2"/>
  <c r="AM11" i="2"/>
  <c r="W11" i="2"/>
  <c r="AS11" i="2"/>
  <c r="AS38" i="2" s="1"/>
  <c r="AC11" i="2"/>
  <c r="M11" i="2"/>
  <c r="AY11" i="2"/>
  <c r="AI11" i="2"/>
  <c r="S11" i="2"/>
  <c r="AO11" i="2"/>
  <c r="Y11" i="2"/>
  <c r="AU11" i="2"/>
  <c r="AE11" i="2"/>
  <c r="O11" i="2"/>
  <c r="I12" i="2"/>
  <c r="I20" i="2"/>
  <c r="I32" i="2"/>
  <c r="K19" i="2"/>
  <c r="K35" i="2"/>
  <c r="M22" i="2"/>
  <c r="O9" i="2"/>
  <c r="O32" i="2"/>
  <c r="Q21" i="2"/>
  <c r="S15" i="2"/>
  <c r="U27" i="2"/>
  <c r="W21" i="2"/>
  <c r="Y15" i="2"/>
  <c r="Y33" i="2"/>
  <c r="AA27" i="2"/>
  <c r="AC21" i="2"/>
  <c r="AE10" i="2"/>
  <c r="AE33" i="2"/>
  <c r="AG27" i="2"/>
  <c r="AI16" i="2"/>
  <c r="AK10" i="2"/>
  <c r="AK33" i="2"/>
  <c r="AM22" i="2"/>
  <c r="AO16" i="2"/>
  <c r="AQ28" i="2"/>
  <c r="AS22" i="2"/>
  <c r="AU16" i="2"/>
  <c r="AW12" i="2"/>
  <c r="AY15" i="2"/>
  <c r="BA18" i="2"/>
  <c r="BA17" i="2"/>
  <c r="AQ17" i="2"/>
  <c r="AA17" i="2"/>
  <c r="K17" i="2"/>
  <c r="AW17" i="2"/>
  <c r="AG17" i="2"/>
  <c r="Q17" i="2"/>
  <c r="BC17" i="2"/>
  <c r="AM17" i="2"/>
  <c r="W17" i="2"/>
  <c r="AS17" i="2"/>
  <c r="AC17" i="2"/>
  <c r="AY17" i="2"/>
  <c r="AI17" i="2"/>
  <c r="S17" i="2"/>
  <c r="AU31" i="2"/>
  <c r="AE31" i="2"/>
  <c r="O31" i="2"/>
  <c r="BA31" i="2"/>
  <c r="AK31" i="2"/>
  <c r="U31" i="2"/>
  <c r="AQ31" i="2"/>
  <c r="AA31" i="2"/>
  <c r="K31" i="2"/>
  <c r="BE31" i="2" s="1"/>
  <c r="AW31" i="2"/>
  <c r="AG31" i="2"/>
  <c r="Q31" i="2"/>
  <c r="BC31" i="2"/>
  <c r="AM31" i="2"/>
  <c r="W31" i="2"/>
  <c r="AY21" i="2"/>
  <c r="AI21" i="2"/>
  <c r="S21" i="2"/>
  <c r="AO21" i="2"/>
  <c r="Y21" i="2"/>
  <c r="AU21" i="2"/>
  <c r="AE21" i="2"/>
  <c r="O21" i="2"/>
  <c r="BA21" i="2"/>
  <c r="AK21" i="2"/>
  <c r="U21" i="2"/>
  <c r="AQ21" i="2"/>
  <c r="AA21" i="2"/>
  <c r="K21" i="2"/>
  <c r="AW10" i="2"/>
  <c r="AG10" i="2"/>
  <c r="Q10" i="2"/>
  <c r="BC10" i="2"/>
  <c r="AM10" i="2"/>
  <c r="W10" i="2"/>
  <c r="AS10" i="2"/>
  <c r="AC10" i="2"/>
  <c r="M10" i="2"/>
  <c r="AY10" i="2"/>
  <c r="AI10" i="2"/>
  <c r="S10" i="2"/>
  <c r="AO10" i="2"/>
  <c r="Y10" i="2"/>
  <c r="I13" i="2"/>
  <c r="I21" i="2"/>
  <c r="I33" i="2"/>
  <c r="M23" i="2"/>
  <c r="O10" i="2"/>
  <c r="O33" i="2"/>
  <c r="BE33" i="2" s="1"/>
  <c r="Q27" i="2"/>
  <c r="S16" i="2"/>
  <c r="U10" i="2"/>
  <c r="U33" i="2"/>
  <c r="W22" i="2"/>
  <c r="Y16" i="2"/>
  <c r="AA10" i="2"/>
  <c r="AA28" i="2"/>
  <c r="AC22" i="2"/>
  <c r="AE16" i="2"/>
  <c r="AE34" i="2"/>
  <c r="AG28" i="2"/>
  <c r="AI22" i="2"/>
  <c r="AK11" i="2"/>
  <c r="AK34" i="2"/>
  <c r="AM28" i="2"/>
  <c r="AO17" i="2"/>
  <c r="AQ11" i="2"/>
  <c r="AQ34" i="2"/>
  <c r="AS23" i="2"/>
  <c r="AU17" i="2"/>
  <c r="AW13" i="2"/>
  <c r="AY16" i="2"/>
  <c r="BC22" i="2"/>
  <c r="GW44" i="2"/>
  <c r="AY29" i="2"/>
  <c r="AI29" i="2"/>
  <c r="S29" i="2"/>
  <c r="AO29" i="2"/>
  <c r="Y29" i="2"/>
  <c r="I29" i="2"/>
  <c r="AU29" i="2"/>
  <c r="AE29" i="2"/>
  <c r="O29" i="2"/>
  <c r="BA29" i="2"/>
  <c r="AK29" i="2"/>
  <c r="U29" i="2"/>
  <c r="AQ29" i="2"/>
  <c r="AA29" i="2"/>
  <c r="K29" i="2"/>
  <c r="BC20" i="2"/>
  <c r="AS20" i="2"/>
  <c r="AC20" i="2"/>
  <c r="M20" i="2"/>
  <c r="AY20" i="2"/>
  <c r="AI20" i="2"/>
  <c r="S20" i="2"/>
  <c r="AO20" i="2"/>
  <c r="Y20" i="2"/>
  <c r="AU20" i="2"/>
  <c r="AE20" i="2"/>
  <c r="O20" i="2"/>
  <c r="BA20" i="2"/>
  <c r="AK20" i="2"/>
  <c r="U20" i="2"/>
  <c r="W29" i="2"/>
  <c r="AQ18" i="2"/>
  <c r="AY30" i="2"/>
  <c r="AO30" i="2"/>
  <c r="Y30" i="2"/>
  <c r="I30" i="2"/>
  <c r="AU30" i="2"/>
  <c r="AE30" i="2"/>
  <c r="O30" i="2"/>
  <c r="BE30" i="2" s="1"/>
  <c r="BA30" i="2"/>
  <c r="AK30" i="2"/>
  <c r="U30" i="2"/>
  <c r="AQ30" i="2"/>
  <c r="AA30" i="2"/>
  <c r="AW30" i="2"/>
  <c r="AG30" i="2"/>
  <c r="Q30" i="2"/>
  <c r="AW19" i="2"/>
  <c r="BC19" i="2"/>
  <c r="AM19" i="2"/>
  <c r="W19" i="2"/>
  <c r="AS19" i="2"/>
  <c r="AC19" i="2"/>
  <c r="M19" i="2"/>
  <c r="AY19" i="2"/>
  <c r="AI19" i="2"/>
  <c r="S19" i="2"/>
  <c r="AO19" i="2"/>
  <c r="Y19" i="2"/>
  <c r="AU19" i="2"/>
  <c r="AE19" i="2"/>
  <c r="O19" i="2"/>
  <c r="BA9" i="2"/>
  <c r="BA38" i="2" s="1"/>
  <c r="AQ9" i="2"/>
  <c r="AA9" i="2"/>
  <c r="K9" i="2"/>
  <c r="AW9" i="2"/>
  <c r="AG9" i="2"/>
  <c r="Q9" i="2"/>
  <c r="BC9" i="2"/>
  <c r="AM9" i="2"/>
  <c r="BE9" i="2" s="1"/>
  <c r="W9" i="2"/>
  <c r="AS9" i="2"/>
  <c r="AC9" i="2"/>
  <c r="AY9" i="2"/>
  <c r="AI9" i="2"/>
  <c r="S9" i="2"/>
  <c r="I14" i="2"/>
  <c r="I22" i="2"/>
  <c r="I35" i="2"/>
  <c r="K22" i="2"/>
  <c r="M9" i="2"/>
  <c r="M25" i="2"/>
  <c r="O16" i="2"/>
  <c r="O34" i="2"/>
  <c r="Q28" i="2"/>
  <c r="S22" i="2"/>
  <c r="U11" i="2"/>
  <c r="U34" i="2"/>
  <c r="W28" i="2"/>
  <c r="Y17" i="2"/>
  <c r="AA11" i="2"/>
  <c r="AA34" i="2"/>
  <c r="AC23" i="2"/>
  <c r="AE17" i="2"/>
  <c r="BE17" i="2" s="1"/>
  <c r="AG11" i="2"/>
  <c r="AG29" i="2"/>
  <c r="AI23" i="2"/>
  <c r="AK17" i="2"/>
  <c r="AK35" i="2"/>
  <c r="AM29" i="2"/>
  <c r="AO23" i="2"/>
  <c r="AQ12" i="2"/>
  <c r="BE12" i="2" s="1"/>
  <c r="AQ35" i="2"/>
  <c r="AS29" i="2"/>
  <c r="AU18" i="2"/>
  <c r="AW20" i="2"/>
  <c r="AY23" i="2"/>
  <c r="BA26" i="2"/>
  <c r="BC29" i="2"/>
  <c r="GV44" i="2"/>
  <c r="GV46" i="2" s="1"/>
  <c r="AY7" i="2"/>
  <c r="AQ7" i="2"/>
  <c r="AI7" i="2"/>
  <c r="AA7" i="2"/>
  <c r="S7" i="2"/>
  <c r="K7" i="2"/>
  <c r="GE45" i="2"/>
  <c r="GO45" i="2"/>
  <c r="GA44" i="2"/>
  <c r="GI44" i="2"/>
  <c r="GQ44" i="2"/>
  <c r="BC7" i="2"/>
  <c r="AU7" i="2"/>
  <c r="AM7" i="2"/>
  <c r="AM38" i="2" s="1"/>
  <c r="AE7" i="2"/>
  <c r="W7" i="2"/>
  <c r="W38" i="2" s="1"/>
  <c r="GA45" i="2"/>
  <c r="GJ45" i="2"/>
  <c r="GE44" i="2"/>
  <c r="GP44" i="2"/>
  <c r="GG45" i="2"/>
  <c r="GP45" i="2"/>
  <c r="GB44" i="2"/>
  <c r="GJ44" i="2"/>
  <c r="GJ46" i="2" s="1"/>
  <c r="GR44" i="2"/>
  <c r="GU44" i="2"/>
  <c r="BA7" i="2"/>
  <c r="AS7" i="2"/>
  <c r="AK7" i="2"/>
  <c r="AC7" i="2"/>
  <c r="AC38" i="2" s="1"/>
  <c r="U7" i="2"/>
  <c r="M7" i="2"/>
  <c r="M38" i="2" s="1"/>
  <c r="GH45" i="2"/>
  <c r="GQ45" i="2"/>
  <c r="GC44" i="2"/>
  <c r="GK44" i="2"/>
  <c r="GS44" i="2"/>
  <c r="GS45" i="2"/>
  <c r="GI45" i="2"/>
  <c r="GR45" i="2"/>
  <c r="GD44" i="2"/>
  <c r="GL44" i="2"/>
  <c r="GT44" i="2"/>
  <c r="GM44" i="2"/>
  <c r="GB45" i="2"/>
  <c r="GK45" i="2"/>
  <c r="GK46" i="2" s="1"/>
  <c r="GT45" i="2"/>
  <c r="GF44" i="2"/>
  <c r="GF46" i="2" s="1"/>
  <c r="GN44" i="2"/>
  <c r="GN46" i="2" s="1"/>
  <c r="FZ44" i="2"/>
  <c r="AW7" i="2"/>
  <c r="AO7" i="2"/>
  <c r="AG7" i="2"/>
  <c r="Y7" i="2"/>
  <c r="Q7" i="2"/>
  <c r="I7" i="2"/>
  <c r="I38" i="2" s="1"/>
  <c r="GC45" i="2"/>
  <c r="GL45" i="2"/>
  <c r="GU45" i="2"/>
  <c r="GU46" i="2" s="1"/>
  <c r="GG44" i="2"/>
  <c r="GO44" i="2"/>
  <c r="FZ45" i="2"/>
  <c r="O7" i="2"/>
  <c r="GD45" i="2"/>
  <c r="GM45" i="2"/>
  <c r="GH44" i="2"/>
  <c r="GF45" i="2"/>
  <c r="GN45" i="2"/>
  <c r="GV45" i="2"/>
  <c r="U38" i="11"/>
  <c r="DS38" i="11"/>
  <c r="CM38" i="11"/>
  <c r="CI38" i="11"/>
  <c r="DG38" i="11"/>
  <c r="GB46" i="2"/>
  <c r="GP46" i="2"/>
  <c r="Q38" i="5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DQ38" i="11"/>
  <c r="DE38" i="11"/>
  <c r="DA38" i="11"/>
  <c r="CY38" i="11"/>
  <c r="CK38" i="11"/>
  <c r="DY38" i="11"/>
  <c r="DW38" i="11"/>
  <c r="DU38" i="11"/>
  <c r="DO38" i="11"/>
  <c r="DM38" i="11"/>
  <c r="DK38" i="11"/>
  <c r="DI38" i="11"/>
  <c r="DC38" i="11"/>
  <c r="CW38" i="11"/>
  <c r="CU38" i="11"/>
  <c r="FY38" i="11"/>
  <c r="CS38" i="11"/>
  <c r="CO38" i="11"/>
  <c r="CG38" i="11"/>
  <c r="EZ38" i="11"/>
  <c r="CE38" i="11"/>
  <c r="DZ38" i="11"/>
  <c r="GX38" i="11"/>
  <c r="CQ38" i="11"/>
  <c r="BD38" i="11"/>
  <c r="EA7" i="11"/>
  <c r="EA38" i="11" s="1"/>
  <c r="BC9" i="11"/>
  <c r="O9" i="11"/>
  <c r="M9" i="11"/>
  <c r="K9" i="11"/>
  <c r="I9" i="11"/>
  <c r="BC25" i="11"/>
  <c r="O25" i="11"/>
  <c r="M25" i="11"/>
  <c r="K25" i="11"/>
  <c r="I25" i="11"/>
  <c r="BC33" i="11"/>
  <c r="O33" i="11"/>
  <c r="M33" i="11"/>
  <c r="K33" i="11"/>
  <c r="I33" i="11"/>
  <c r="M8" i="11"/>
  <c r="K8" i="11"/>
  <c r="I8" i="11"/>
  <c r="BC8" i="11"/>
  <c r="O8" i="11"/>
  <c r="M16" i="11"/>
  <c r="K16" i="11"/>
  <c r="I16" i="11"/>
  <c r="BC16" i="11"/>
  <c r="O16" i="11"/>
  <c r="M24" i="11"/>
  <c r="O24" i="11"/>
  <c r="K24" i="11"/>
  <c r="I24" i="11"/>
  <c r="BC24" i="11"/>
  <c r="M32" i="11"/>
  <c r="K32" i="11"/>
  <c r="I32" i="11"/>
  <c r="BC32" i="11"/>
  <c r="O32" i="11"/>
  <c r="BC17" i="11"/>
  <c r="O17" i="11"/>
  <c r="M17" i="11"/>
  <c r="K17" i="11"/>
  <c r="I17" i="11"/>
  <c r="I7" i="11"/>
  <c r="K7" i="11"/>
  <c r="BC7" i="11"/>
  <c r="M7" i="11"/>
  <c r="O7" i="11"/>
  <c r="I15" i="11"/>
  <c r="K15" i="11"/>
  <c r="M15" i="11"/>
  <c r="BC15" i="11"/>
  <c r="O15" i="11"/>
  <c r="I23" i="11"/>
  <c r="K23" i="11"/>
  <c r="BC23" i="11"/>
  <c r="O23" i="11"/>
  <c r="M23" i="11"/>
  <c r="I31" i="11"/>
  <c r="M31" i="11"/>
  <c r="BC31" i="11"/>
  <c r="O31" i="11"/>
  <c r="K31" i="11"/>
  <c r="BC13" i="11"/>
  <c r="O13" i="11"/>
  <c r="M13" i="11"/>
  <c r="K13" i="11"/>
  <c r="I13" i="11"/>
  <c r="BC21" i="11"/>
  <c r="O21" i="11"/>
  <c r="M21" i="11"/>
  <c r="K21" i="11"/>
  <c r="I21" i="11"/>
  <c r="BC29" i="11"/>
  <c r="O29" i="11"/>
  <c r="M29" i="11"/>
  <c r="K29" i="11"/>
  <c r="I29" i="11"/>
  <c r="M12" i="11"/>
  <c r="BC12" i="11"/>
  <c r="K12" i="11"/>
  <c r="O12" i="11"/>
  <c r="I12" i="11"/>
  <c r="M20" i="11"/>
  <c r="K20" i="11"/>
  <c r="I20" i="11"/>
  <c r="BC20" i="11"/>
  <c r="O20" i="11"/>
  <c r="M28" i="11"/>
  <c r="O28" i="11"/>
  <c r="K28" i="11"/>
  <c r="I28" i="11"/>
  <c r="BC28" i="11"/>
  <c r="M36" i="11"/>
  <c r="O36" i="11"/>
  <c r="K36" i="11"/>
  <c r="I36" i="11"/>
  <c r="BC36" i="11"/>
  <c r="I11" i="11"/>
  <c r="M11" i="11"/>
  <c r="K11" i="11"/>
  <c r="BC11" i="11"/>
  <c r="O11" i="11"/>
  <c r="I19" i="11"/>
  <c r="K19" i="11"/>
  <c r="BC19" i="11"/>
  <c r="O19" i="11"/>
  <c r="M19" i="11"/>
  <c r="I27" i="11"/>
  <c r="M27" i="11"/>
  <c r="K27" i="11"/>
  <c r="BC27" i="11"/>
  <c r="O27" i="11"/>
  <c r="I35" i="11"/>
  <c r="M35" i="11"/>
  <c r="BC35" i="11"/>
  <c r="K35" i="11"/>
  <c r="O35" i="11"/>
  <c r="I18" i="11"/>
  <c r="I22" i="11"/>
  <c r="K10" i="11"/>
  <c r="K14" i="11"/>
  <c r="K18" i="11"/>
  <c r="K22" i="11"/>
  <c r="K26" i="11"/>
  <c r="K30" i="11"/>
  <c r="K34" i="11"/>
  <c r="I34" i="11"/>
  <c r="M10" i="11"/>
  <c r="M14" i="11"/>
  <c r="M18" i="11"/>
  <c r="M22" i="11"/>
  <c r="M26" i="11"/>
  <c r="M30" i="11"/>
  <c r="M34" i="11"/>
  <c r="I26" i="11"/>
  <c r="O10" i="11"/>
  <c r="O14" i="11"/>
  <c r="O18" i="11"/>
  <c r="O22" i="11"/>
  <c r="O26" i="11"/>
  <c r="O30" i="11"/>
  <c r="O34" i="11"/>
  <c r="BC10" i="11"/>
  <c r="BC14" i="11"/>
  <c r="BC30" i="11"/>
  <c r="BE37" i="9"/>
  <c r="L37" i="1"/>
  <c r="BC14" i="7"/>
  <c r="BC20" i="7"/>
  <c r="BE20" i="7" s="1"/>
  <c r="BC29" i="7"/>
  <c r="BC9" i="7"/>
  <c r="BE9" i="7" s="1"/>
  <c r="BD9" i="7"/>
  <c r="BC35" i="7"/>
  <c r="BC33" i="7"/>
  <c r="BE33" i="7" s="1"/>
  <c r="BD33" i="7"/>
  <c r="BC8" i="7"/>
  <c r="BC10" i="7"/>
  <c r="BD10" i="7"/>
  <c r="BC21" i="7"/>
  <c r="BC26" i="7"/>
  <c r="BD26" i="7"/>
  <c r="BC30" i="7"/>
  <c r="P38" i="7"/>
  <c r="BC24" i="7"/>
  <c r="BD24" i="7"/>
  <c r="BC11" i="7"/>
  <c r="BC16" i="7"/>
  <c r="BE16" i="7" s="1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GW40" i="10"/>
  <c r="GS40" i="10"/>
  <c r="GO40" i="10"/>
  <c r="GK40" i="10"/>
  <c r="GG40" i="10"/>
  <c r="GC40" i="10"/>
  <c r="FZ39" i="10"/>
  <c r="GT39" i="10"/>
  <c r="GP39" i="10"/>
  <c r="GL39" i="10"/>
  <c r="GH39" i="10"/>
  <c r="GD39" i="10"/>
  <c r="GV40" i="10"/>
  <c r="GR40" i="10"/>
  <c r="GN40" i="10"/>
  <c r="GJ40" i="10"/>
  <c r="GF40" i="10"/>
  <c r="GB40" i="10"/>
  <c r="GW39" i="10"/>
  <c r="GS39" i="10"/>
  <c r="GO39" i="10"/>
  <c r="GK39" i="10"/>
  <c r="GG39" i="10"/>
  <c r="GC39" i="10"/>
  <c r="GC41" i="10" s="1"/>
  <c r="GU40" i="10"/>
  <c r="GQ40" i="10"/>
  <c r="GM40" i="10"/>
  <c r="GI40" i="10"/>
  <c r="GE40" i="10"/>
  <c r="GA40" i="10"/>
  <c r="GA41" i="10" s="1"/>
  <c r="GV39" i="10"/>
  <c r="GR39" i="10"/>
  <c r="GN39" i="10"/>
  <c r="GJ39" i="10"/>
  <c r="GF39" i="10"/>
  <c r="GB39" i="10"/>
  <c r="GB41" i="10" s="1"/>
  <c r="FZ40" i="10"/>
  <c r="FZ41" i="10" s="1"/>
  <c r="GT40" i="10"/>
  <c r="GT41" i="10" s="1"/>
  <c r="GP40" i="10"/>
  <c r="GP41" i="10" s="1"/>
  <c r="GL40" i="10"/>
  <c r="GL41" i="10" s="1"/>
  <c r="GH40" i="10"/>
  <c r="GD40" i="10"/>
  <c r="GD41" i="10" s="1"/>
  <c r="GU39" i="10"/>
  <c r="GQ39" i="10"/>
  <c r="GM39" i="10"/>
  <c r="GI39" i="10"/>
  <c r="GE39" i="10"/>
  <c r="GX41" i="5"/>
  <c r="CI38" i="10"/>
  <c r="CY38" i="10"/>
  <c r="CQ38" i="10"/>
  <c r="DW38" i="10"/>
  <c r="DO38" i="10"/>
  <c r="DG38" i="10"/>
  <c r="EZ38" i="10"/>
  <c r="DZ38" i="10"/>
  <c r="FY38" i="10"/>
  <c r="BD38" i="10"/>
  <c r="GX38" i="10"/>
  <c r="EA7" i="10"/>
  <c r="EA38" i="10" s="1"/>
  <c r="K38" i="4"/>
  <c r="S38" i="4"/>
  <c r="AA38" i="4"/>
  <c r="AI38" i="4"/>
  <c r="AQ38" i="4"/>
  <c r="AY38" i="4"/>
  <c r="AY36" i="4"/>
  <c r="CG38" i="10"/>
  <c r="CO38" i="10"/>
  <c r="CW38" i="10"/>
  <c r="DE38" i="10"/>
  <c r="DM38" i="10"/>
  <c r="DU38" i="10"/>
  <c r="DC38" i="8"/>
  <c r="CK38" i="10"/>
  <c r="CS38" i="10"/>
  <c r="DA38" i="10"/>
  <c r="DI38" i="10"/>
  <c r="DQ38" i="10"/>
  <c r="DY38" i="10"/>
  <c r="CE38" i="10"/>
  <c r="CM38" i="10"/>
  <c r="CU38" i="10"/>
  <c r="DC38" i="10"/>
  <c r="DK38" i="10"/>
  <c r="DS38" i="10"/>
  <c r="CG38" i="8"/>
  <c r="DA38" i="8"/>
  <c r="DE38" i="8"/>
  <c r="DM38" i="8"/>
  <c r="DW38" i="8"/>
  <c r="O23" i="5"/>
  <c r="O25" i="5"/>
  <c r="O27" i="5"/>
  <c r="O29" i="5"/>
  <c r="O31" i="5"/>
  <c r="BE31" i="5" s="1"/>
  <c r="O33" i="5"/>
  <c r="BE33" i="5" s="1"/>
  <c r="CE38" i="8"/>
  <c r="CM38" i="8"/>
  <c r="DS38" i="8"/>
  <c r="CO38" i="8"/>
  <c r="CW38" i="8"/>
  <c r="DU38" i="8"/>
  <c r="DK38" i="8"/>
  <c r="CI38" i="8"/>
  <c r="CG38" i="9"/>
  <c r="CO38" i="9"/>
  <c r="DU38" i="9"/>
  <c r="DY38" i="8"/>
  <c r="BE17" i="4"/>
  <c r="BE19" i="4"/>
  <c r="BE21" i="4"/>
  <c r="BE23" i="4"/>
  <c r="BE25" i="4"/>
  <c r="BE27" i="4"/>
  <c r="BE29" i="4"/>
  <c r="BE31" i="4"/>
  <c r="BE33" i="4"/>
  <c r="BE35" i="4"/>
  <c r="BE37" i="4"/>
  <c r="I38" i="7"/>
  <c r="CK38" i="7"/>
  <c r="CS38" i="7"/>
  <c r="DA38" i="7"/>
  <c r="DI38" i="7"/>
  <c r="DQ38" i="7"/>
  <c r="DY38" i="7"/>
  <c r="DZ38" i="7"/>
  <c r="EA7" i="7"/>
  <c r="CG38" i="7"/>
  <c r="CO38" i="7"/>
  <c r="CW38" i="7"/>
  <c r="DE38" i="7"/>
  <c r="DM38" i="7"/>
  <c r="DU38" i="7"/>
  <c r="EA38" i="7"/>
  <c r="AS38" i="5"/>
  <c r="CI38" i="7"/>
  <c r="CQ38" i="7"/>
  <c r="CY38" i="7"/>
  <c r="DG38" i="7"/>
  <c r="DO38" i="7"/>
  <c r="DW38" i="7"/>
  <c r="CQ38" i="8"/>
  <c r="CY38" i="8"/>
  <c r="DO38" i="8"/>
  <c r="CE38" i="7"/>
  <c r="CM38" i="7"/>
  <c r="CU38" i="7"/>
  <c r="DC38" i="7"/>
  <c r="DK38" i="7"/>
  <c r="DS38" i="7"/>
  <c r="CQ38" i="9"/>
  <c r="DW38" i="9"/>
  <c r="O37" i="5"/>
  <c r="BC38" i="5"/>
  <c r="AW38" i="5"/>
  <c r="DY38" i="9"/>
  <c r="DQ38" i="9"/>
  <c r="DA38" i="9"/>
  <c r="CS38" i="9"/>
  <c r="CI38" i="9"/>
  <c r="DS38" i="9"/>
  <c r="DO38" i="9"/>
  <c r="DM38" i="9"/>
  <c r="DK38" i="9"/>
  <c r="DI38" i="9"/>
  <c r="DG38" i="9"/>
  <c r="DE38" i="9"/>
  <c r="DC38" i="9"/>
  <c r="CY38" i="9"/>
  <c r="CW38" i="9"/>
  <c r="CU38" i="9"/>
  <c r="CM38" i="9"/>
  <c r="EZ38" i="9"/>
  <c r="CK38" i="9"/>
  <c r="FY38" i="9"/>
  <c r="BD38" i="9"/>
  <c r="CE38" i="9"/>
  <c r="DZ38" i="9"/>
  <c r="GX38" i="9"/>
  <c r="EA7" i="9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9" i="4"/>
  <c r="BE11" i="4"/>
  <c r="BE13" i="4"/>
  <c r="BE15" i="4"/>
  <c r="O38" i="7"/>
  <c r="BE8" i="7"/>
  <c r="BE18" i="7"/>
  <c r="BE24" i="7"/>
  <c r="BE10" i="4"/>
  <c r="BE12" i="4"/>
  <c r="BE14" i="4"/>
  <c r="BE16" i="4"/>
  <c r="BE18" i="4"/>
  <c r="BE20" i="4"/>
  <c r="BE22" i="4"/>
  <c r="BE24" i="4"/>
  <c r="BE26" i="4"/>
  <c r="BE28" i="4"/>
  <c r="BE30" i="4"/>
  <c r="BE32" i="4"/>
  <c r="BE34" i="4"/>
  <c r="BE36" i="4"/>
  <c r="BE38" i="4"/>
  <c r="BE15" i="7"/>
  <c r="BE23" i="7"/>
  <c r="BE25" i="7"/>
  <c r="BE31" i="7"/>
  <c r="DY38" i="5"/>
  <c r="CS38" i="5"/>
  <c r="DS38" i="5"/>
  <c r="DQ38" i="5"/>
  <c r="DK38" i="5"/>
  <c r="DI38" i="5"/>
  <c r="AG38" i="5"/>
  <c r="DA38" i="5"/>
  <c r="Y38" i="5"/>
  <c r="CK38" i="5"/>
  <c r="K38" i="7"/>
  <c r="GX38" i="5"/>
  <c r="FY38" i="5"/>
  <c r="DW38" i="5"/>
  <c r="DU38" i="5"/>
  <c r="DO38" i="5"/>
  <c r="DM38" i="5"/>
  <c r="DG38" i="5"/>
  <c r="DE38" i="5"/>
  <c r="DC38" i="5"/>
  <c r="CY38" i="5"/>
  <c r="CW38" i="5"/>
  <c r="CU38" i="5"/>
  <c r="CQ38" i="5"/>
  <c r="CO38" i="5"/>
  <c r="CM38" i="5"/>
  <c r="CI38" i="5"/>
  <c r="CG38" i="5"/>
  <c r="DZ38" i="5"/>
  <c r="CE38" i="5"/>
  <c r="BA38" i="5"/>
  <c r="AU38" i="5"/>
  <c r="AO38" i="5"/>
  <c r="BE29" i="5"/>
  <c r="AM38" i="5"/>
  <c r="BD38" i="5"/>
  <c r="AK38" i="5"/>
  <c r="AI38" i="5"/>
  <c r="EZ38" i="5"/>
  <c r="AE38" i="5"/>
  <c r="AC38" i="5"/>
  <c r="BE7" i="5"/>
  <c r="AA38" i="5"/>
  <c r="BE13" i="5"/>
  <c r="W38" i="5"/>
  <c r="U38" i="5"/>
  <c r="BE14" i="5"/>
  <c r="BE19" i="5"/>
  <c r="S38" i="5"/>
  <c r="BE11" i="5"/>
  <c r="BE36" i="5"/>
  <c r="BE10" i="5"/>
  <c r="BE20" i="5"/>
  <c r="M38" i="5"/>
  <c r="BE9" i="5"/>
  <c r="BE17" i="5"/>
  <c r="BE12" i="5"/>
  <c r="BE8" i="5"/>
  <c r="BE16" i="5"/>
  <c r="BE35" i="5"/>
  <c r="BE15" i="5"/>
  <c r="BE18" i="5"/>
  <c r="BE26" i="5"/>
  <c r="EA7" i="5"/>
  <c r="K38" i="5"/>
  <c r="I38" i="5"/>
  <c r="DQ38" i="2"/>
  <c r="DE38" i="2"/>
  <c r="EZ38" i="2"/>
  <c r="CO38" i="2"/>
  <c r="CE38" i="2"/>
  <c r="DY38" i="2"/>
  <c r="DW38" i="2"/>
  <c r="DU38" i="2"/>
  <c r="DS38" i="2"/>
  <c r="DO38" i="2"/>
  <c r="DM38" i="2"/>
  <c r="DK38" i="2"/>
  <c r="DI38" i="2"/>
  <c r="DG38" i="2"/>
  <c r="DC38" i="2"/>
  <c r="DA38" i="2"/>
  <c r="CY38" i="2"/>
  <c r="CW38" i="2"/>
  <c r="CU38" i="2"/>
  <c r="CS38" i="2"/>
  <c r="CQ38" i="2"/>
  <c r="CM38" i="2"/>
  <c r="CK38" i="2"/>
  <c r="CI38" i="2"/>
  <c r="FY38" i="2"/>
  <c r="CG38" i="2"/>
  <c r="BD38" i="2"/>
  <c r="EA38" i="2"/>
  <c r="GX38" i="2"/>
  <c r="EO38" i="2"/>
  <c r="DZ38" i="2"/>
  <c r="BE38" i="17" l="1"/>
  <c r="BE38" i="16"/>
  <c r="BE38" i="15"/>
  <c r="BE38" i="14"/>
  <c r="BE38" i="13"/>
  <c r="BE38" i="12"/>
  <c r="BE29" i="2"/>
  <c r="O38" i="2"/>
  <c r="BE20" i="2"/>
  <c r="Q38" i="2"/>
  <c r="AO38" i="2"/>
  <c r="BE10" i="2"/>
  <c r="BE34" i="2"/>
  <c r="AK38" i="2"/>
  <c r="BE35" i="2"/>
  <c r="AG38" i="2"/>
  <c r="BE36" i="2"/>
  <c r="BE22" i="2"/>
  <c r="AA38" i="2"/>
  <c r="BE13" i="2"/>
  <c r="GT46" i="2"/>
  <c r="GE46" i="2"/>
  <c r="BE28" i="2"/>
  <c r="S38" i="2"/>
  <c r="BC38" i="2"/>
  <c r="Y38" i="2"/>
  <c r="BE19" i="2"/>
  <c r="GH46" i="2"/>
  <c r="FZ46" i="2"/>
  <c r="BE23" i="2"/>
  <c r="AU38" i="2"/>
  <c r="GW46" i="2"/>
  <c r="AE38" i="2"/>
  <c r="GO46" i="2"/>
  <c r="K38" i="2"/>
  <c r="BE11" i="2"/>
  <c r="GG46" i="2"/>
  <c r="BE26" i="2"/>
  <c r="AW38" i="2"/>
  <c r="GC46" i="2"/>
  <c r="GQ46" i="2"/>
  <c r="AI38" i="2"/>
  <c r="GI46" i="2"/>
  <c r="AQ38" i="2"/>
  <c r="GD46" i="2"/>
  <c r="GR46" i="2"/>
  <c r="GA46" i="2"/>
  <c r="AY38" i="2"/>
  <c r="GS46" i="2"/>
  <c r="BE7" i="2"/>
  <c r="GM46" i="2"/>
  <c r="GL46" i="2"/>
  <c r="BE18" i="11"/>
  <c r="GS41" i="10"/>
  <c r="GQ41" i="10"/>
  <c r="GU41" i="10"/>
  <c r="GF41" i="10"/>
  <c r="GR41" i="10"/>
  <c r="GE41" i="10"/>
  <c r="GV41" i="10"/>
  <c r="GG41" i="10"/>
  <c r="O38" i="5"/>
  <c r="BE30" i="11"/>
  <c r="BE16" i="11"/>
  <c r="BE33" i="11"/>
  <c r="BE10" i="11"/>
  <c r="BE21" i="11"/>
  <c r="BD37" i="7"/>
  <c r="BE9" i="11"/>
  <c r="BE24" i="11"/>
  <c r="BE29" i="11"/>
  <c r="BE14" i="11"/>
  <c r="BE20" i="11"/>
  <c r="BE15" i="11"/>
  <c r="O38" i="11"/>
  <c r="BE28" i="11"/>
  <c r="M38" i="11"/>
  <c r="BE11" i="11"/>
  <c r="BE12" i="11"/>
  <c r="BE23" i="11"/>
  <c r="BC38" i="11"/>
  <c r="BE27" i="11"/>
  <c r="BE35" i="11"/>
  <c r="K38" i="11"/>
  <c r="BE8" i="11"/>
  <c r="BE25" i="11"/>
  <c r="BE36" i="11"/>
  <c r="BE13" i="11"/>
  <c r="BE7" i="11"/>
  <c r="I38" i="11"/>
  <c r="BE32" i="11"/>
  <c r="BE26" i="11"/>
  <c r="BE34" i="11"/>
  <c r="BE22" i="11"/>
  <c r="BE19" i="11"/>
  <c r="BE31" i="11"/>
  <c r="BE17" i="11"/>
  <c r="BD12" i="7"/>
  <c r="BD30" i="7"/>
  <c r="BD8" i="7"/>
  <c r="BD29" i="7"/>
  <c r="BD13" i="7"/>
  <c r="BD27" i="7"/>
  <c r="BD11" i="7"/>
  <c r="BE17" i="7"/>
  <c r="BE10" i="7"/>
  <c r="Q38" i="7"/>
  <c r="BD32" i="7"/>
  <c r="BD19" i="7"/>
  <c r="BD20" i="7"/>
  <c r="BD21" i="7"/>
  <c r="BD35" i="7"/>
  <c r="BD14" i="7"/>
  <c r="BE35" i="7"/>
  <c r="BE32" i="7"/>
  <c r="BD17" i="7"/>
  <c r="R38" i="7"/>
  <c r="GH41" i="10"/>
  <c r="GI41" i="10"/>
  <c r="GJ41" i="10"/>
  <c r="GK41" i="10"/>
  <c r="GM41" i="10"/>
  <c r="GN41" i="10"/>
  <c r="GO41" i="10"/>
  <c r="EA38" i="9"/>
  <c r="H36" i="1"/>
  <c r="K35" i="1"/>
  <c r="BE19" i="10"/>
  <c r="BA38" i="10"/>
  <c r="BE14" i="10"/>
  <c r="BE13" i="10"/>
  <c r="AM38" i="10"/>
  <c r="BC38" i="10"/>
  <c r="AU38" i="10"/>
  <c r="AS38" i="10"/>
  <c r="AK38" i="10"/>
  <c r="AE38" i="10"/>
  <c r="AC38" i="10"/>
  <c r="W38" i="10"/>
  <c r="U38" i="10"/>
  <c r="O38" i="10"/>
  <c r="M38" i="10"/>
  <c r="BE7" i="10"/>
  <c r="Y38" i="10"/>
  <c r="BE10" i="10"/>
  <c r="BE26" i="10"/>
  <c r="AY38" i="10"/>
  <c r="S38" i="10"/>
  <c r="BE20" i="10"/>
  <c r="K38" i="10"/>
  <c r="BE21" i="10"/>
  <c r="BE27" i="10"/>
  <c r="AG38" i="10"/>
  <c r="BE18" i="10"/>
  <c r="BE31" i="10"/>
  <c r="AQ38" i="10"/>
  <c r="AA38" i="10"/>
  <c r="BE24" i="10"/>
  <c r="BE15" i="10"/>
  <c r="BE25" i="10"/>
  <c r="BE9" i="10"/>
  <c r="EA38" i="5"/>
  <c r="H35" i="1"/>
  <c r="AW38" i="10"/>
  <c r="AO38" i="10"/>
  <c r="BE22" i="10"/>
  <c r="BE30" i="10"/>
  <c r="BE34" i="10"/>
  <c r="BE16" i="10"/>
  <c r="BE28" i="10"/>
  <c r="BE32" i="10"/>
  <c r="BE11" i="10"/>
  <c r="BE33" i="10"/>
  <c r="Q38" i="10"/>
  <c r="BE17" i="10"/>
  <c r="BE36" i="10"/>
  <c r="BE12" i="10"/>
  <c r="BE8" i="10"/>
  <c r="BE23" i="10"/>
  <c r="BE35" i="10"/>
  <c r="BE29" i="10"/>
  <c r="AA38" i="9"/>
  <c r="S38" i="9"/>
  <c r="K38" i="9"/>
  <c r="BE7" i="9"/>
  <c r="Y38" i="9"/>
  <c r="AC38" i="9"/>
  <c r="AY38" i="9"/>
  <c r="BE21" i="5"/>
  <c r="BE25" i="5"/>
  <c r="BE13" i="7"/>
  <c r="BE27" i="7"/>
  <c r="M38" i="7"/>
  <c r="BE9" i="9"/>
  <c r="BE36" i="7"/>
  <c r="O38" i="9"/>
  <c r="AY38" i="5"/>
  <c r="BE30" i="5"/>
  <c r="BE34" i="5"/>
  <c r="BE19" i="7"/>
  <c r="BE28" i="7"/>
  <c r="BE34" i="7"/>
  <c r="AQ38" i="5"/>
  <c r="AI38" i="8"/>
  <c r="AE38" i="8"/>
  <c r="BE18" i="9"/>
  <c r="BA38" i="9"/>
  <c r="AK38" i="8"/>
  <c r="U38" i="9"/>
  <c r="BE8" i="9"/>
  <c r="AS38" i="9"/>
  <c r="BE28" i="5"/>
  <c r="BE32" i="5"/>
  <c r="BE12" i="7"/>
  <c r="BE21" i="7"/>
  <c r="BE26" i="7"/>
  <c r="AQ38" i="9"/>
  <c r="BE23" i="5"/>
  <c r="BE27" i="5"/>
  <c r="BE11" i="7"/>
  <c r="BE29" i="7"/>
  <c r="W38" i="9"/>
  <c r="AO38" i="9"/>
  <c r="BE14" i="9"/>
  <c r="AM38" i="9"/>
  <c r="AO38" i="8"/>
  <c r="I38" i="8"/>
  <c r="AW38" i="9"/>
  <c r="Q38" i="9"/>
  <c r="BE10" i="9"/>
  <c r="AG38" i="9"/>
  <c r="AU38" i="9"/>
  <c r="Q38" i="8"/>
  <c r="AW38" i="8"/>
  <c r="AE38" i="9"/>
  <c r="O38" i="8"/>
  <c r="BC38" i="9"/>
  <c r="AU38" i="8"/>
  <c r="BE34" i="9"/>
  <c r="AK38" i="9"/>
  <c r="BE24" i="5"/>
  <c r="I38" i="9"/>
  <c r="M38" i="9"/>
  <c r="BE22" i="9"/>
  <c r="BE30" i="9"/>
  <c r="BE36" i="9"/>
  <c r="BE11" i="9"/>
  <c r="BE20" i="9"/>
  <c r="BE31" i="9"/>
  <c r="BE27" i="9"/>
  <c r="BE29" i="9"/>
  <c r="U38" i="8"/>
  <c r="BE22" i="5"/>
  <c r="E35" i="1" s="1"/>
  <c r="BE37" i="5"/>
  <c r="W38" i="8"/>
  <c r="AS38" i="8"/>
  <c r="M38" i="8"/>
  <c r="BE14" i="7"/>
  <c r="BE12" i="9"/>
  <c r="BE16" i="9"/>
  <c r="BE21" i="9"/>
  <c r="BE23" i="9"/>
  <c r="BE22" i="7"/>
  <c r="BE15" i="9"/>
  <c r="BE17" i="9"/>
  <c r="BE25" i="9"/>
  <c r="BE33" i="9"/>
  <c r="BE26" i="9"/>
  <c r="AI38" i="9"/>
  <c r="BC38" i="8"/>
  <c r="BE35" i="9"/>
  <c r="AM38" i="8"/>
  <c r="BA38" i="8"/>
  <c r="AC38" i="8"/>
  <c r="BE30" i="7"/>
  <c r="BE13" i="9"/>
  <c r="BE19" i="9"/>
  <c r="BE32" i="9"/>
  <c r="BE28" i="9"/>
  <c r="BE24" i="9"/>
  <c r="BE38" i="2" l="1"/>
  <c r="GX46" i="2"/>
  <c r="D34" i="1"/>
  <c r="E34" i="1" s="1"/>
  <c r="J34" i="1"/>
  <c r="BE38" i="11"/>
  <c r="S38" i="7"/>
  <c r="BE38" i="5"/>
  <c r="L35" i="1"/>
  <c r="BE38" i="10"/>
  <c r="BE38" i="8"/>
  <c r="BE38" i="9"/>
  <c r="U38" i="7" l="1"/>
  <c r="E36" i="1"/>
  <c r="L36" i="1" s="1"/>
  <c r="K31" i="1" s="1"/>
  <c r="L31" i="1" s="1"/>
  <c r="GX41" i="10"/>
  <c r="K34" i="1" l="1"/>
  <c r="L34" i="1" s="1"/>
  <c r="W38" i="7" l="1"/>
  <c r="Y38" i="7" l="1"/>
  <c r="AA38" i="7" l="1"/>
  <c r="AC38" i="7" l="1"/>
  <c r="AE38" i="7" l="1"/>
  <c r="AG38" i="7" l="1"/>
  <c r="AI38" i="7" l="1"/>
  <c r="AK38" i="7" l="1"/>
  <c r="AM38" i="7" l="1"/>
  <c r="AO38" i="7" l="1"/>
  <c r="AQ38" i="7" l="1"/>
  <c r="AS38" i="7" l="1"/>
  <c r="AU38" i="7" l="1"/>
  <c r="AW38" i="7" l="1"/>
  <c r="AY38" i="7" l="1"/>
  <c r="BA38" i="7" l="1"/>
  <c r="BB38" i="7" l="1"/>
  <c r="BC7" i="7"/>
  <c r="BD7" i="7"/>
  <c r="BD38" i="7" s="1"/>
  <c r="BC38" i="7" l="1"/>
  <c r="BE7" i="7"/>
  <c r="BE38" i="7" s="1"/>
</calcChain>
</file>

<file path=xl/sharedStrings.xml><?xml version="1.0" encoding="utf-8"?>
<sst xmlns="http://schemas.openxmlformats.org/spreadsheetml/2006/main" count="12115" uniqueCount="560">
  <si>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</si>
  <si>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</si>
  <si>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</si>
  <si>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</si>
  <si>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</si>
  <si>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</si>
  <si>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</si>
  <si>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</si>
  <si>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</si>
  <si>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</si>
  <si>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</si>
  <si>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</si>
  <si>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</si>
  <si>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</si>
  <si>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</si>
  <si>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</si>
  <si>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</si>
  <si>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</si>
  <si>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</si>
  <si>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</si>
  <si>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</si>
  <si>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</si>
  <si>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</si>
  <si>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</si>
  <si>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</si>
  <si>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</si>
  <si>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</si>
  <si>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</si>
  <si>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</si>
  <si>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</si>
  <si>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</si>
  <si>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</si>
  <si>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</si>
  <si>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</si>
  <si>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</si>
  <si>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</si>
  <si>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</si>
  <si>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</si>
  <si>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</si>
  <si>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</si>
  <si>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</si>
  <si>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</si>
  <si>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</si>
  <si>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</si>
  <si>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</si>
  <si>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</si>
  <si>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</si>
  <si>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</si>
  <si>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</si>
  <si>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</si>
  <si>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</si>
  <si>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</si>
  <si>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</si>
  <si>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</si>
  <si>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</si>
  <si>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</si>
  <si>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</si>
  <si>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</si>
  <si>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</si>
  <si>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</si>
  <si>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</si>
  <si>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</si>
  <si>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</si>
  <si>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</si>
  <si>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</si>
  <si>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</si>
  <si>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</si>
  <si>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</si>
  <si>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</si>
  <si>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</si>
  <si>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</si>
  <si>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</si>
  <si>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</si>
  <si>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</si>
  <si>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</si>
  <si>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</si>
  <si>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</si>
  <si>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</si>
  <si>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</si>
  <si>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</si>
  <si>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</si>
  <si>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</si>
  <si>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</si>
  <si>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</si>
  <si>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</si>
  <si>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</si>
  <si>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</si>
  <si>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</si>
  <si>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</si>
  <si>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</si>
  <si>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</si>
  <si>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</si>
  <si>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</si>
  <si>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</si>
  <si>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</si>
  <si>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</si>
  <si>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</si>
  <si>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</si>
  <si>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</si>
  <si>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</si>
  <si>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</si>
  <si>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</si>
  <si>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</si>
  <si>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</si>
  <si>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</si>
  <si>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</si>
  <si>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</si>
  <si>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</si>
  <si>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</si>
  <si>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</si>
  <si>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</si>
  <si>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</si>
  <si>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</si>
  <si>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</si>
  <si>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</si>
  <si>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</si>
  <si>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</si>
  <si>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</si>
  <si>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</si>
  <si>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プラン</t>
    <phoneticPr fontId="1"/>
  </si>
  <si>
    <t>消費</t>
    <rPh sb="0" eb="2">
      <t>ショウヒ</t>
    </rPh>
    <phoneticPr fontId="1"/>
  </si>
  <si>
    <t>合計(Kw)</t>
    <rPh sb="0" eb="2">
      <t>ゴウケイ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</si>
  <si>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</si>
  <si>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</si>
  <si>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</si>
  <si>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</si>
  <si>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</si>
  <si>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</si>
  <si>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</si>
  <si>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</si>
  <si>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</si>
  <si>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</si>
  <si>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</si>
  <si>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</si>
  <si>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</si>
  <si>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</si>
  <si>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</si>
  <si>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</si>
  <si>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</si>
  <si>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</si>
  <si>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</si>
  <si>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</si>
  <si>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</si>
  <si>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</si>
  <si>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</si>
  <si>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</si>
  <si>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</si>
  <si>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</si>
  <si>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</si>
  <si>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</si>
  <si>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</si>
  <si>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</si>
  <si>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</si>
  <si>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</si>
  <si>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</si>
  <si>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</si>
  <si>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</si>
  <si>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</si>
  <si>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</si>
  <si>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</si>
  <si>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</si>
  <si>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</si>
  <si>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</si>
  <si>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</si>
  <si>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</si>
  <si>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</si>
  <si>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</si>
  <si>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</si>
  <si>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</si>
  <si>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</si>
  <si>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</si>
  <si>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</si>
  <si>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</si>
  <si>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</si>
  <si>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</si>
  <si>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</si>
  <si>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</si>
  <si>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</si>
  <si>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</si>
  <si>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</si>
  <si>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</si>
  <si>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</si>
  <si>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</si>
  <si>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</si>
  <si>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</si>
  <si>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</si>
  <si>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</si>
  <si>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</si>
  <si>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</si>
  <si>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</si>
  <si>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</si>
  <si>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</si>
  <si>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</si>
  <si>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</si>
  <si>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</si>
  <si>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</si>
  <si>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</si>
  <si>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</si>
  <si>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</si>
  <si>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</si>
  <si>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</si>
  <si>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</si>
  <si>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</si>
  <si>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</si>
  <si>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12月31日</t>
    <rPh sb="2" eb="3">
      <t>ガツ</t>
    </rPh>
    <rPh sb="5" eb="6">
      <t>ニチ</t>
    </rPh>
    <phoneticPr fontId="1"/>
  </si>
  <si>
    <t>1月度</t>
    <rPh sb="1" eb="3">
      <t>ガツド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</si>
  <si>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</si>
  <si>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</si>
  <si>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</si>
  <si>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</si>
  <si>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</si>
  <si>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</si>
  <si>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</si>
  <si>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</si>
  <si>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</si>
  <si>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</si>
  <si>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</si>
  <si>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</si>
  <si>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</si>
  <si>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</si>
  <si>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</si>
  <si>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</si>
  <si>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</si>
  <si>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</si>
  <si>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</si>
  <si>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</si>
  <si>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</si>
  <si>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</si>
  <si>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</si>
  <si>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</si>
  <si>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</si>
  <si>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</si>
  <si>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</si>
  <si>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</si>
  <si>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</si>
  <si>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</si>
  <si>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1月31日</t>
    <rPh sb="1" eb="2">
      <t>ガツ</t>
    </rPh>
    <rPh sb="4" eb="5">
      <t>ニチ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</si>
  <si>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</si>
  <si>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</si>
  <si>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</si>
  <si>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</si>
  <si>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</si>
  <si>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</si>
  <si>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</si>
  <si>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</si>
  <si>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</si>
  <si>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</si>
  <si>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</si>
  <si>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</si>
  <si>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</si>
  <si>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</si>
  <si>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</si>
  <si>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</si>
  <si>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</si>
  <si>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</si>
  <si>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</si>
  <si>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</si>
  <si>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</si>
  <si>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</si>
  <si>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</si>
  <si>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</si>
  <si>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</si>
  <si>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</si>
  <si>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</si>
  <si>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</si>
  <si>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</si>
  <si>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</si>
  <si>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</si>
  <si>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</si>
  <si>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</si>
  <si>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</si>
  <si>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</si>
  <si>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</si>
  <si>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</si>
  <si>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</si>
  <si>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</si>
  <si>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</si>
  <si>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</si>
  <si>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</si>
  <si>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</si>
  <si>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</si>
  <si>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</si>
  <si>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</si>
  <si>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</si>
  <si>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</si>
  <si>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</si>
  <si>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</si>
  <si>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</si>
  <si>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</si>
  <si>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</si>
  <si>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</si>
  <si>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</si>
  <si>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</si>
  <si>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</si>
  <si>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</si>
  <si>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※実際は売電を開始していないため本来は売電を加味しない</t>
    <rPh sb="1" eb="3">
      <t>ジッサイ</t>
    </rPh>
    <rPh sb="4" eb="6">
      <t>バイデン</t>
    </rPh>
    <rPh sb="7" eb="9">
      <t>カイシ</t>
    </rPh>
    <rPh sb="16" eb="18">
      <t>ホンライ</t>
    </rPh>
    <rPh sb="19" eb="21">
      <t>バイデン</t>
    </rPh>
    <rPh sb="22" eb="24">
      <t>カミ</t>
    </rPh>
    <phoneticPr fontId="1"/>
  </si>
  <si>
    <t>〇</t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</si>
  <si>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</si>
  <si>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</si>
  <si>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</si>
  <si>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</si>
  <si>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</si>
  <si>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</si>
  <si>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</si>
  <si>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</si>
  <si>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</si>
  <si>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</si>
  <si>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</si>
  <si>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</si>
  <si>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</si>
  <si>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</si>
  <si>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</si>
  <si>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</si>
  <si>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</si>
  <si>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</si>
  <si>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</si>
  <si>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</si>
  <si>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</si>
  <si>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</si>
  <si>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</si>
  <si>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</si>
  <si>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</si>
  <si>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</si>
  <si>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</si>
  <si>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</si>
  <si>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</si>
  <si>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</si>
  <si>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2月29日</t>
    <rPh sb="1" eb="2">
      <t>ガツ</t>
    </rPh>
    <rPh sb="4" eb="5">
      <t>ニチ</t>
    </rPh>
    <phoneticPr fontId="1"/>
  </si>
  <si>
    <t>Kw</t>
    <phoneticPr fontId="1"/>
  </si>
  <si>
    <t>標準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</si>
  <si>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</si>
  <si>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</si>
  <si>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</si>
  <si>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10月</t>
    <rPh sb="2" eb="3">
      <t>ガツ</t>
    </rPh>
    <phoneticPr fontId="1"/>
  </si>
  <si>
    <t>3月1日</t>
    <rPh sb="1" eb="2">
      <t>ガツ</t>
    </rPh>
    <rPh sb="3" eb="4">
      <t>ニチ</t>
    </rPh>
    <phoneticPr fontId="1"/>
  </si>
  <si>
    <t>3月2日</t>
    <rPh sb="1" eb="2">
      <t>ガツ</t>
    </rPh>
    <rPh sb="3" eb="4">
      <t>ニチ</t>
    </rPh>
    <phoneticPr fontId="1"/>
  </si>
  <si>
    <t>3月3日</t>
    <rPh sb="1" eb="2">
      <t>ガツ</t>
    </rPh>
    <rPh sb="3" eb="4">
      <t>ニチ</t>
    </rPh>
    <phoneticPr fontId="1"/>
  </si>
  <si>
    <t>3月4日</t>
    <rPh sb="1" eb="2">
      <t>ガツ</t>
    </rPh>
    <rPh sb="3" eb="4">
      <t>ニチ</t>
    </rPh>
    <phoneticPr fontId="1"/>
  </si>
  <si>
    <t>3月5日</t>
    <rPh sb="1" eb="2">
      <t>ガツ</t>
    </rPh>
    <rPh sb="3" eb="4">
      <t>ニチ</t>
    </rPh>
    <phoneticPr fontId="1"/>
  </si>
  <si>
    <t>3月6日</t>
    <rPh sb="1" eb="2">
      <t>ガツ</t>
    </rPh>
    <rPh sb="3" eb="4">
      <t>ニチ</t>
    </rPh>
    <phoneticPr fontId="1"/>
  </si>
  <si>
    <t>3月7日</t>
    <rPh sb="1" eb="2">
      <t>ガツ</t>
    </rPh>
    <rPh sb="3" eb="4">
      <t>ニチ</t>
    </rPh>
    <phoneticPr fontId="1"/>
  </si>
  <si>
    <t>3月8日</t>
    <rPh sb="1" eb="2">
      <t>ガツ</t>
    </rPh>
    <rPh sb="3" eb="4">
      <t>ニチ</t>
    </rPh>
    <phoneticPr fontId="1"/>
  </si>
  <si>
    <t>3月9日</t>
    <rPh sb="1" eb="2">
      <t>ガツ</t>
    </rPh>
    <rPh sb="3" eb="4">
      <t>ニチ</t>
    </rPh>
    <phoneticPr fontId="1"/>
  </si>
  <si>
    <t>3月10日</t>
    <rPh sb="1" eb="2">
      <t>ガツ</t>
    </rPh>
    <rPh sb="4" eb="5">
      <t>ニチ</t>
    </rPh>
    <phoneticPr fontId="1"/>
  </si>
  <si>
    <t>3月11日</t>
    <rPh sb="1" eb="2">
      <t>ガツ</t>
    </rPh>
    <rPh sb="4" eb="5">
      <t>ニチ</t>
    </rPh>
    <phoneticPr fontId="1"/>
  </si>
  <si>
    <t>3月12日</t>
    <rPh sb="1" eb="2">
      <t>ガツ</t>
    </rPh>
    <rPh sb="4" eb="5">
      <t>ニチ</t>
    </rPh>
    <phoneticPr fontId="1"/>
  </si>
  <si>
    <t>3月13日</t>
    <rPh sb="1" eb="2">
      <t>ガツ</t>
    </rPh>
    <rPh sb="4" eb="5">
      <t>ニチ</t>
    </rPh>
    <phoneticPr fontId="1"/>
  </si>
  <si>
    <t>3月14日</t>
    <rPh sb="1" eb="2">
      <t>ガツ</t>
    </rPh>
    <rPh sb="4" eb="5">
      <t>ニチ</t>
    </rPh>
    <phoneticPr fontId="1"/>
  </si>
  <si>
    <t>3月15日</t>
    <rPh sb="1" eb="2">
      <t>ガツ</t>
    </rPh>
    <rPh sb="4" eb="5">
      <t>ニチ</t>
    </rPh>
    <phoneticPr fontId="1"/>
  </si>
  <si>
    <t>3月16日</t>
    <rPh sb="1" eb="2">
      <t>ガツ</t>
    </rPh>
    <rPh sb="4" eb="5">
      <t>ニチ</t>
    </rPh>
    <phoneticPr fontId="1"/>
  </si>
  <si>
    <t>3月17日</t>
    <rPh sb="1" eb="2">
      <t>ガツ</t>
    </rPh>
    <rPh sb="4" eb="5">
      <t>ニチ</t>
    </rPh>
    <phoneticPr fontId="1"/>
  </si>
  <si>
    <t>3月18日</t>
    <rPh sb="1" eb="2">
      <t>ガツ</t>
    </rPh>
    <rPh sb="4" eb="5">
      <t>ニチ</t>
    </rPh>
    <phoneticPr fontId="1"/>
  </si>
  <si>
    <t>3月19日</t>
    <rPh sb="1" eb="2">
      <t>ガツ</t>
    </rPh>
    <rPh sb="4" eb="5">
      <t>ニチ</t>
    </rPh>
    <phoneticPr fontId="1"/>
  </si>
  <si>
    <t>3月20日</t>
    <rPh sb="1" eb="2">
      <t>ガツ</t>
    </rPh>
    <rPh sb="4" eb="5">
      <t>ニチ</t>
    </rPh>
    <phoneticPr fontId="1"/>
  </si>
  <si>
    <t>3月21日</t>
    <rPh sb="1" eb="2">
      <t>ガツ</t>
    </rPh>
    <rPh sb="4" eb="5">
      <t>ニチ</t>
    </rPh>
    <phoneticPr fontId="1"/>
  </si>
  <si>
    <t>3月22日</t>
    <rPh sb="1" eb="2">
      <t>ガツ</t>
    </rPh>
    <rPh sb="4" eb="5">
      <t>ニチ</t>
    </rPh>
    <phoneticPr fontId="1"/>
  </si>
  <si>
    <t>3月23日</t>
    <rPh sb="1" eb="2">
      <t>ガツ</t>
    </rPh>
    <rPh sb="4" eb="5">
      <t>ニチ</t>
    </rPh>
    <phoneticPr fontId="1"/>
  </si>
  <si>
    <t>3月24日</t>
    <rPh sb="1" eb="2">
      <t>ガツ</t>
    </rPh>
    <rPh sb="4" eb="5">
      <t>ニチ</t>
    </rPh>
    <phoneticPr fontId="1"/>
  </si>
  <si>
    <t>3月25日</t>
    <rPh sb="1" eb="2">
      <t>ガツ</t>
    </rPh>
    <rPh sb="4" eb="5">
      <t>ニチ</t>
    </rPh>
    <phoneticPr fontId="1"/>
  </si>
  <si>
    <t>3月26日</t>
    <rPh sb="1" eb="2">
      <t>ガツ</t>
    </rPh>
    <rPh sb="4" eb="5">
      <t>ニチ</t>
    </rPh>
    <phoneticPr fontId="1"/>
  </si>
  <si>
    <t>3月27日</t>
    <rPh sb="1" eb="2">
      <t>ガツ</t>
    </rPh>
    <rPh sb="4" eb="5">
      <t>ニチ</t>
    </rPh>
    <phoneticPr fontId="1"/>
  </si>
  <si>
    <t>3月28日</t>
    <rPh sb="1" eb="2">
      <t>ガツ</t>
    </rPh>
    <rPh sb="4" eb="5">
      <t>ニチ</t>
    </rPh>
    <phoneticPr fontId="1"/>
  </si>
  <si>
    <t>3月29日</t>
    <rPh sb="1" eb="2">
      <t>ガツ</t>
    </rPh>
    <rPh sb="4" eb="5">
      <t>ニチ</t>
    </rPh>
    <phoneticPr fontId="1"/>
  </si>
  <si>
    <t>3月30日</t>
    <rPh sb="1" eb="2">
      <t>ガツ</t>
    </rPh>
    <rPh sb="4" eb="5">
      <t>ニチ</t>
    </rPh>
    <phoneticPr fontId="1"/>
  </si>
  <si>
    <t>3月31日</t>
    <rPh sb="1" eb="2">
      <t>ガツ</t>
    </rPh>
    <rPh sb="4" eb="5">
      <t>ニチ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</si>
  <si>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</si>
  <si>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</si>
  <si>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</si>
  <si>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</si>
  <si>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</si>
  <si>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</si>
  <si>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</si>
  <si>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</si>
  <si>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</si>
  <si>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</si>
  <si>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</si>
  <si>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</si>
  <si>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</si>
  <si>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</si>
  <si>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</si>
  <si>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</si>
  <si>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</si>
  <si>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</si>
  <si>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</si>
  <si>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</si>
  <si>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</si>
  <si>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</si>
  <si>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</si>
  <si>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</si>
  <si>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</si>
  <si>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</si>
  <si>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</si>
  <si>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</si>
  <si>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</si>
  <si>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</si>
  <si>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</si>
  <si>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4月1日</t>
    <rPh sb="1" eb="2">
      <t>ガツ</t>
    </rPh>
    <rPh sb="3" eb="4">
      <t>ニチ</t>
    </rPh>
    <phoneticPr fontId="1"/>
  </si>
  <si>
    <t>4月2日</t>
    <rPh sb="1" eb="2">
      <t>ガツ</t>
    </rPh>
    <rPh sb="3" eb="4">
      <t>ニチ</t>
    </rPh>
    <phoneticPr fontId="1"/>
  </si>
  <si>
    <t>4月3日</t>
    <rPh sb="1" eb="2">
      <t>ガツ</t>
    </rPh>
    <rPh sb="3" eb="4">
      <t>ニチ</t>
    </rPh>
    <phoneticPr fontId="1"/>
  </si>
  <si>
    <t>4月4日</t>
    <rPh sb="1" eb="2">
      <t>ガツ</t>
    </rPh>
    <rPh sb="3" eb="4">
      <t>ニチ</t>
    </rPh>
    <phoneticPr fontId="1"/>
  </si>
  <si>
    <t>4月5日</t>
    <rPh sb="1" eb="2">
      <t>ガツ</t>
    </rPh>
    <rPh sb="3" eb="4">
      <t>ニチ</t>
    </rPh>
    <phoneticPr fontId="1"/>
  </si>
  <si>
    <t>4月6日</t>
    <rPh sb="1" eb="2">
      <t>ガツ</t>
    </rPh>
    <rPh sb="3" eb="4">
      <t>ニチ</t>
    </rPh>
    <phoneticPr fontId="1"/>
  </si>
  <si>
    <t>4月7日</t>
    <rPh sb="1" eb="2">
      <t>ガツ</t>
    </rPh>
    <rPh sb="3" eb="4">
      <t>ニチ</t>
    </rPh>
    <phoneticPr fontId="1"/>
  </si>
  <si>
    <t>4月8日</t>
    <rPh sb="1" eb="2">
      <t>ガツ</t>
    </rPh>
    <rPh sb="3" eb="4">
      <t>ニチ</t>
    </rPh>
    <phoneticPr fontId="1"/>
  </si>
  <si>
    <t>4月9日</t>
    <rPh sb="1" eb="2">
      <t>ガツ</t>
    </rPh>
    <rPh sb="3" eb="4">
      <t>ニチ</t>
    </rPh>
    <phoneticPr fontId="1"/>
  </si>
  <si>
    <t>4月10日</t>
    <rPh sb="1" eb="2">
      <t>ガツ</t>
    </rPh>
    <rPh sb="4" eb="5">
      <t>ニチ</t>
    </rPh>
    <phoneticPr fontId="1"/>
  </si>
  <si>
    <t>4月11日</t>
    <rPh sb="1" eb="2">
      <t>ガツ</t>
    </rPh>
    <rPh sb="4" eb="5">
      <t>ニチ</t>
    </rPh>
    <phoneticPr fontId="1"/>
  </si>
  <si>
    <t>4月12日</t>
    <rPh sb="1" eb="2">
      <t>ガツ</t>
    </rPh>
    <rPh sb="4" eb="5">
      <t>ニチ</t>
    </rPh>
    <phoneticPr fontId="1"/>
  </si>
  <si>
    <t>4月13日</t>
    <rPh sb="1" eb="2">
      <t>ガツ</t>
    </rPh>
    <rPh sb="4" eb="5">
      <t>ニチ</t>
    </rPh>
    <phoneticPr fontId="1"/>
  </si>
  <si>
    <t>4月14日</t>
    <rPh sb="1" eb="2">
      <t>ガツ</t>
    </rPh>
    <rPh sb="4" eb="5">
      <t>ニチ</t>
    </rPh>
    <phoneticPr fontId="1"/>
  </si>
  <si>
    <t>4月15日</t>
    <rPh sb="1" eb="2">
      <t>ガツ</t>
    </rPh>
    <rPh sb="4" eb="5">
      <t>ニチ</t>
    </rPh>
    <phoneticPr fontId="1"/>
  </si>
  <si>
    <t>4月16日</t>
    <rPh sb="1" eb="2">
      <t>ガツ</t>
    </rPh>
    <rPh sb="4" eb="5">
      <t>ニチ</t>
    </rPh>
    <phoneticPr fontId="1"/>
  </si>
  <si>
    <t>4月17日</t>
    <rPh sb="1" eb="2">
      <t>ガツ</t>
    </rPh>
    <rPh sb="4" eb="5">
      <t>ニチ</t>
    </rPh>
    <phoneticPr fontId="1"/>
  </si>
  <si>
    <t>4月18日</t>
    <rPh sb="1" eb="2">
      <t>ガツ</t>
    </rPh>
    <rPh sb="4" eb="5">
      <t>ニチ</t>
    </rPh>
    <phoneticPr fontId="1"/>
  </si>
  <si>
    <t>4月19日</t>
    <rPh sb="1" eb="2">
      <t>ガツ</t>
    </rPh>
    <rPh sb="4" eb="5">
      <t>ニチ</t>
    </rPh>
    <phoneticPr fontId="1"/>
  </si>
  <si>
    <t>4月20日</t>
    <rPh sb="1" eb="2">
      <t>ガツ</t>
    </rPh>
    <rPh sb="4" eb="5">
      <t>ニチ</t>
    </rPh>
    <phoneticPr fontId="1"/>
  </si>
  <si>
    <t>4月21日</t>
    <rPh sb="1" eb="2">
      <t>ガツ</t>
    </rPh>
    <rPh sb="4" eb="5">
      <t>ニチ</t>
    </rPh>
    <phoneticPr fontId="1"/>
  </si>
  <si>
    <t>4月22日</t>
    <rPh sb="1" eb="2">
      <t>ガツ</t>
    </rPh>
    <rPh sb="4" eb="5">
      <t>ニチ</t>
    </rPh>
    <phoneticPr fontId="1"/>
  </si>
  <si>
    <t>4月23日</t>
    <rPh sb="1" eb="2">
      <t>ガツ</t>
    </rPh>
    <rPh sb="4" eb="5">
      <t>ニチ</t>
    </rPh>
    <phoneticPr fontId="1"/>
  </si>
  <si>
    <t>4月24日</t>
    <rPh sb="1" eb="2">
      <t>ガツ</t>
    </rPh>
    <rPh sb="4" eb="5">
      <t>ニチ</t>
    </rPh>
    <phoneticPr fontId="1"/>
  </si>
  <si>
    <t>4月25日</t>
    <rPh sb="1" eb="2">
      <t>ガツ</t>
    </rPh>
    <rPh sb="4" eb="5">
      <t>ニチ</t>
    </rPh>
    <phoneticPr fontId="1"/>
  </si>
  <si>
    <t>4月26日</t>
    <rPh sb="1" eb="2">
      <t>ガツ</t>
    </rPh>
    <rPh sb="4" eb="5">
      <t>ニチ</t>
    </rPh>
    <phoneticPr fontId="1"/>
  </si>
  <si>
    <t>4月27日</t>
    <rPh sb="1" eb="2">
      <t>ガツ</t>
    </rPh>
    <rPh sb="4" eb="5">
      <t>ニチ</t>
    </rPh>
    <phoneticPr fontId="1"/>
  </si>
  <si>
    <t>4月28日</t>
    <rPh sb="1" eb="2">
      <t>ガツ</t>
    </rPh>
    <rPh sb="4" eb="5">
      <t>ニチ</t>
    </rPh>
    <phoneticPr fontId="1"/>
  </si>
  <si>
    <t>4月29日</t>
    <rPh sb="1" eb="2">
      <t>ガツ</t>
    </rPh>
    <rPh sb="4" eb="5">
      <t>ニチ</t>
    </rPh>
    <phoneticPr fontId="1"/>
  </si>
  <si>
    <t>4月30日</t>
    <rPh sb="1" eb="2">
      <t>ガツ</t>
    </rPh>
    <rPh sb="4" eb="5">
      <t>ニチ</t>
    </rPh>
    <phoneticPr fontId="1"/>
  </si>
  <si>
    <t>曇</t>
    <phoneticPr fontId="1"/>
  </si>
  <si>
    <t>霙</t>
    <phoneticPr fontId="1"/>
  </si>
  <si>
    <t>晴</t>
    <phoneticPr fontId="1"/>
  </si>
  <si>
    <t>霧</t>
    <phoneticPr fontId="1"/>
  </si>
  <si>
    <t>雪</t>
    <phoneticPr fontId="1"/>
  </si>
  <si>
    <t>雨</t>
    <phoneticPr fontId="1"/>
  </si>
  <si>
    <t>5月1日</t>
    <rPh sb="1" eb="2">
      <t>ガツ</t>
    </rPh>
    <rPh sb="3" eb="4">
      <t>ニチ</t>
    </rPh>
    <phoneticPr fontId="1"/>
  </si>
  <si>
    <t>5月2日</t>
    <rPh sb="1" eb="2">
      <t>ガツ</t>
    </rPh>
    <rPh sb="3" eb="4">
      <t>ニチ</t>
    </rPh>
    <phoneticPr fontId="1"/>
  </si>
  <si>
    <t>5月3日</t>
    <rPh sb="1" eb="2">
      <t>ガツ</t>
    </rPh>
    <rPh sb="3" eb="4">
      <t>ニチ</t>
    </rPh>
    <phoneticPr fontId="1"/>
  </si>
  <si>
    <t>5月4日</t>
    <rPh sb="1" eb="2">
      <t>ガツ</t>
    </rPh>
    <rPh sb="3" eb="4">
      <t>ニチ</t>
    </rPh>
    <phoneticPr fontId="1"/>
  </si>
  <si>
    <t>5月5日</t>
    <rPh sb="1" eb="2">
      <t>ガツ</t>
    </rPh>
    <rPh sb="3" eb="4">
      <t>ニチ</t>
    </rPh>
    <phoneticPr fontId="1"/>
  </si>
  <si>
    <t>5月6日</t>
    <rPh sb="1" eb="2">
      <t>ガツ</t>
    </rPh>
    <rPh sb="3" eb="4">
      <t>ニチ</t>
    </rPh>
    <phoneticPr fontId="1"/>
  </si>
  <si>
    <t>5月7日</t>
    <rPh sb="1" eb="2">
      <t>ガツ</t>
    </rPh>
    <rPh sb="3" eb="4">
      <t>ニチ</t>
    </rPh>
    <phoneticPr fontId="1"/>
  </si>
  <si>
    <t>5月8日</t>
    <rPh sb="1" eb="2">
      <t>ガツ</t>
    </rPh>
    <rPh sb="3" eb="4">
      <t>ニチ</t>
    </rPh>
    <phoneticPr fontId="1"/>
  </si>
  <si>
    <t>5月9日</t>
    <rPh sb="1" eb="2">
      <t>ガツ</t>
    </rPh>
    <rPh sb="3" eb="4">
      <t>ニチ</t>
    </rPh>
    <phoneticPr fontId="1"/>
  </si>
  <si>
    <t>5月10日</t>
    <rPh sb="1" eb="2">
      <t>ガツ</t>
    </rPh>
    <rPh sb="4" eb="5">
      <t>ニチ</t>
    </rPh>
    <phoneticPr fontId="1"/>
  </si>
  <si>
    <t>5月11日</t>
    <rPh sb="1" eb="2">
      <t>ガツ</t>
    </rPh>
    <rPh sb="4" eb="5">
      <t>ニチ</t>
    </rPh>
    <phoneticPr fontId="1"/>
  </si>
  <si>
    <t>5月12日</t>
    <rPh sb="1" eb="2">
      <t>ガツ</t>
    </rPh>
    <rPh sb="4" eb="5">
      <t>ニチ</t>
    </rPh>
    <phoneticPr fontId="1"/>
  </si>
  <si>
    <t>5月13日</t>
    <rPh sb="1" eb="2">
      <t>ガツ</t>
    </rPh>
    <rPh sb="4" eb="5">
      <t>ニチ</t>
    </rPh>
    <phoneticPr fontId="1"/>
  </si>
  <si>
    <t>5月14日</t>
    <rPh sb="1" eb="2">
      <t>ガツ</t>
    </rPh>
    <rPh sb="4" eb="5">
      <t>ニチ</t>
    </rPh>
    <phoneticPr fontId="1"/>
  </si>
  <si>
    <t>5月15日</t>
    <rPh sb="1" eb="2">
      <t>ガツ</t>
    </rPh>
    <rPh sb="4" eb="5">
      <t>ニチ</t>
    </rPh>
    <phoneticPr fontId="1"/>
  </si>
  <si>
    <t>5月16日</t>
    <rPh sb="1" eb="2">
      <t>ガツ</t>
    </rPh>
    <rPh sb="4" eb="5">
      <t>ニチ</t>
    </rPh>
    <phoneticPr fontId="1"/>
  </si>
  <si>
    <t>5月17日</t>
    <rPh sb="1" eb="2">
      <t>ガツ</t>
    </rPh>
    <rPh sb="4" eb="5">
      <t>ニチ</t>
    </rPh>
    <phoneticPr fontId="1"/>
  </si>
  <si>
    <t>5月18日</t>
    <rPh sb="1" eb="2">
      <t>ガツ</t>
    </rPh>
    <rPh sb="4" eb="5">
      <t>ニチ</t>
    </rPh>
    <phoneticPr fontId="1"/>
  </si>
  <si>
    <t>5月19日</t>
    <rPh sb="1" eb="2">
      <t>ガツ</t>
    </rPh>
    <rPh sb="4" eb="5">
      <t>ニチ</t>
    </rPh>
    <phoneticPr fontId="1"/>
  </si>
  <si>
    <t>5月20日</t>
    <rPh sb="1" eb="2">
      <t>ガツ</t>
    </rPh>
    <rPh sb="4" eb="5">
      <t>ニチ</t>
    </rPh>
    <phoneticPr fontId="1"/>
  </si>
  <si>
    <t>5月21日</t>
    <rPh sb="1" eb="2">
      <t>ガツ</t>
    </rPh>
    <rPh sb="4" eb="5">
      <t>ニチ</t>
    </rPh>
    <phoneticPr fontId="1"/>
  </si>
  <si>
    <t>5月22日</t>
    <rPh sb="1" eb="2">
      <t>ガツ</t>
    </rPh>
    <rPh sb="4" eb="5">
      <t>ニチ</t>
    </rPh>
    <phoneticPr fontId="1"/>
  </si>
  <si>
    <t>5月23日</t>
    <rPh sb="1" eb="2">
      <t>ガツ</t>
    </rPh>
    <rPh sb="4" eb="5">
      <t>ニチ</t>
    </rPh>
    <phoneticPr fontId="1"/>
  </si>
  <si>
    <t>5月24日</t>
    <rPh sb="1" eb="2">
      <t>ガツ</t>
    </rPh>
    <rPh sb="4" eb="5">
      <t>ニチ</t>
    </rPh>
    <phoneticPr fontId="1"/>
  </si>
  <si>
    <t>5月25日</t>
    <rPh sb="1" eb="2">
      <t>ガツ</t>
    </rPh>
    <rPh sb="4" eb="5">
      <t>ニチ</t>
    </rPh>
    <phoneticPr fontId="1"/>
  </si>
  <si>
    <t>5月26日</t>
    <rPh sb="1" eb="2">
      <t>ガツ</t>
    </rPh>
    <rPh sb="4" eb="5">
      <t>ニチ</t>
    </rPh>
    <phoneticPr fontId="1"/>
  </si>
  <si>
    <t>5月27日</t>
    <rPh sb="1" eb="2">
      <t>ガツ</t>
    </rPh>
    <rPh sb="4" eb="5">
      <t>ニチ</t>
    </rPh>
    <phoneticPr fontId="1"/>
  </si>
  <si>
    <t>5月28日</t>
    <rPh sb="1" eb="2">
      <t>ガツ</t>
    </rPh>
    <rPh sb="4" eb="5">
      <t>ニチ</t>
    </rPh>
    <phoneticPr fontId="1"/>
  </si>
  <si>
    <t>5月29日</t>
    <rPh sb="1" eb="2">
      <t>ガツ</t>
    </rPh>
    <rPh sb="4" eb="5">
      <t>ニチ</t>
    </rPh>
    <phoneticPr fontId="1"/>
  </si>
  <si>
    <t>5月30日</t>
    <rPh sb="1" eb="2">
      <t>ガツ</t>
    </rPh>
    <rPh sb="4" eb="5">
      <t>ニチ</t>
    </rPh>
    <phoneticPr fontId="1"/>
  </si>
  <si>
    <t>6月1日</t>
    <rPh sb="1" eb="2">
      <t>ガツ</t>
    </rPh>
    <rPh sb="3" eb="4">
      <t>ニチ</t>
    </rPh>
    <phoneticPr fontId="1"/>
  </si>
  <si>
    <t>6月2日</t>
    <rPh sb="1" eb="2">
      <t>ガツ</t>
    </rPh>
    <rPh sb="3" eb="4">
      <t>ニチ</t>
    </rPh>
    <phoneticPr fontId="1"/>
  </si>
  <si>
    <t>6月3日</t>
    <rPh sb="1" eb="2">
      <t>ガツ</t>
    </rPh>
    <rPh sb="3" eb="4">
      <t>ニチ</t>
    </rPh>
    <phoneticPr fontId="1"/>
  </si>
  <si>
    <t>6月4日</t>
    <rPh sb="1" eb="2">
      <t>ガツ</t>
    </rPh>
    <rPh sb="3" eb="4">
      <t>ニチ</t>
    </rPh>
    <phoneticPr fontId="1"/>
  </si>
  <si>
    <t>6月5日</t>
    <rPh sb="1" eb="2">
      <t>ガツ</t>
    </rPh>
    <rPh sb="3" eb="4">
      <t>ニチ</t>
    </rPh>
    <phoneticPr fontId="1"/>
  </si>
  <si>
    <t>6月6日</t>
    <rPh sb="1" eb="2">
      <t>ガツ</t>
    </rPh>
    <rPh sb="3" eb="4">
      <t>ニチ</t>
    </rPh>
    <phoneticPr fontId="1"/>
  </si>
  <si>
    <t>6月7日</t>
    <rPh sb="1" eb="2">
      <t>ガツ</t>
    </rPh>
    <rPh sb="3" eb="4">
      <t>ニチ</t>
    </rPh>
    <phoneticPr fontId="1"/>
  </si>
  <si>
    <t>6月8日</t>
    <rPh sb="1" eb="2">
      <t>ガツ</t>
    </rPh>
    <rPh sb="3" eb="4">
      <t>ニチ</t>
    </rPh>
    <phoneticPr fontId="1"/>
  </si>
  <si>
    <t>6月9日</t>
    <rPh sb="1" eb="2">
      <t>ガツ</t>
    </rPh>
    <rPh sb="3" eb="4">
      <t>ニチ</t>
    </rPh>
    <phoneticPr fontId="1"/>
  </si>
  <si>
    <t>6月10日</t>
    <rPh sb="1" eb="2">
      <t>ガツ</t>
    </rPh>
    <rPh sb="4" eb="5">
      <t>ニチ</t>
    </rPh>
    <phoneticPr fontId="1"/>
  </si>
  <si>
    <t>6月11日</t>
    <rPh sb="1" eb="2">
      <t>ガツ</t>
    </rPh>
    <rPh sb="4" eb="5">
      <t>ニチ</t>
    </rPh>
    <phoneticPr fontId="1"/>
  </si>
  <si>
    <t>6月12日</t>
    <rPh sb="1" eb="2">
      <t>ガツ</t>
    </rPh>
    <rPh sb="4" eb="5">
      <t>ニチ</t>
    </rPh>
    <phoneticPr fontId="1"/>
  </si>
  <si>
    <t>6月13日</t>
    <rPh sb="1" eb="2">
      <t>ガツ</t>
    </rPh>
    <rPh sb="4" eb="5">
      <t>ニチ</t>
    </rPh>
    <phoneticPr fontId="1"/>
  </si>
  <si>
    <t>6月14日</t>
    <rPh sb="1" eb="2">
      <t>ガツ</t>
    </rPh>
    <rPh sb="4" eb="5">
      <t>ニチ</t>
    </rPh>
    <phoneticPr fontId="1"/>
  </si>
  <si>
    <t>6月15日</t>
    <rPh sb="1" eb="2">
      <t>ガツ</t>
    </rPh>
    <rPh sb="4" eb="5">
      <t>ニチ</t>
    </rPh>
    <phoneticPr fontId="1"/>
  </si>
  <si>
    <t>6月16日</t>
    <rPh sb="1" eb="2">
      <t>ガツ</t>
    </rPh>
    <rPh sb="4" eb="5">
      <t>ニチ</t>
    </rPh>
    <phoneticPr fontId="1"/>
  </si>
  <si>
    <t>6月17日</t>
    <rPh sb="1" eb="2">
      <t>ガツ</t>
    </rPh>
    <rPh sb="4" eb="5">
      <t>ニチ</t>
    </rPh>
    <phoneticPr fontId="1"/>
  </si>
  <si>
    <t>6月18日</t>
    <rPh sb="1" eb="2">
      <t>ガツ</t>
    </rPh>
    <rPh sb="4" eb="5">
      <t>ニチ</t>
    </rPh>
    <phoneticPr fontId="1"/>
  </si>
  <si>
    <t>6月19日</t>
    <rPh sb="1" eb="2">
      <t>ガツ</t>
    </rPh>
    <rPh sb="4" eb="5">
      <t>ニチ</t>
    </rPh>
    <phoneticPr fontId="1"/>
  </si>
  <si>
    <t>6月20日</t>
    <rPh sb="1" eb="2">
      <t>ガツ</t>
    </rPh>
    <rPh sb="4" eb="5">
      <t>ニチ</t>
    </rPh>
    <phoneticPr fontId="1"/>
  </si>
  <si>
    <t>6月21日</t>
    <rPh sb="1" eb="2">
      <t>ガツ</t>
    </rPh>
    <rPh sb="4" eb="5">
      <t>ニチ</t>
    </rPh>
    <phoneticPr fontId="1"/>
  </si>
  <si>
    <t>6月22日</t>
    <rPh sb="1" eb="2">
      <t>ガツ</t>
    </rPh>
    <rPh sb="4" eb="5">
      <t>ニチ</t>
    </rPh>
    <phoneticPr fontId="1"/>
  </si>
  <si>
    <t>6月23日</t>
    <rPh sb="1" eb="2">
      <t>ガツ</t>
    </rPh>
    <rPh sb="4" eb="5">
      <t>ニチ</t>
    </rPh>
    <phoneticPr fontId="1"/>
  </si>
  <si>
    <t>6月24日</t>
    <rPh sb="1" eb="2">
      <t>ガツ</t>
    </rPh>
    <rPh sb="4" eb="5">
      <t>ニチ</t>
    </rPh>
    <phoneticPr fontId="1"/>
  </si>
  <si>
    <t>6月25日</t>
    <rPh sb="1" eb="2">
      <t>ガツ</t>
    </rPh>
    <rPh sb="4" eb="5">
      <t>ニチ</t>
    </rPh>
    <phoneticPr fontId="1"/>
  </si>
  <si>
    <t>6月26日</t>
    <rPh sb="1" eb="2">
      <t>ガツ</t>
    </rPh>
    <rPh sb="4" eb="5">
      <t>ニチ</t>
    </rPh>
    <phoneticPr fontId="1"/>
  </si>
  <si>
    <t>6月27日</t>
    <rPh sb="1" eb="2">
      <t>ガツ</t>
    </rPh>
    <rPh sb="4" eb="5">
      <t>ニチ</t>
    </rPh>
    <phoneticPr fontId="1"/>
  </si>
  <si>
    <t>6月28日</t>
    <rPh sb="1" eb="2">
      <t>ガツ</t>
    </rPh>
    <rPh sb="4" eb="5">
      <t>ニチ</t>
    </rPh>
    <phoneticPr fontId="1"/>
  </si>
  <si>
    <t>6月29日</t>
    <rPh sb="1" eb="2">
      <t>ガツ</t>
    </rPh>
    <rPh sb="4" eb="5">
      <t>ニチ</t>
    </rPh>
    <phoneticPr fontId="1"/>
  </si>
  <si>
    <t>6月30日</t>
    <rPh sb="1" eb="2">
      <t>ガツ</t>
    </rPh>
    <rPh sb="4" eb="5">
      <t>ニチ</t>
    </rPh>
    <phoneticPr fontId="1"/>
  </si>
  <si>
    <t>大雨</t>
    <phoneticPr fontId="1"/>
  </si>
  <si>
    <t>判定不可</t>
    <phoneticPr fontId="1"/>
  </si>
  <si>
    <t>7月1日</t>
    <rPh sb="1" eb="2">
      <t>ガツ</t>
    </rPh>
    <rPh sb="3" eb="4">
      <t>ニチ</t>
    </rPh>
    <phoneticPr fontId="1"/>
  </si>
  <si>
    <t>7月2日</t>
    <rPh sb="1" eb="2">
      <t>ガツ</t>
    </rPh>
    <rPh sb="3" eb="4">
      <t>ニチ</t>
    </rPh>
    <phoneticPr fontId="1"/>
  </si>
  <si>
    <t>7月3日</t>
    <rPh sb="1" eb="2">
      <t>ガツ</t>
    </rPh>
    <rPh sb="3" eb="4">
      <t>ニチ</t>
    </rPh>
    <phoneticPr fontId="1"/>
  </si>
  <si>
    <t>7月4日</t>
    <rPh sb="1" eb="2">
      <t>ガツ</t>
    </rPh>
    <rPh sb="3" eb="4">
      <t>ニチ</t>
    </rPh>
    <phoneticPr fontId="1"/>
  </si>
  <si>
    <t>7月5日</t>
    <rPh sb="1" eb="2">
      <t>ガツ</t>
    </rPh>
    <rPh sb="3" eb="4">
      <t>ニチ</t>
    </rPh>
    <phoneticPr fontId="1"/>
  </si>
  <si>
    <t>7月6日</t>
    <rPh sb="1" eb="2">
      <t>ガツ</t>
    </rPh>
    <rPh sb="3" eb="4">
      <t>ニチ</t>
    </rPh>
    <phoneticPr fontId="1"/>
  </si>
  <si>
    <t>7月7日</t>
    <rPh sb="1" eb="2">
      <t>ガツ</t>
    </rPh>
    <rPh sb="3" eb="4">
      <t>ニチ</t>
    </rPh>
    <phoneticPr fontId="1"/>
  </si>
  <si>
    <t>7月8日</t>
    <rPh sb="1" eb="2">
      <t>ガツ</t>
    </rPh>
    <rPh sb="3" eb="4">
      <t>ニチ</t>
    </rPh>
    <phoneticPr fontId="1"/>
  </si>
  <si>
    <t>7月9日</t>
    <rPh sb="1" eb="2">
      <t>ガツ</t>
    </rPh>
    <rPh sb="3" eb="4">
      <t>ニチ</t>
    </rPh>
    <phoneticPr fontId="1"/>
  </si>
  <si>
    <t>7月10日</t>
    <rPh sb="1" eb="2">
      <t>ガツ</t>
    </rPh>
    <rPh sb="4" eb="5">
      <t>ニチ</t>
    </rPh>
    <phoneticPr fontId="1"/>
  </si>
  <si>
    <t>7月11日</t>
    <rPh sb="1" eb="2">
      <t>ガツ</t>
    </rPh>
    <rPh sb="4" eb="5">
      <t>ニチ</t>
    </rPh>
    <phoneticPr fontId="1"/>
  </si>
  <si>
    <t>7月12日</t>
    <rPh sb="1" eb="2">
      <t>ガツ</t>
    </rPh>
    <rPh sb="4" eb="5">
      <t>ニチ</t>
    </rPh>
    <phoneticPr fontId="1"/>
  </si>
  <si>
    <t>7月13日</t>
    <rPh sb="1" eb="2">
      <t>ガツ</t>
    </rPh>
    <rPh sb="4" eb="5">
      <t>ニチ</t>
    </rPh>
    <phoneticPr fontId="1"/>
  </si>
  <si>
    <t>7月14日</t>
    <rPh sb="1" eb="2">
      <t>ガツ</t>
    </rPh>
    <rPh sb="4" eb="5">
      <t>ニチ</t>
    </rPh>
    <phoneticPr fontId="1"/>
  </si>
  <si>
    <t>7月15日</t>
    <rPh sb="1" eb="2">
      <t>ガツ</t>
    </rPh>
    <rPh sb="4" eb="5">
      <t>ニチ</t>
    </rPh>
    <phoneticPr fontId="1"/>
  </si>
  <si>
    <t>7月16日</t>
    <rPh sb="1" eb="2">
      <t>ガツ</t>
    </rPh>
    <rPh sb="4" eb="5">
      <t>ニチ</t>
    </rPh>
    <phoneticPr fontId="1"/>
  </si>
  <si>
    <t>7月17日</t>
    <rPh sb="1" eb="2">
      <t>ガツ</t>
    </rPh>
    <rPh sb="4" eb="5">
      <t>ニチ</t>
    </rPh>
    <phoneticPr fontId="1"/>
  </si>
  <si>
    <t>7月18日</t>
    <rPh sb="1" eb="2">
      <t>ガツ</t>
    </rPh>
    <rPh sb="4" eb="5">
      <t>ニチ</t>
    </rPh>
    <phoneticPr fontId="1"/>
  </si>
  <si>
    <t>7月19日</t>
    <rPh sb="1" eb="2">
      <t>ガツ</t>
    </rPh>
    <rPh sb="4" eb="5">
      <t>ニチ</t>
    </rPh>
    <phoneticPr fontId="1"/>
  </si>
  <si>
    <t>7月20日</t>
    <rPh sb="1" eb="2">
      <t>ガツ</t>
    </rPh>
    <rPh sb="4" eb="5">
      <t>ニチ</t>
    </rPh>
    <phoneticPr fontId="1"/>
  </si>
  <si>
    <t>7月21日</t>
    <rPh sb="1" eb="2">
      <t>ガツ</t>
    </rPh>
    <rPh sb="4" eb="5">
      <t>ニチ</t>
    </rPh>
    <phoneticPr fontId="1"/>
  </si>
  <si>
    <t>7月22日</t>
    <rPh sb="1" eb="2">
      <t>ガツ</t>
    </rPh>
    <rPh sb="4" eb="5">
      <t>ニチ</t>
    </rPh>
    <phoneticPr fontId="1"/>
  </si>
  <si>
    <t>7月23日</t>
    <rPh sb="1" eb="2">
      <t>ガツ</t>
    </rPh>
    <rPh sb="4" eb="5">
      <t>ニチ</t>
    </rPh>
    <phoneticPr fontId="1"/>
  </si>
  <si>
    <t>7月24日</t>
    <rPh sb="1" eb="2">
      <t>ガツ</t>
    </rPh>
    <rPh sb="4" eb="5">
      <t>ニチ</t>
    </rPh>
    <phoneticPr fontId="1"/>
  </si>
  <si>
    <t>7月25日</t>
    <rPh sb="1" eb="2">
      <t>ガツ</t>
    </rPh>
    <rPh sb="4" eb="5">
      <t>ニチ</t>
    </rPh>
    <phoneticPr fontId="1"/>
  </si>
  <si>
    <t>7月26日</t>
    <rPh sb="1" eb="2">
      <t>ガツ</t>
    </rPh>
    <rPh sb="4" eb="5">
      <t>ニチ</t>
    </rPh>
    <phoneticPr fontId="1"/>
  </si>
  <si>
    <t>7月27日</t>
    <rPh sb="1" eb="2">
      <t>ガツ</t>
    </rPh>
    <rPh sb="4" eb="5">
      <t>ニチ</t>
    </rPh>
    <phoneticPr fontId="1"/>
  </si>
  <si>
    <t>7月28日</t>
    <rPh sb="1" eb="2">
      <t>ガツ</t>
    </rPh>
    <rPh sb="4" eb="5">
      <t>ニチ</t>
    </rPh>
    <phoneticPr fontId="1"/>
  </si>
  <si>
    <t>7月29日</t>
    <rPh sb="1" eb="2">
      <t>ガツ</t>
    </rPh>
    <rPh sb="4" eb="5">
      <t>ニチ</t>
    </rPh>
    <phoneticPr fontId="1"/>
  </si>
  <si>
    <t>7月30日</t>
    <rPh sb="1" eb="2">
      <t>ガツ</t>
    </rPh>
    <rPh sb="4" eb="5">
      <t>ニチ</t>
    </rPh>
    <phoneticPr fontId="1"/>
  </si>
  <si>
    <t>7月</t>
    <rPh sb="1" eb="2">
      <t>ガツ</t>
    </rPh>
    <phoneticPr fontId="1"/>
  </si>
  <si>
    <t>7月31日</t>
    <rPh sb="1" eb="2">
      <t>ガツ</t>
    </rPh>
    <rPh sb="4" eb="5">
      <t>ニチ</t>
    </rPh>
    <phoneticPr fontId="1"/>
  </si>
  <si>
    <t>曇</t>
  </si>
  <si>
    <t>晴</t>
  </si>
  <si>
    <t>大雨</t>
  </si>
  <si>
    <t>雨</t>
  </si>
  <si>
    <t>8月1日</t>
    <rPh sb="1" eb="2">
      <t>ガツ</t>
    </rPh>
    <rPh sb="3" eb="4">
      <t>ニチ</t>
    </rPh>
    <phoneticPr fontId="1"/>
  </si>
  <si>
    <t>8月2日</t>
    <rPh sb="1" eb="2">
      <t>ガツ</t>
    </rPh>
    <rPh sb="3" eb="4">
      <t>ニチ</t>
    </rPh>
    <phoneticPr fontId="1"/>
  </si>
  <si>
    <t>8月3日</t>
    <rPh sb="1" eb="2">
      <t>ガツ</t>
    </rPh>
    <rPh sb="3" eb="4">
      <t>ニチ</t>
    </rPh>
    <phoneticPr fontId="1"/>
  </si>
  <si>
    <t>8月4日</t>
    <rPh sb="1" eb="2">
      <t>ガツ</t>
    </rPh>
    <rPh sb="3" eb="4">
      <t>ニチ</t>
    </rPh>
    <phoneticPr fontId="1"/>
  </si>
  <si>
    <t>8月5日</t>
    <rPh sb="1" eb="2">
      <t>ガツ</t>
    </rPh>
    <rPh sb="3" eb="4">
      <t>ニチ</t>
    </rPh>
    <phoneticPr fontId="1"/>
  </si>
  <si>
    <t>8月6日</t>
    <rPh sb="1" eb="2">
      <t>ガツ</t>
    </rPh>
    <rPh sb="3" eb="4">
      <t>ニチ</t>
    </rPh>
    <phoneticPr fontId="1"/>
  </si>
  <si>
    <t>8月7日</t>
    <rPh sb="1" eb="2">
      <t>ガツ</t>
    </rPh>
    <rPh sb="3" eb="4">
      <t>ニチ</t>
    </rPh>
    <phoneticPr fontId="1"/>
  </si>
  <si>
    <t>8月8日</t>
    <rPh sb="1" eb="2">
      <t>ガツ</t>
    </rPh>
    <rPh sb="3" eb="4">
      <t>ニチ</t>
    </rPh>
    <phoneticPr fontId="1"/>
  </si>
  <si>
    <t>8月9日</t>
    <rPh sb="1" eb="2">
      <t>ガツ</t>
    </rPh>
    <rPh sb="3" eb="4">
      <t>ニチ</t>
    </rPh>
    <phoneticPr fontId="1"/>
  </si>
  <si>
    <t>8月10日</t>
    <rPh sb="1" eb="2">
      <t>ガツ</t>
    </rPh>
    <rPh sb="4" eb="5">
      <t>ニチ</t>
    </rPh>
    <phoneticPr fontId="1"/>
  </si>
  <si>
    <t>8月11日</t>
    <rPh sb="1" eb="2">
      <t>ガツ</t>
    </rPh>
    <rPh sb="4" eb="5">
      <t>ニチ</t>
    </rPh>
    <phoneticPr fontId="1"/>
  </si>
  <si>
    <t>8月12日</t>
    <rPh sb="1" eb="2">
      <t>ガツ</t>
    </rPh>
    <rPh sb="4" eb="5">
      <t>ニチ</t>
    </rPh>
    <phoneticPr fontId="1"/>
  </si>
  <si>
    <t>8月13日</t>
    <rPh sb="1" eb="2">
      <t>ガツ</t>
    </rPh>
    <rPh sb="4" eb="5">
      <t>ニチ</t>
    </rPh>
    <phoneticPr fontId="1"/>
  </si>
  <si>
    <t>8月14日</t>
    <rPh sb="1" eb="2">
      <t>ガツ</t>
    </rPh>
    <rPh sb="4" eb="5">
      <t>ニチ</t>
    </rPh>
    <phoneticPr fontId="1"/>
  </si>
  <si>
    <t>8月15日</t>
    <rPh sb="1" eb="2">
      <t>ガツ</t>
    </rPh>
    <rPh sb="4" eb="5">
      <t>ニチ</t>
    </rPh>
    <phoneticPr fontId="1"/>
  </si>
  <si>
    <t>8月16日</t>
    <rPh sb="1" eb="2">
      <t>ガツ</t>
    </rPh>
    <rPh sb="4" eb="5">
      <t>ニチ</t>
    </rPh>
    <phoneticPr fontId="1"/>
  </si>
  <si>
    <t>8月17日</t>
    <rPh sb="1" eb="2">
      <t>ガツ</t>
    </rPh>
    <rPh sb="4" eb="5">
      <t>ニチ</t>
    </rPh>
    <phoneticPr fontId="1"/>
  </si>
  <si>
    <t>8月18日</t>
    <rPh sb="1" eb="2">
      <t>ガツ</t>
    </rPh>
    <rPh sb="4" eb="5">
      <t>ニチ</t>
    </rPh>
    <phoneticPr fontId="1"/>
  </si>
  <si>
    <t>8月19日</t>
    <rPh sb="1" eb="2">
      <t>ガツ</t>
    </rPh>
    <rPh sb="4" eb="5">
      <t>ニチ</t>
    </rPh>
    <phoneticPr fontId="1"/>
  </si>
  <si>
    <t>8月20日</t>
    <rPh sb="1" eb="2">
      <t>ガツ</t>
    </rPh>
    <rPh sb="4" eb="5">
      <t>ニチ</t>
    </rPh>
    <phoneticPr fontId="1"/>
  </si>
  <si>
    <t>8月21日</t>
    <rPh sb="1" eb="2">
      <t>ガツ</t>
    </rPh>
    <rPh sb="4" eb="5">
      <t>ニチ</t>
    </rPh>
    <phoneticPr fontId="1"/>
  </si>
  <si>
    <t>8月22日</t>
    <rPh sb="1" eb="2">
      <t>ガツ</t>
    </rPh>
    <rPh sb="4" eb="5">
      <t>ニチ</t>
    </rPh>
    <phoneticPr fontId="1"/>
  </si>
  <si>
    <t>8月23日</t>
    <rPh sb="1" eb="2">
      <t>ガツ</t>
    </rPh>
    <rPh sb="4" eb="5">
      <t>ニチ</t>
    </rPh>
    <phoneticPr fontId="1"/>
  </si>
  <si>
    <t>8月24日</t>
    <rPh sb="1" eb="2">
      <t>ガツ</t>
    </rPh>
    <rPh sb="4" eb="5">
      <t>ニチ</t>
    </rPh>
    <phoneticPr fontId="1"/>
  </si>
  <si>
    <t>8月25日</t>
    <rPh sb="1" eb="2">
      <t>ガツ</t>
    </rPh>
    <rPh sb="4" eb="5">
      <t>ニチ</t>
    </rPh>
    <phoneticPr fontId="1"/>
  </si>
  <si>
    <t>8月26日</t>
    <rPh sb="1" eb="2">
      <t>ガツ</t>
    </rPh>
    <rPh sb="4" eb="5">
      <t>ニチ</t>
    </rPh>
    <phoneticPr fontId="1"/>
  </si>
  <si>
    <t>8月27日</t>
    <rPh sb="1" eb="2">
      <t>ガツ</t>
    </rPh>
    <rPh sb="4" eb="5">
      <t>ニチ</t>
    </rPh>
    <phoneticPr fontId="1"/>
  </si>
  <si>
    <t>8月28日</t>
    <rPh sb="1" eb="2">
      <t>ガツ</t>
    </rPh>
    <rPh sb="4" eb="5">
      <t>ニチ</t>
    </rPh>
    <phoneticPr fontId="1"/>
  </si>
  <si>
    <t>8月29日</t>
    <rPh sb="1" eb="2">
      <t>ガツ</t>
    </rPh>
    <rPh sb="4" eb="5">
      <t>ニチ</t>
    </rPh>
    <phoneticPr fontId="1"/>
  </si>
  <si>
    <t>8月30日</t>
    <rPh sb="1" eb="2">
      <t>ガツ</t>
    </rPh>
    <rPh sb="4" eb="5">
      <t>ニチ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</si>
</sst>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19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1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1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1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1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1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1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660400</xdr:colOff>
          <xdr:row>21</xdr:row>
          <xdr:rowOff>133350</xdr:rowOff>
        </xdr:from>
        <xdr:to>
          <xdr:col>0</xdr:col>
          <xdr:colOff>1022350</xdr:colOff>
          <xdr:row>23</xdr:row>
          <xdr:rowOff>19050</xdr:rowOff>
        </xdr:to>
        <xdr:sp macro="" textlink="">
          <xdr:nvSpPr>
            <xdr:cNvPr id="22544" name="Button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1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660400</xdr:colOff>
          <xdr:row>23</xdr:row>
          <xdr:rowOff>146050</xdr:rowOff>
        </xdr:from>
        <xdr:to>
          <xdr:col>0</xdr:col>
          <xdr:colOff>1022350</xdr:colOff>
          <xdr:row>25</xdr:row>
          <xdr:rowOff>31750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641350</xdr:colOff>
          <xdr:row>25</xdr:row>
          <xdr:rowOff>222250</xdr:rowOff>
        </xdr:from>
        <xdr:to>
          <xdr:col>0</xdr:col>
          <xdr:colOff>1003300</xdr:colOff>
          <xdr:row>27</xdr:row>
          <xdr:rowOff>107950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6</xdr:row>
          <xdr:rowOff>146050</xdr:rowOff>
        </xdr:from>
        <xdr:to>
          <xdr:col>0</xdr:col>
          <xdr:colOff>1104900</xdr:colOff>
          <xdr:row>8</xdr:row>
          <xdr:rowOff>31750</xdr:rowOff>
        </xdr:to>
        <xdr:sp macro="" textlink="">
          <xdr:nvSpPr>
            <xdr:cNvPr id="22549" name="Button 21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1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190500</xdr:rowOff>
        </xdr:from>
        <xdr:to>
          <xdr:col>0</xdr:col>
          <xdr:colOff>1104900</xdr:colOff>
          <xdr:row>10</xdr:row>
          <xdr:rowOff>76200</xdr:rowOff>
        </xdr:to>
        <xdr:sp macro="" textlink="">
          <xdr:nvSpPr>
            <xdr:cNvPr id="22550" name="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1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10</xdr:row>
          <xdr:rowOff>184150</xdr:rowOff>
        </xdr:from>
        <xdr:to>
          <xdr:col>0</xdr:col>
          <xdr:colOff>1098550</xdr:colOff>
          <xdr:row>12</xdr:row>
          <xdr:rowOff>69850</xdr:rowOff>
        </xdr:to>
        <xdr:sp macro="" textlink="">
          <xdr:nvSpPr>
            <xdr:cNvPr id="22551" name="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1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12</xdr:row>
          <xdr:rowOff>209550</xdr:rowOff>
        </xdr:from>
        <xdr:to>
          <xdr:col>0</xdr:col>
          <xdr:colOff>1066800</xdr:colOff>
          <xdr:row>14</xdr:row>
          <xdr:rowOff>95250</xdr:rowOff>
        </xdr:to>
        <xdr:sp macro="" textlink="">
          <xdr:nvSpPr>
            <xdr:cNvPr id="22552" name="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1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22553" name="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1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17</xdr:row>
          <xdr:rowOff>50800</xdr:rowOff>
        </xdr:from>
        <xdr:to>
          <xdr:col>0</xdr:col>
          <xdr:colOff>1060450</xdr:colOff>
          <xdr:row>18</xdr:row>
          <xdr:rowOff>171450</xdr:rowOff>
        </xdr:to>
        <xdr:sp macro="" textlink="">
          <xdr:nvSpPr>
            <xdr:cNvPr id="22554" name="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1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19</xdr:row>
          <xdr:rowOff>88900</xdr:rowOff>
        </xdr:from>
        <xdr:to>
          <xdr:col>0</xdr:col>
          <xdr:colOff>1047750</xdr:colOff>
          <xdr:row>20</xdr:row>
          <xdr:rowOff>209550</xdr:rowOff>
        </xdr:to>
        <xdr:sp macro="" textlink="">
          <xdr:nvSpPr>
            <xdr:cNvPr id="22555" name="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1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1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1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1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393700</xdr:colOff>
          <xdr:row>2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57150</xdr:rowOff>
        </xdr:from>
        <xdr:to>
          <xdr:col>0</xdr:col>
          <xdr:colOff>476250</xdr:colOff>
          <xdr:row>5</xdr:row>
          <xdr:rowOff>184150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2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2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35</xdr:row>
          <xdr:rowOff>152400</xdr:rowOff>
        </xdr:from>
        <xdr:to>
          <xdr:col>0</xdr:col>
          <xdr:colOff>1003300</xdr:colOff>
          <xdr:row>37</xdr:row>
          <xdr:rowOff>57150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37</xdr:row>
          <xdr:rowOff>228600</xdr:rowOff>
        </xdr:from>
        <xdr:to>
          <xdr:col>0</xdr:col>
          <xdr:colOff>984250</xdr:colOff>
          <xdr:row>39</xdr:row>
          <xdr:rowOff>133350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171450</xdr:rowOff>
        </xdr:from>
        <xdr:to>
          <xdr:col>4</xdr:col>
          <xdr:colOff>361950</xdr:colOff>
          <xdr:row>2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3</xdr:row>
          <xdr:rowOff>0</xdr:rowOff>
        </xdr:from>
        <xdr:to>
          <xdr:col>1</xdr:col>
          <xdr:colOff>533400</xdr:colOff>
          <xdr:row>3</xdr:row>
          <xdr:rowOff>222250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3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3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3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3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3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3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3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3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3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3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3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3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196" name="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3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3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35</xdr:row>
          <xdr:rowOff>184150</xdr:rowOff>
        </xdr:from>
        <xdr:to>
          <xdr:col>0</xdr:col>
          <xdr:colOff>1009650</xdr:colOff>
          <xdr:row>37</xdr:row>
          <xdr:rowOff>88900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3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38</xdr:row>
          <xdr:rowOff>76200</xdr:rowOff>
        </xdr:from>
        <xdr:to>
          <xdr:col>0</xdr:col>
          <xdr:colOff>1028700</xdr:colOff>
          <xdr:row>39</xdr:row>
          <xdr:rowOff>222250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3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12700</xdr:colOff>
          <xdr:row>2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393700</xdr:colOff>
          <xdr:row>2</xdr:row>
          <xdr:rowOff>171450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5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6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6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6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6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6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6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6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6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6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6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6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6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6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6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6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6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6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6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6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6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6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6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6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6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6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6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6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7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7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7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7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7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7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7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7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7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7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7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7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7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7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7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7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7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7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7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7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7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7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7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7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7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7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7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7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7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7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8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8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8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8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8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8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8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8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8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8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8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8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8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8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8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08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8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8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8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8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8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8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09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9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9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9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09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9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09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9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9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9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9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09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09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09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09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09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09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09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09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09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09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09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09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09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09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09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09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09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A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A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0A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0A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0A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65542" name="Button 6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0A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65543" name="Button 7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0A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65544" name="Button 8" hidden="1">
              <a:extLst>
                <a:ext uri="{63B3BB69-23CF-44E3-9099-C40C66FF867C}">
                  <a14:compatExt spid="_x0000_s65544"/>
                </a:ext>
                <a:ext uri="{FF2B5EF4-FFF2-40B4-BE49-F238E27FC236}">
                  <a16:creationId xmlns:a16="http://schemas.microsoft.com/office/drawing/2014/main" id="{00000000-0008-0000-0A00-00000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65545" name="Button 9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0A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65546" name="Button 10" hidden="1">
              <a:extLst>
                <a:ext uri="{63B3BB69-23CF-44E3-9099-C40C66FF867C}">
                  <a14:compatExt spid="_x0000_s65546"/>
                </a:ext>
                <a:ext uri="{FF2B5EF4-FFF2-40B4-BE49-F238E27FC236}">
                  <a16:creationId xmlns:a16="http://schemas.microsoft.com/office/drawing/2014/main" id="{00000000-0008-0000-0A00-00000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65547" name="Button 11" hidden="1">
              <a:extLst>
                <a:ext uri="{63B3BB69-23CF-44E3-9099-C40C66FF867C}">
                  <a14:compatExt spid="_x0000_s65547"/>
                </a:ext>
                <a:ext uri="{FF2B5EF4-FFF2-40B4-BE49-F238E27FC236}">
                  <a16:creationId xmlns:a16="http://schemas.microsoft.com/office/drawing/2014/main" id="{00000000-0008-0000-0A00-00000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65548" name="Button 12" hidden="1">
              <a:extLst>
                <a:ext uri="{63B3BB69-23CF-44E3-9099-C40C66FF867C}">
                  <a14:compatExt spid="_x0000_s65548"/>
                </a:ext>
                <a:ext uri="{FF2B5EF4-FFF2-40B4-BE49-F238E27FC236}">
                  <a16:creationId xmlns:a16="http://schemas.microsoft.com/office/drawing/2014/main" id="{00000000-0008-0000-0A00-00000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65549" name="Button 13" hidden="1">
              <a:extLst>
                <a:ext uri="{63B3BB69-23CF-44E3-9099-C40C66FF867C}">
                  <a14:compatExt spid="_x0000_s65549"/>
                </a:ext>
                <a:ext uri="{FF2B5EF4-FFF2-40B4-BE49-F238E27FC236}">
                  <a16:creationId xmlns:a16="http://schemas.microsoft.com/office/drawing/2014/main" id="{00000000-0008-0000-0A00-00000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65550" name="Button 14" hidden="1">
              <a:extLst>
                <a:ext uri="{63B3BB69-23CF-44E3-9099-C40C66FF867C}">
                  <a14:compatExt spid="_x0000_s65550"/>
                </a:ext>
                <a:ext uri="{FF2B5EF4-FFF2-40B4-BE49-F238E27FC236}">
                  <a16:creationId xmlns:a16="http://schemas.microsoft.com/office/drawing/2014/main" id="{00000000-0008-0000-0A00-00000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65551" name="Button 15" hidden="1">
              <a:extLst>
                <a:ext uri="{63B3BB69-23CF-44E3-9099-C40C66FF867C}">
                  <a14:compatExt spid="_x0000_s65551"/>
                </a:ext>
                <a:ext uri="{FF2B5EF4-FFF2-40B4-BE49-F238E27FC236}">
                  <a16:creationId xmlns:a16="http://schemas.microsoft.com/office/drawing/2014/main" id="{00000000-0008-0000-0A00-00000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65552" name="Button 16" hidden="1">
              <a:extLst>
                <a:ext uri="{63B3BB69-23CF-44E3-9099-C40C66FF867C}">
                  <a14:compatExt spid="_x0000_s65552"/>
                </a:ext>
                <a:ext uri="{FF2B5EF4-FFF2-40B4-BE49-F238E27FC236}">
                  <a16:creationId xmlns:a16="http://schemas.microsoft.com/office/drawing/2014/main" id="{00000000-0008-0000-0A00-00001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65553" name="Button 17" hidden="1">
              <a:extLst>
                <a:ext uri="{63B3BB69-23CF-44E3-9099-C40C66FF867C}">
                  <a14:compatExt spid="_x0000_s65553"/>
                </a:ext>
                <a:ext uri="{FF2B5EF4-FFF2-40B4-BE49-F238E27FC236}">
                  <a16:creationId xmlns:a16="http://schemas.microsoft.com/office/drawing/2014/main" id="{00000000-0008-0000-0A00-00001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65554" name="Button 18" hidden="1">
              <a:extLst>
                <a:ext uri="{63B3BB69-23CF-44E3-9099-C40C66FF867C}">
                  <a14:compatExt spid="_x0000_s65554"/>
                </a:ext>
                <a:ext uri="{FF2B5EF4-FFF2-40B4-BE49-F238E27FC236}">
                  <a16:creationId xmlns:a16="http://schemas.microsoft.com/office/drawing/2014/main" id="{00000000-0008-0000-0A00-00001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65555" name="Button 19" hidden="1">
              <a:extLst>
                <a:ext uri="{63B3BB69-23CF-44E3-9099-C40C66FF867C}">
                  <a14:compatExt spid="_x0000_s65555"/>
                </a:ext>
                <a:ext uri="{FF2B5EF4-FFF2-40B4-BE49-F238E27FC236}">
                  <a16:creationId xmlns:a16="http://schemas.microsoft.com/office/drawing/2014/main" id="{00000000-0008-0000-0A00-00001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65556" name="Button 20" hidden="1">
              <a:extLst>
                <a:ext uri="{63B3BB69-23CF-44E3-9099-C40C66FF867C}">
                  <a14:compatExt spid="_x0000_s65556"/>
                </a:ext>
                <a:ext uri="{FF2B5EF4-FFF2-40B4-BE49-F238E27FC236}">
                  <a16:creationId xmlns:a16="http://schemas.microsoft.com/office/drawing/2014/main" id="{00000000-0008-0000-0A00-00001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65557" name="Button 21" hidden="1">
              <a:extLst>
                <a:ext uri="{63B3BB69-23CF-44E3-9099-C40C66FF867C}">
                  <a14:compatExt spid="_x0000_s65557"/>
                </a:ext>
                <a:ext uri="{FF2B5EF4-FFF2-40B4-BE49-F238E27FC236}">
                  <a16:creationId xmlns:a16="http://schemas.microsoft.com/office/drawing/2014/main" id="{00000000-0008-0000-0A00-00001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65558" name="Button 22" hidden="1">
              <a:extLst>
                <a:ext uri="{63B3BB69-23CF-44E3-9099-C40C66FF867C}">
                  <a14:compatExt spid="_x0000_s65558"/>
                </a:ext>
                <a:ext uri="{FF2B5EF4-FFF2-40B4-BE49-F238E27FC236}">
                  <a16:creationId xmlns:a16="http://schemas.microsoft.com/office/drawing/2014/main" id="{00000000-0008-0000-0A00-00001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65559" name="Button 23" hidden="1">
              <a:extLst>
                <a:ext uri="{63B3BB69-23CF-44E3-9099-C40C66FF867C}">
                  <a14:compatExt spid="_x0000_s65559"/>
                </a:ext>
                <a:ext uri="{FF2B5EF4-FFF2-40B4-BE49-F238E27FC236}">
                  <a16:creationId xmlns:a16="http://schemas.microsoft.com/office/drawing/2014/main" id="{00000000-0008-0000-0A00-00001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65560" name="Button 24" hidden="1">
              <a:extLst>
                <a:ext uri="{63B3BB69-23CF-44E3-9099-C40C66FF867C}">
                  <a14:compatExt spid="_x0000_s65560"/>
                </a:ext>
                <a:ext uri="{FF2B5EF4-FFF2-40B4-BE49-F238E27FC236}">
                  <a16:creationId xmlns:a16="http://schemas.microsoft.com/office/drawing/2014/main" id="{00000000-0008-0000-0A00-00001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65561" name="Button 25" hidden="1">
              <a:extLst>
                <a:ext uri="{63B3BB69-23CF-44E3-9099-C40C66FF867C}">
                  <a14:compatExt spid="_x0000_s65561"/>
                </a:ext>
                <a:ext uri="{FF2B5EF4-FFF2-40B4-BE49-F238E27FC236}">
                  <a16:creationId xmlns:a16="http://schemas.microsoft.com/office/drawing/2014/main" id="{00000000-0008-0000-0A00-00001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65562" name="Button 26" hidden="1">
              <a:extLst>
                <a:ext uri="{63B3BB69-23CF-44E3-9099-C40C66FF867C}">
                  <a14:compatExt spid="_x0000_s65562"/>
                </a:ext>
                <a:ext uri="{FF2B5EF4-FFF2-40B4-BE49-F238E27FC236}">
                  <a16:creationId xmlns:a16="http://schemas.microsoft.com/office/drawing/2014/main" id="{00000000-0008-0000-0A00-00001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65563" name="Button 27" hidden="1">
              <a:extLst>
                <a:ext uri="{63B3BB69-23CF-44E3-9099-C40C66FF867C}">
                  <a14:compatExt spid="_x0000_s65563"/>
                </a:ext>
                <a:ext uri="{FF2B5EF4-FFF2-40B4-BE49-F238E27FC236}">
                  <a16:creationId xmlns:a16="http://schemas.microsoft.com/office/drawing/2014/main" id="{00000000-0008-0000-0A00-00001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5564" name="Button 28" hidden="1">
              <a:extLst>
                <a:ext uri="{63B3BB69-23CF-44E3-9099-C40C66FF867C}">
                  <a14:compatExt spid="_x0000_s65564"/>
                </a:ext>
                <a:ext uri="{FF2B5EF4-FFF2-40B4-BE49-F238E27FC236}">
                  <a16:creationId xmlns:a16="http://schemas.microsoft.com/office/drawing/2014/main" id="{00000000-0008-0000-0A00-00001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5565" name="Button 29" hidden="1">
              <a:extLst>
                <a:ext uri="{63B3BB69-23CF-44E3-9099-C40C66FF867C}">
                  <a14:compatExt spid="_x0000_s65565"/>
                </a:ext>
                <a:ext uri="{FF2B5EF4-FFF2-40B4-BE49-F238E27FC236}">
                  <a16:creationId xmlns:a16="http://schemas.microsoft.com/office/drawing/2014/main" id="{00000000-0008-0000-0A00-00001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5566" name="Button 30" hidden="1">
              <a:extLst>
                <a:ext uri="{63B3BB69-23CF-44E3-9099-C40C66FF867C}">
                  <a14:compatExt spid="_x0000_s65566"/>
                </a:ext>
                <a:ext uri="{FF2B5EF4-FFF2-40B4-BE49-F238E27FC236}">
                  <a16:creationId xmlns:a16="http://schemas.microsoft.com/office/drawing/2014/main" id="{00000000-0008-0000-0A00-00001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8ACAB50A-22A5-4D1A-A8BF-D65586B73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AC2862F7-8A66-4998-832F-97EE4E742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F59EF6DC-4F6F-4092-A0E5-AC7E8FF9F6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25459FC9-CB7D-4BCC-ABC0-A9E7DB9273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EC96BAFF-32F3-49A1-AB0F-7560E7AD0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F9CAFCC5-1A4B-44C8-A740-9776D401E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6C74AA96-00F1-4C43-9762-C11864DB3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974570C3-CBCA-4FBD-AE00-F0E88B144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20419115-C8D0-4E23-AD15-E72EB8E51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EFB8105E-E009-4537-9832-0D2AD35B4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81ED3B60-1213-40B0-96D3-FAFD5A045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7B37BBC-B535-48F3-B895-B32C54EF26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70669" name="Button 13" hidden="1">
              <a:extLst>
                <a:ext uri="{63B3BB69-23CF-44E3-9099-C40C66FF867C}">
                  <a14:compatExt spid="_x0000_s70669"/>
                </a:ext>
                <a:ext uri="{FF2B5EF4-FFF2-40B4-BE49-F238E27FC236}">
                  <a16:creationId xmlns:a16="http://schemas.microsoft.com/office/drawing/2014/main" id="{BF8CAA7F-9A8B-4790-9EEE-56054F9279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70670" name="Button 14" hidden="1">
              <a:extLst>
                <a:ext uri="{63B3BB69-23CF-44E3-9099-C40C66FF867C}">
                  <a14:compatExt spid="_x0000_s70670"/>
                </a:ext>
                <a:ext uri="{FF2B5EF4-FFF2-40B4-BE49-F238E27FC236}">
                  <a16:creationId xmlns:a16="http://schemas.microsoft.com/office/drawing/2014/main" id="{3B52FC50-A6C6-4FA3-9A11-641FE808F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70671" name="Button 15" hidden="1">
              <a:extLst>
                <a:ext uri="{63B3BB69-23CF-44E3-9099-C40C66FF867C}">
                  <a14:compatExt spid="_x0000_s70671"/>
                </a:ext>
                <a:ext uri="{FF2B5EF4-FFF2-40B4-BE49-F238E27FC236}">
                  <a16:creationId xmlns:a16="http://schemas.microsoft.com/office/drawing/2014/main" id="{A7259BC3-E68D-4CE2-84F5-36C370888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70672" name="Button 16" hidden="1">
              <a:extLst>
                <a:ext uri="{63B3BB69-23CF-44E3-9099-C40C66FF867C}">
                  <a14:compatExt spid="_x0000_s70672"/>
                </a:ext>
                <a:ext uri="{FF2B5EF4-FFF2-40B4-BE49-F238E27FC236}">
                  <a16:creationId xmlns:a16="http://schemas.microsoft.com/office/drawing/2014/main" id="{887896CD-D2CB-4C88-8A29-1EE58A593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70673" name="Button 17" hidden="1">
              <a:extLst>
                <a:ext uri="{63B3BB69-23CF-44E3-9099-C40C66FF867C}">
                  <a14:compatExt spid="_x0000_s70673"/>
                </a:ext>
                <a:ext uri="{FF2B5EF4-FFF2-40B4-BE49-F238E27FC236}">
                  <a16:creationId xmlns:a16="http://schemas.microsoft.com/office/drawing/2014/main" id="{6C1A4E41-7CFA-4C83-A912-BC085DE8B8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70674" name="Button 18" hidden="1">
              <a:extLst>
                <a:ext uri="{63B3BB69-23CF-44E3-9099-C40C66FF867C}">
                  <a14:compatExt spid="_x0000_s70674"/>
                </a:ext>
                <a:ext uri="{FF2B5EF4-FFF2-40B4-BE49-F238E27FC236}">
                  <a16:creationId xmlns:a16="http://schemas.microsoft.com/office/drawing/2014/main" id="{F4A5C2BE-FECC-4AA4-9AE4-24B513998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70675" name="Button 19" hidden="1">
              <a:extLst>
                <a:ext uri="{63B3BB69-23CF-44E3-9099-C40C66FF867C}">
                  <a14:compatExt spid="_x0000_s70675"/>
                </a:ext>
                <a:ext uri="{FF2B5EF4-FFF2-40B4-BE49-F238E27FC236}">
                  <a16:creationId xmlns:a16="http://schemas.microsoft.com/office/drawing/2014/main" id="{2EA0A32D-B856-4D35-BDFF-BBA97CED7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70676" name="Button 20" hidden="1">
              <a:extLst>
                <a:ext uri="{63B3BB69-23CF-44E3-9099-C40C66FF867C}">
                  <a14:compatExt spid="_x0000_s70676"/>
                </a:ext>
                <a:ext uri="{FF2B5EF4-FFF2-40B4-BE49-F238E27FC236}">
                  <a16:creationId xmlns:a16="http://schemas.microsoft.com/office/drawing/2014/main" id="{78C47450-53DC-4BE8-90AA-47A121E768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70677" name="Button 21" hidden="1">
              <a:extLst>
                <a:ext uri="{63B3BB69-23CF-44E3-9099-C40C66FF867C}">
                  <a14:compatExt spid="_x0000_s70677"/>
                </a:ext>
                <a:ext uri="{FF2B5EF4-FFF2-40B4-BE49-F238E27FC236}">
                  <a16:creationId xmlns:a16="http://schemas.microsoft.com/office/drawing/2014/main" id="{1120B605-0966-4F00-8B44-070C61AF6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70678" name="Button 22" hidden="1">
              <a:extLst>
                <a:ext uri="{63B3BB69-23CF-44E3-9099-C40C66FF867C}">
                  <a14:compatExt spid="_x0000_s70678"/>
                </a:ext>
                <a:ext uri="{FF2B5EF4-FFF2-40B4-BE49-F238E27FC236}">
                  <a16:creationId xmlns:a16="http://schemas.microsoft.com/office/drawing/2014/main" id="{FB7D55FF-5AA7-44CD-BEBD-EB76ABF0C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70679" name="Button 23" hidden="1">
              <a:extLst>
                <a:ext uri="{63B3BB69-23CF-44E3-9099-C40C66FF867C}">
                  <a14:compatExt spid="_x0000_s70679"/>
                </a:ext>
                <a:ext uri="{FF2B5EF4-FFF2-40B4-BE49-F238E27FC236}">
                  <a16:creationId xmlns:a16="http://schemas.microsoft.com/office/drawing/2014/main" id="{1599A556-6D60-4DED-AF23-0AB2FAEB3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70680" name="Button 24" hidden="1">
              <a:extLst>
                <a:ext uri="{63B3BB69-23CF-44E3-9099-C40C66FF867C}">
                  <a14:compatExt spid="_x0000_s70680"/>
                </a:ext>
                <a:ext uri="{FF2B5EF4-FFF2-40B4-BE49-F238E27FC236}">
                  <a16:creationId xmlns:a16="http://schemas.microsoft.com/office/drawing/2014/main" id="{07B493CD-ABBF-4A73-B602-5C9CD4A32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70681" name="Button 25" hidden="1">
              <a:extLst>
                <a:ext uri="{63B3BB69-23CF-44E3-9099-C40C66FF867C}">
                  <a14:compatExt spid="_x0000_s70681"/>
                </a:ext>
                <a:ext uri="{FF2B5EF4-FFF2-40B4-BE49-F238E27FC236}">
                  <a16:creationId xmlns:a16="http://schemas.microsoft.com/office/drawing/2014/main" id="{90E7C3B8-A1E6-4A61-A565-016910C702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70682" name="Button 26" hidden="1">
              <a:extLst>
                <a:ext uri="{63B3BB69-23CF-44E3-9099-C40C66FF867C}">
                  <a14:compatExt spid="_x0000_s70682"/>
                </a:ext>
                <a:ext uri="{FF2B5EF4-FFF2-40B4-BE49-F238E27FC236}">
                  <a16:creationId xmlns:a16="http://schemas.microsoft.com/office/drawing/2014/main" id="{38A7AC69-1DF2-433D-9F39-5F68FF1AA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70683" name="Button 27" hidden="1">
              <a:extLst>
                <a:ext uri="{63B3BB69-23CF-44E3-9099-C40C66FF867C}">
                  <a14:compatExt spid="_x0000_s70683"/>
                </a:ext>
                <a:ext uri="{FF2B5EF4-FFF2-40B4-BE49-F238E27FC236}">
                  <a16:creationId xmlns:a16="http://schemas.microsoft.com/office/drawing/2014/main" id="{6548E88A-471B-4571-910E-A1FBE797E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0684" name="Button 28" hidden="1">
              <a:extLst>
                <a:ext uri="{63B3BB69-23CF-44E3-9099-C40C66FF867C}">
                  <a14:compatExt spid="_x0000_s70684"/>
                </a:ext>
                <a:ext uri="{FF2B5EF4-FFF2-40B4-BE49-F238E27FC236}">
                  <a16:creationId xmlns:a16="http://schemas.microsoft.com/office/drawing/2014/main" id="{41A160DD-2D33-4683-B107-14208A468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0685" name="Button 29" hidden="1">
              <a:extLst>
                <a:ext uri="{63B3BB69-23CF-44E3-9099-C40C66FF867C}">
                  <a14:compatExt spid="_x0000_s70685"/>
                </a:ext>
                <a:ext uri="{FF2B5EF4-FFF2-40B4-BE49-F238E27FC236}">
                  <a16:creationId xmlns:a16="http://schemas.microsoft.com/office/drawing/2014/main" id="{0BF1A552-5A03-4A8D-B073-0DD7AE2B5E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0686" name="Button 30" hidden="1">
              <a:extLst>
                <a:ext uri="{63B3BB69-23CF-44E3-9099-C40C66FF867C}">
                  <a14:compatExt spid="_x0000_s70686"/>
                </a:ext>
                <a:ext uri="{FF2B5EF4-FFF2-40B4-BE49-F238E27FC236}">
                  <a16:creationId xmlns:a16="http://schemas.microsoft.com/office/drawing/2014/main" id="{5F785142-1EE0-42C2-B65E-8CB465335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B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B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B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B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B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C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E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E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E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E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E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E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E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E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E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E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E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E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E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E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E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E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E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E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E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E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E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E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E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E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E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E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146050</xdr:rowOff>
        </xdr:from>
        <xdr:to>
          <xdr:col>5</xdr:col>
          <xdr:colOff>107950</xdr:colOff>
          <xdr:row>1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38100</xdr:rowOff>
        </xdr:from>
        <xdr:to>
          <xdr:col>5</xdr:col>
          <xdr:colOff>57150</xdr:colOff>
          <xdr:row>3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228600</xdr:rowOff>
        </xdr:from>
        <xdr:to>
          <xdr:col>3</xdr:col>
          <xdr:colOff>12700</xdr:colOff>
          <xdr:row>4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F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88900</xdr:rowOff>
        </xdr:from>
        <xdr:to>
          <xdr:col>0</xdr:col>
          <xdr:colOff>495300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F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</xdr:row>
          <xdr:rowOff>127000</xdr:rowOff>
        </xdr:from>
        <xdr:to>
          <xdr:col>0</xdr:col>
          <xdr:colOff>495300</xdr:colOff>
          <xdr:row>5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F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133350</xdr:rowOff>
        </xdr:from>
        <xdr:to>
          <xdr:col>0</xdr:col>
          <xdr:colOff>495300</xdr:colOff>
          <xdr:row>8</xdr:row>
          <xdr:rowOff>57150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F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</xdr:row>
          <xdr:rowOff>209550</xdr:rowOff>
        </xdr:from>
        <xdr:to>
          <xdr:col>0</xdr:col>
          <xdr:colOff>495300</xdr:colOff>
          <xdr:row>10</xdr:row>
          <xdr:rowOff>127000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F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</xdr:row>
          <xdr:rowOff>203200</xdr:rowOff>
        </xdr:from>
        <xdr:to>
          <xdr:col>0</xdr:col>
          <xdr:colOff>508000</xdr:colOff>
          <xdr:row>12</xdr:row>
          <xdr:rowOff>114300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F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</xdr:row>
          <xdr:rowOff>222250</xdr:rowOff>
        </xdr:from>
        <xdr:to>
          <xdr:col>0</xdr:col>
          <xdr:colOff>508000</xdr:colOff>
          <xdr:row>14</xdr:row>
          <xdr:rowOff>133350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F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19050</xdr:rowOff>
        </xdr:from>
        <xdr:to>
          <xdr:col>0</xdr:col>
          <xdr:colOff>514350</xdr:colOff>
          <xdr:row>16</xdr:row>
          <xdr:rowOff>165100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F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31750</xdr:rowOff>
        </xdr:from>
        <xdr:to>
          <xdr:col>0</xdr:col>
          <xdr:colOff>508000</xdr:colOff>
          <xdr:row>18</xdr:row>
          <xdr:rowOff>171450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F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76200</xdr:rowOff>
        </xdr:from>
        <xdr:to>
          <xdr:col>0</xdr:col>
          <xdr:colOff>508000</xdr:colOff>
          <xdr:row>20</xdr:row>
          <xdr:rowOff>222250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F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107950</xdr:rowOff>
        </xdr:from>
        <xdr:to>
          <xdr:col>0</xdr:col>
          <xdr:colOff>495300</xdr:colOff>
          <xdr:row>23</xdr:row>
          <xdr:rowOff>12700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F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107950</xdr:rowOff>
        </xdr:from>
        <xdr:to>
          <xdr:col>0</xdr:col>
          <xdr:colOff>488950</xdr:colOff>
          <xdr:row>25</xdr:row>
          <xdr:rowOff>12700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F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25</xdr:row>
          <xdr:rowOff>146050</xdr:rowOff>
        </xdr:from>
        <xdr:to>
          <xdr:col>0</xdr:col>
          <xdr:colOff>488950</xdr:colOff>
          <xdr:row>27</xdr:row>
          <xdr:rowOff>50800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F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127000</xdr:rowOff>
        </xdr:from>
        <xdr:to>
          <xdr:col>0</xdr:col>
          <xdr:colOff>1136650</xdr:colOff>
          <xdr:row>23</xdr:row>
          <xdr:rowOff>31750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F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0</xdr:rowOff>
        </xdr:from>
        <xdr:to>
          <xdr:col>0</xdr:col>
          <xdr:colOff>1117600</xdr:colOff>
          <xdr:row>12</xdr:row>
          <xdr:rowOff>146050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F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127000</xdr:rowOff>
        </xdr:from>
        <xdr:to>
          <xdr:col>0</xdr:col>
          <xdr:colOff>1117600</xdr:colOff>
          <xdr:row>25</xdr:row>
          <xdr:rowOff>31750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F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25</xdr:row>
          <xdr:rowOff>152400</xdr:rowOff>
        </xdr:from>
        <xdr:to>
          <xdr:col>0</xdr:col>
          <xdr:colOff>1104900</xdr:colOff>
          <xdr:row>27</xdr:row>
          <xdr:rowOff>57150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F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76200</xdr:rowOff>
        </xdr:from>
        <xdr:to>
          <xdr:col>0</xdr:col>
          <xdr:colOff>1174750</xdr:colOff>
          <xdr:row>2</xdr:row>
          <xdr:rowOff>222250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F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3</xdr:row>
          <xdr:rowOff>88900</xdr:rowOff>
        </xdr:from>
        <xdr:to>
          <xdr:col>0</xdr:col>
          <xdr:colOff>1162050</xdr:colOff>
          <xdr:row>4</xdr:row>
          <xdr:rowOff>228600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F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152400</xdr:rowOff>
        </xdr:from>
        <xdr:to>
          <xdr:col>0</xdr:col>
          <xdr:colOff>1123950</xdr:colOff>
          <xdr:row>8</xdr:row>
          <xdr:rowOff>69850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F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8</xdr:row>
          <xdr:rowOff>209550</xdr:rowOff>
        </xdr:from>
        <xdr:to>
          <xdr:col>0</xdr:col>
          <xdr:colOff>1123950</xdr:colOff>
          <xdr:row>10</xdr:row>
          <xdr:rowOff>114300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F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31750</xdr:rowOff>
        </xdr:from>
        <xdr:to>
          <xdr:col>0</xdr:col>
          <xdr:colOff>1117600</xdr:colOff>
          <xdr:row>12</xdr:row>
          <xdr:rowOff>171450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F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13</xdr:row>
          <xdr:rowOff>19050</xdr:rowOff>
        </xdr:from>
        <xdr:to>
          <xdr:col>0</xdr:col>
          <xdr:colOff>1117600</xdr:colOff>
          <xdr:row>14</xdr:row>
          <xdr:rowOff>165100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F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15</xdr:row>
          <xdr:rowOff>12700</xdr:rowOff>
        </xdr:from>
        <xdr:to>
          <xdr:col>0</xdr:col>
          <xdr:colOff>1104900</xdr:colOff>
          <xdr:row>16</xdr:row>
          <xdr:rowOff>152400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F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57150</xdr:rowOff>
        </xdr:from>
        <xdr:to>
          <xdr:col>0</xdr:col>
          <xdr:colOff>1123950</xdr:colOff>
          <xdr:row>18</xdr:row>
          <xdr:rowOff>203200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F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69850</xdr:rowOff>
        </xdr:from>
        <xdr:to>
          <xdr:col>0</xdr:col>
          <xdr:colOff>1136650</xdr:colOff>
          <xdr:row>20</xdr:row>
          <xdr:rowOff>209550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F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27</xdr:row>
          <xdr:rowOff>171450</xdr:rowOff>
        </xdr:from>
        <xdr:to>
          <xdr:col>0</xdr:col>
          <xdr:colOff>1047750</xdr:colOff>
          <xdr:row>29</xdr:row>
          <xdr:rowOff>76200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F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30</xdr:row>
          <xdr:rowOff>50800</xdr:rowOff>
        </xdr:from>
        <xdr:to>
          <xdr:col>0</xdr:col>
          <xdr:colOff>1060450</xdr:colOff>
          <xdr:row>31</xdr:row>
          <xdr:rowOff>190500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F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32</xdr:row>
          <xdr:rowOff>88900</xdr:rowOff>
        </xdr:from>
        <xdr:to>
          <xdr:col>0</xdr:col>
          <xdr:colOff>1047750</xdr:colOff>
          <xdr:row>33</xdr:row>
          <xdr:rowOff>228600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F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34" Type="http://schemas.openxmlformats.org/officeDocument/2006/relationships/ctrlProp" Target="../ctrlProps/ctrlProp62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33" Type="http://schemas.openxmlformats.org/officeDocument/2006/relationships/ctrlProp" Target="../ctrlProps/ctrlProp6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29" Type="http://schemas.openxmlformats.org/officeDocument/2006/relationships/ctrlProp" Target="../ctrlProps/ctrlProp5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32" Type="http://schemas.openxmlformats.org/officeDocument/2006/relationships/ctrlProp" Target="../ctrlProps/ctrlProp60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28" Type="http://schemas.openxmlformats.org/officeDocument/2006/relationships/ctrlProp" Target="../ctrlProps/ctrlProp56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31" Type="http://schemas.openxmlformats.org/officeDocument/2006/relationships/ctrlProp" Target="../ctrlProps/ctrlProp59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Relationship Id="rId27" Type="http://schemas.openxmlformats.org/officeDocument/2006/relationships/ctrlProp" Target="../ctrlProps/ctrlProp55.xml"/><Relationship Id="rId30" Type="http://schemas.openxmlformats.org/officeDocument/2006/relationships/ctrlProp" Target="../ctrlProps/ctrlProp58.xml"/><Relationship Id="rId35" Type="http://schemas.openxmlformats.org/officeDocument/2006/relationships/ctrlProp" Target="../ctrlProps/ctrlProp63.xml"/><Relationship Id="rId8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4.xml"/><Relationship Id="rId18" Type="http://schemas.openxmlformats.org/officeDocument/2006/relationships/ctrlProp" Target="../ctrlProps/ctrlProp79.xml"/><Relationship Id="rId26" Type="http://schemas.openxmlformats.org/officeDocument/2006/relationships/ctrlProp" Target="../ctrlProps/ctrlProp87.xml"/><Relationship Id="rId3" Type="http://schemas.openxmlformats.org/officeDocument/2006/relationships/ctrlProp" Target="../ctrlProps/ctrlProp64.xml"/><Relationship Id="rId21" Type="http://schemas.openxmlformats.org/officeDocument/2006/relationships/ctrlProp" Target="../ctrlProps/ctrlProp82.xml"/><Relationship Id="rId34" Type="http://schemas.openxmlformats.org/officeDocument/2006/relationships/ctrlProp" Target="../ctrlProps/ctrlProp95.x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17" Type="http://schemas.openxmlformats.org/officeDocument/2006/relationships/ctrlProp" Target="../ctrlProps/ctrlProp78.xml"/><Relationship Id="rId25" Type="http://schemas.openxmlformats.org/officeDocument/2006/relationships/ctrlProp" Target="../ctrlProps/ctrlProp86.xml"/><Relationship Id="rId33" Type="http://schemas.openxmlformats.org/officeDocument/2006/relationships/ctrlProp" Target="../ctrlProps/ctrlProp9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7.xml"/><Relationship Id="rId20" Type="http://schemas.openxmlformats.org/officeDocument/2006/relationships/ctrlProp" Target="../ctrlProps/ctrlProp81.xml"/><Relationship Id="rId29" Type="http://schemas.openxmlformats.org/officeDocument/2006/relationships/ctrlProp" Target="../ctrlProps/ctrlProp90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24" Type="http://schemas.openxmlformats.org/officeDocument/2006/relationships/ctrlProp" Target="../ctrlProps/ctrlProp85.xml"/><Relationship Id="rId32" Type="http://schemas.openxmlformats.org/officeDocument/2006/relationships/ctrlProp" Target="../ctrlProps/ctrlProp93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23" Type="http://schemas.openxmlformats.org/officeDocument/2006/relationships/ctrlProp" Target="../ctrlProps/ctrlProp84.xml"/><Relationship Id="rId28" Type="http://schemas.openxmlformats.org/officeDocument/2006/relationships/ctrlProp" Target="../ctrlProps/ctrlProp89.xml"/><Relationship Id="rId10" Type="http://schemas.openxmlformats.org/officeDocument/2006/relationships/ctrlProp" Target="../ctrlProps/ctrlProp71.xml"/><Relationship Id="rId19" Type="http://schemas.openxmlformats.org/officeDocument/2006/relationships/ctrlProp" Target="../ctrlProps/ctrlProp80.xml"/><Relationship Id="rId31" Type="http://schemas.openxmlformats.org/officeDocument/2006/relationships/ctrlProp" Target="../ctrlProps/ctrlProp92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Relationship Id="rId22" Type="http://schemas.openxmlformats.org/officeDocument/2006/relationships/ctrlProp" Target="../ctrlProps/ctrlProp83.xml"/><Relationship Id="rId27" Type="http://schemas.openxmlformats.org/officeDocument/2006/relationships/ctrlProp" Target="../ctrlProps/ctrlProp88.xml"/><Relationship Id="rId30" Type="http://schemas.openxmlformats.org/officeDocument/2006/relationships/ctrlProp" Target="../ctrlProps/ctrlProp91.xml"/><Relationship Id="rId8" Type="http://schemas.openxmlformats.org/officeDocument/2006/relationships/ctrlProp" Target="../ctrlProps/ctrlProp6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" Type="http://schemas.openxmlformats.org/officeDocument/2006/relationships/ctrlProp" Target="../ctrlProps/ctrlProp96.xml"/><Relationship Id="rId21" Type="http://schemas.openxmlformats.org/officeDocument/2006/relationships/ctrlProp" Target="../ctrlProps/ctrlProp114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13" Type="http://schemas.openxmlformats.org/officeDocument/2006/relationships/ctrlProp" Target="../ctrlProps/ctrlProp166.xml"/><Relationship Id="rId18" Type="http://schemas.openxmlformats.org/officeDocument/2006/relationships/ctrlProp" Target="../ctrlProps/ctrlProp171.xml"/><Relationship Id="rId26" Type="http://schemas.openxmlformats.org/officeDocument/2006/relationships/ctrlProp" Target="../ctrlProps/ctrlProp179.xml"/><Relationship Id="rId3" Type="http://schemas.openxmlformats.org/officeDocument/2006/relationships/ctrlProp" Target="../ctrlProps/ctrlProp156.xml"/><Relationship Id="rId21" Type="http://schemas.openxmlformats.org/officeDocument/2006/relationships/ctrlProp" Target="../ctrlProps/ctrlProp174.xml"/><Relationship Id="rId7" Type="http://schemas.openxmlformats.org/officeDocument/2006/relationships/ctrlProp" Target="../ctrlProps/ctrlProp160.xml"/><Relationship Id="rId12" Type="http://schemas.openxmlformats.org/officeDocument/2006/relationships/ctrlProp" Target="../ctrlProps/ctrlProp165.xml"/><Relationship Id="rId17" Type="http://schemas.openxmlformats.org/officeDocument/2006/relationships/ctrlProp" Target="../ctrlProps/ctrlProp170.xml"/><Relationship Id="rId25" Type="http://schemas.openxmlformats.org/officeDocument/2006/relationships/ctrlProp" Target="../ctrlProps/ctrlProp178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9.xml"/><Relationship Id="rId20" Type="http://schemas.openxmlformats.org/officeDocument/2006/relationships/ctrlProp" Target="../ctrlProps/ctrlProp173.xml"/><Relationship Id="rId29" Type="http://schemas.openxmlformats.org/officeDocument/2006/relationships/ctrlProp" Target="../ctrlProps/ctrlProp182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9.xml"/><Relationship Id="rId11" Type="http://schemas.openxmlformats.org/officeDocument/2006/relationships/ctrlProp" Target="../ctrlProps/ctrlProp164.xml"/><Relationship Id="rId24" Type="http://schemas.openxmlformats.org/officeDocument/2006/relationships/ctrlProp" Target="../ctrlProps/ctrlProp177.xml"/><Relationship Id="rId32" Type="http://schemas.openxmlformats.org/officeDocument/2006/relationships/ctrlProp" Target="../ctrlProps/ctrlProp185.xml"/><Relationship Id="rId5" Type="http://schemas.openxmlformats.org/officeDocument/2006/relationships/ctrlProp" Target="../ctrlProps/ctrlProp158.xml"/><Relationship Id="rId15" Type="http://schemas.openxmlformats.org/officeDocument/2006/relationships/ctrlProp" Target="../ctrlProps/ctrlProp168.xml"/><Relationship Id="rId23" Type="http://schemas.openxmlformats.org/officeDocument/2006/relationships/ctrlProp" Target="../ctrlProps/ctrlProp176.xml"/><Relationship Id="rId28" Type="http://schemas.openxmlformats.org/officeDocument/2006/relationships/ctrlProp" Target="../ctrlProps/ctrlProp181.xml"/><Relationship Id="rId10" Type="http://schemas.openxmlformats.org/officeDocument/2006/relationships/ctrlProp" Target="../ctrlProps/ctrlProp163.xml"/><Relationship Id="rId19" Type="http://schemas.openxmlformats.org/officeDocument/2006/relationships/ctrlProp" Target="../ctrlProps/ctrlProp172.xml"/><Relationship Id="rId31" Type="http://schemas.openxmlformats.org/officeDocument/2006/relationships/ctrlProp" Target="../ctrlProps/ctrlProp184.xml"/><Relationship Id="rId4" Type="http://schemas.openxmlformats.org/officeDocument/2006/relationships/ctrlProp" Target="../ctrlProps/ctrlProp157.xml"/><Relationship Id="rId9" Type="http://schemas.openxmlformats.org/officeDocument/2006/relationships/ctrlProp" Target="../ctrlProps/ctrlProp162.xml"/><Relationship Id="rId14" Type="http://schemas.openxmlformats.org/officeDocument/2006/relationships/ctrlProp" Target="../ctrlProps/ctrlProp167.xml"/><Relationship Id="rId22" Type="http://schemas.openxmlformats.org/officeDocument/2006/relationships/ctrlProp" Target="../ctrlProps/ctrlProp175.xml"/><Relationship Id="rId27" Type="http://schemas.openxmlformats.org/officeDocument/2006/relationships/ctrlProp" Target="../ctrlProps/ctrlProp180.xml"/><Relationship Id="rId30" Type="http://schemas.openxmlformats.org/officeDocument/2006/relationships/ctrlProp" Target="../ctrlProps/ctrlProp18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" Type="http://schemas.openxmlformats.org/officeDocument/2006/relationships/ctrlProp" Target="../ctrlProps/ctrlProp186.xml"/><Relationship Id="rId21" Type="http://schemas.openxmlformats.org/officeDocument/2006/relationships/ctrlProp" Target="../ctrlProps/ctrlProp204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" Type="http://schemas.openxmlformats.org/officeDocument/2006/relationships/ctrlProp" Target="../ctrlProps/ctrlProp187.xml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1.xml"/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" Type="http://schemas.openxmlformats.org/officeDocument/2006/relationships/ctrlProp" Target="../ctrlProps/ctrlProp216.xml"/><Relationship Id="rId21" Type="http://schemas.openxmlformats.org/officeDocument/2006/relationships/ctrlProp" Target="../ctrlProps/ctrlProp234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1.xml"/><Relationship Id="rId13" Type="http://schemas.openxmlformats.org/officeDocument/2006/relationships/ctrlProp" Target="../ctrlProps/ctrlProp256.xml"/><Relationship Id="rId18" Type="http://schemas.openxmlformats.org/officeDocument/2006/relationships/ctrlProp" Target="../ctrlProps/ctrlProp261.xml"/><Relationship Id="rId26" Type="http://schemas.openxmlformats.org/officeDocument/2006/relationships/ctrlProp" Target="../ctrlProps/ctrlProp269.xml"/><Relationship Id="rId3" Type="http://schemas.openxmlformats.org/officeDocument/2006/relationships/ctrlProp" Target="../ctrlProps/ctrlProp246.xml"/><Relationship Id="rId21" Type="http://schemas.openxmlformats.org/officeDocument/2006/relationships/ctrlProp" Target="../ctrlProps/ctrlProp264.xml"/><Relationship Id="rId7" Type="http://schemas.openxmlformats.org/officeDocument/2006/relationships/ctrlProp" Target="../ctrlProps/ctrlProp250.xml"/><Relationship Id="rId12" Type="http://schemas.openxmlformats.org/officeDocument/2006/relationships/ctrlProp" Target="../ctrlProps/ctrlProp255.xml"/><Relationship Id="rId17" Type="http://schemas.openxmlformats.org/officeDocument/2006/relationships/ctrlProp" Target="../ctrlProps/ctrlProp260.xml"/><Relationship Id="rId25" Type="http://schemas.openxmlformats.org/officeDocument/2006/relationships/ctrlProp" Target="../ctrlProps/ctrlProp268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259.xml"/><Relationship Id="rId20" Type="http://schemas.openxmlformats.org/officeDocument/2006/relationships/ctrlProp" Target="../ctrlProps/ctrlProp263.xml"/><Relationship Id="rId29" Type="http://schemas.openxmlformats.org/officeDocument/2006/relationships/ctrlProp" Target="../ctrlProps/ctrlProp27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9.xml"/><Relationship Id="rId11" Type="http://schemas.openxmlformats.org/officeDocument/2006/relationships/ctrlProp" Target="../ctrlProps/ctrlProp254.xml"/><Relationship Id="rId24" Type="http://schemas.openxmlformats.org/officeDocument/2006/relationships/ctrlProp" Target="../ctrlProps/ctrlProp267.xml"/><Relationship Id="rId32" Type="http://schemas.openxmlformats.org/officeDocument/2006/relationships/ctrlProp" Target="../ctrlProps/ctrlProp275.xml"/><Relationship Id="rId5" Type="http://schemas.openxmlformats.org/officeDocument/2006/relationships/ctrlProp" Target="../ctrlProps/ctrlProp248.xml"/><Relationship Id="rId15" Type="http://schemas.openxmlformats.org/officeDocument/2006/relationships/ctrlProp" Target="../ctrlProps/ctrlProp258.xml"/><Relationship Id="rId23" Type="http://schemas.openxmlformats.org/officeDocument/2006/relationships/ctrlProp" Target="../ctrlProps/ctrlProp266.xml"/><Relationship Id="rId28" Type="http://schemas.openxmlformats.org/officeDocument/2006/relationships/ctrlProp" Target="../ctrlProps/ctrlProp271.xml"/><Relationship Id="rId10" Type="http://schemas.openxmlformats.org/officeDocument/2006/relationships/ctrlProp" Target="../ctrlProps/ctrlProp253.xml"/><Relationship Id="rId19" Type="http://schemas.openxmlformats.org/officeDocument/2006/relationships/ctrlProp" Target="../ctrlProps/ctrlProp262.xml"/><Relationship Id="rId31" Type="http://schemas.openxmlformats.org/officeDocument/2006/relationships/ctrlProp" Target="../ctrlProps/ctrlProp274.xml"/><Relationship Id="rId4" Type="http://schemas.openxmlformats.org/officeDocument/2006/relationships/ctrlProp" Target="../ctrlProps/ctrlProp247.xml"/><Relationship Id="rId9" Type="http://schemas.openxmlformats.org/officeDocument/2006/relationships/ctrlProp" Target="../ctrlProps/ctrlProp252.xml"/><Relationship Id="rId14" Type="http://schemas.openxmlformats.org/officeDocument/2006/relationships/ctrlProp" Target="../ctrlProps/ctrlProp257.xml"/><Relationship Id="rId22" Type="http://schemas.openxmlformats.org/officeDocument/2006/relationships/ctrlProp" Target="../ctrlProps/ctrlProp265.xml"/><Relationship Id="rId27" Type="http://schemas.openxmlformats.org/officeDocument/2006/relationships/ctrlProp" Target="../ctrlProps/ctrlProp270.xml"/><Relationship Id="rId30" Type="http://schemas.openxmlformats.org/officeDocument/2006/relationships/ctrlProp" Target="../ctrlProps/ctrlProp2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1.xml"/><Relationship Id="rId13" Type="http://schemas.openxmlformats.org/officeDocument/2006/relationships/ctrlProp" Target="../ctrlProps/ctrlProp286.xml"/><Relationship Id="rId18" Type="http://schemas.openxmlformats.org/officeDocument/2006/relationships/ctrlProp" Target="../ctrlProps/ctrlProp291.xml"/><Relationship Id="rId26" Type="http://schemas.openxmlformats.org/officeDocument/2006/relationships/ctrlProp" Target="../ctrlProps/ctrlProp299.xml"/><Relationship Id="rId3" Type="http://schemas.openxmlformats.org/officeDocument/2006/relationships/ctrlProp" Target="../ctrlProps/ctrlProp276.xml"/><Relationship Id="rId21" Type="http://schemas.openxmlformats.org/officeDocument/2006/relationships/ctrlProp" Target="../ctrlProps/ctrlProp294.xml"/><Relationship Id="rId7" Type="http://schemas.openxmlformats.org/officeDocument/2006/relationships/ctrlProp" Target="../ctrlProps/ctrlProp280.xml"/><Relationship Id="rId12" Type="http://schemas.openxmlformats.org/officeDocument/2006/relationships/ctrlProp" Target="../ctrlProps/ctrlProp285.xml"/><Relationship Id="rId17" Type="http://schemas.openxmlformats.org/officeDocument/2006/relationships/ctrlProp" Target="../ctrlProps/ctrlProp290.xml"/><Relationship Id="rId25" Type="http://schemas.openxmlformats.org/officeDocument/2006/relationships/ctrlProp" Target="../ctrlProps/ctrlProp298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289.xml"/><Relationship Id="rId20" Type="http://schemas.openxmlformats.org/officeDocument/2006/relationships/ctrlProp" Target="../ctrlProps/ctrlProp293.xml"/><Relationship Id="rId29" Type="http://schemas.openxmlformats.org/officeDocument/2006/relationships/ctrlProp" Target="../ctrlProps/ctrlProp302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79.xml"/><Relationship Id="rId11" Type="http://schemas.openxmlformats.org/officeDocument/2006/relationships/ctrlProp" Target="../ctrlProps/ctrlProp284.xml"/><Relationship Id="rId24" Type="http://schemas.openxmlformats.org/officeDocument/2006/relationships/ctrlProp" Target="../ctrlProps/ctrlProp297.xml"/><Relationship Id="rId32" Type="http://schemas.openxmlformats.org/officeDocument/2006/relationships/ctrlProp" Target="../ctrlProps/ctrlProp305.xml"/><Relationship Id="rId5" Type="http://schemas.openxmlformats.org/officeDocument/2006/relationships/ctrlProp" Target="../ctrlProps/ctrlProp278.xml"/><Relationship Id="rId15" Type="http://schemas.openxmlformats.org/officeDocument/2006/relationships/ctrlProp" Target="../ctrlProps/ctrlProp288.xml"/><Relationship Id="rId23" Type="http://schemas.openxmlformats.org/officeDocument/2006/relationships/ctrlProp" Target="../ctrlProps/ctrlProp296.xml"/><Relationship Id="rId28" Type="http://schemas.openxmlformats.org/officeDocument/2006/relationships/ctrlProp" Target="../ctrlProps/ctrlProp301.xml"/><Relationship Id="rId10" Type="http://schemas.openxmlformats.org/officeDocument/2006/relationships/ctrlProp" Target="../ctrlProps/ctrlProp283.xml"/><Relationship Id="rId19" Type="http://schemas.openxmlformats.org/officeDocument/2006/relationships/ctrlProp" Target="../ctrlProps/ctrlProp292.xml"/><Relationship Id="rId31" Type="http://schemas.openxmlformats.org/officeDocument/2006/relationships/ctrlProp" Target="../ctrlProps/ctrlProp304.xml"/><Relationship Id="rId4" Type="http://schemas.openxmlformats.org/officeDocument/2006/relationships/ctrlProp" Target="../ctrlProps/ctrlProp277.xml"/><Relationship Id="rId9" Type="http://schemas.openxmlformats.org/officeDocument/2006/relationships/ctrlProp" Target="../ctrlProps/ctrlProp282.xml"/><Relationship Id="rId14" Type="http://schemas.openxmlformats.org/officeDocument/2006/relationships/ctrlProp" Target="../ctrlProps/ctrlProp287.xml"/><Relationship Id="rId22" Type="http://schemas.openxmlformats.org/officeDocument/2006/relationships/ctrlProp" Target="../ctrlProps/ctrlProp295.xml"/><Relationship Id="rId27" Type="http://schemas.openxmlformats.org/officeDocument/2006/relationships/ctrlProp" Target="../ctrlProps/ctrlProp300.xml"/><Relationship Id="rId30" Type="http://schemas.openxmlformats.org/officeDocument/2006/relationships/ctrlProp" Target="../ctrlProps/ctrlProp3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1.xml"/><Relationship Id="rId13" Type="http://schemas.openxmlformats.org/officeDocument/2006/relationships/ctrlProp" Target="../ctrlProps/ctrlProp316.xml"/><Relationship Id="rId18" Type="http://schemas.openxmlformats.org/officeDocument/2006/relationships/ctrlProp" Target="../ctrlProps/ctrlProp321.xml"/><Relationship Id="rId26" Type="http://schemas.openxmlformats.org/officeDocument/2006/relationships/ctrlProp" Target="../ctrlProps/ctrlProp329.xml"/><Relationship Id="rId3" Type="http://schemas.openxmlformats.org/officeDocument/2006/relationships/ctrlProp" Target="../ctrlProps/ctrlProp306.xml"/><Relationship Id="rId21" Type="http://schemas.openxmlformats.org/officeDocument/2006/relationships/ctrlProp" Target="../ctrlProps/ctrlProp324.xml"/><Relationship Id="rId7" Type="http://schemas.openxmlformats.org/officeDocument/2006/relationships/ctrlProp" Target="../ctrlProps/ctrlProp310.xml"/><Relationship Id="rId12" Type="http://schemas.openxmlformats.org/officeDocument/2006/relationships/ctrlProp" Target="../ctrlProps/ctrlProp315.xml"/><Relationship Id="rId17" Type="http://schemas.openxmlformats.org/officeDocument/2006/relationships/ctrlProp" Target="../ctrlProps/ctrlProp320.xml"/><Relationship Id="rId25" Type="http://schemas.openxmlformats.org/officeDocument/2006/relationships/ctrlProp" Target="../ctrlProps/ctrlProp328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319.xml"/><Relationship Id="rId20" Type="http://schemas.openxmlformats.org/officeDocument/2006/relationships/ctrlProp" Target="../ctrlProps/ctrlProp323.xml"/><Relationship Id="rId29" Type="http://schemas.openxmlformats.org/officeDocument/2006/relationships/ctrlProp" Target="../ctrlProps/ctrlProp332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09.xml"/><Relationship Id="rId11" Type="http://schemas.openxmlformats.org/officeDocument/2006/relationships/ctrlProp" Target="../ctrlProps/ctrlProp314.xml"/><Relationship Id="rId24" Type="http://schemas.openxmlformats.org/officeDocument/2006/relationships/ctrlProp" Target="../ctrlProps/ctrlProp327.xml"/><Relationship Id="rId32" Type="http://schemas.openxmlformats.org/officeDocument/2006/relationships/ctrlProp" Target="../ctrlProps/ctrlProp335.xml"/><Relationship Id="rId5" Type="http://schemas.openxmlformats.org/officeDocument/2006/relationships/ctrlProp" Target="../ctrlProps/ctrlProp308.xml"/><Relationship Id="rId15" Type="http://schemas.openxmlformats.org/officeDocument/2006/relationships/ctrlProp" Target="../ctrlProps/ctrlProp318.xml"/><Relationship Id="rId23" Type="http://schemas.openxmlformats.org/officeDocument/2006/relationships/ctrlProp" Target="../ctrlProps/ctrlProp326.xml"/><Relationship Id="rId28" Type="http://schemas.openxmlformats.org/officeDocument/2006/relationships/ctrlProp" Target="../ctrlProps/ctrlProp331.xml"/><Relationship Id="rId10" Type="http://schemas.openxmlformats.org/officeDocument/2006/relationships/ctrlProp" Target="../ctrlProps/ctrlProp313.xml"/><Relationship Id="rId19" Type="http://schemas.openxmlformats.org/officeDocument/2006/relationships/ctrlProp" Target="../ctrlProps/ctrlProp322.xml"/><Relationship Id="rId31" Type="http://schemas.openxmlformats.org/officeDocument/2006/relationships/ctrlProp" Target="../ctrlProps/ctrlProp334.xml"/><Relationship Id="rId4" Type="http://schemas.openxmlformats.org/officeDocument/2006/relationships/ctrlProp" Target="../ctrlProps/ctrlProp307.xml"/><Relationship Id="rId9" Type="http://schemas.openxmlformats.org/officeDocument/2006/relationships/ctrlProp" Target="../ctrlProps/ctrlProp312.xml"/><Relationship Id="rId14" Type="http://schemas.openxmlformats.org/officeDocument/2006/relationships/ctrlProp" Target="../ctrlProps/ctrlProp317.xml"/><Relationship Id="rId22" Type="http://schemas.openxmlformats.org/officeDocument/2006/relationships/ctrlProp" Target="../ctrlProps/ctrlProp325.xml"/><Relationship Id="rId27" Type="http://schemas.openxmlformats.org/officeDocument/2006/relationships/ctrlProp" Target="../ctrlProps/ctrlProp330.xml"/><Relationship Id="rId30" Type="http://schemas.openxmlformats.org/officeDocument/2006/relationships/ctrlProp" Target="../ctrlProps/ctrlProp33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1.xml"/><Relationship Id="rId3" Type="http://schemas.openxmlformats.org/officeDocument/2006/relationships/ctrlProp" Target="../ctrlProps/ctrlProp336.xml"/><Relationship Id="rId7" Type="http://schemas.openxmlformats.org/officeDocument/2006/relationships/ctrlProp" Target="../ctrlProps/ctrlProp34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39.xml"/><Relationship Id="rId5" Type="http://schemas.openxmlformats.org/officeDocument/2006/relationships/ctrlProp" Target="../ctrlProps/ctrlProp338.xml"/><Relationship Id="rId10" Type="http://schemas.openxmlformats.org/officeDocument/2006/relationships/ctrlProp" Target="../ctrlProps/ctrlProp343.xml"/><Relationship Id="rId4" Type="http://schemas.openxmlformats.org/officeDocument/2006/relationships/ctrlProp" Target="../ctrlProps/ctrlProp337.xml"/><Relationship Id="rId9" Type="http://schemas.openxmlformats.org/officeDocument/2006/relationships/ctrlProp" Target="../ctrlProps/ctrlProp34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" Type="http://schemas.openxmlformats.org/officeDocument/2006/relationships/ctrlProp" Target="../ctrlProps/ctrlProp344.xml"/><Relationship Id="rId21" Type="http://schemas.openxmlformats.org/officeDocument/2006/relationships/ctrlProp" Target="../ctrlProps/ctrlProp362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2" Type="http://schemas.openxmlformats.org/officeDocument/2006/relationships/vmlDrawing" Target="../drawings/vmlDrawing15.vml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ctrlProp" Target="../ctrlProps/ctrlProp345.x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83.xml"/><Relationship Id="rId18" Type="http://schemas.openxmlformats.org/officeDocument/2006/relationships/ctrlProp" Target="../ctrlProps/ctrlProp388.xml"/><Relationship Id="rId26" Type="http://schemas.openxmlformats.org/officeDocument/2006/relationships/ctrlProp" Target="../ctrlProps/ctrlProp396.xml"/><Relationship Id="rId3" Type="http://schemas.openxmlformats.org/officeDocument/2006/relationships/vmlDrawing" Target="../drawings/vmlDrawing16.vml"/><Relationship Id="rId21" Type="http://schemas.openxmlformats.org/officeDocument/2006/relationships/ctrlProp" Target="../ctrlProps/ctrlProp391.xml"/><Relationship Id="rId34" Type="http://schemas.openxmlformats.org/officeDocument/2006/relationships/ctrlProp" Target="../ctrlProps/ctrlProp404.xml"/><Relationship Id="rId7" Type="http://schemas.openxmlformats.org/officeDocument/2006/relationships/ctrlProp" Target="../ctrlProps/ctrlProp377.xml"/><Relationship Id="rId12" Type="http://schemas.openxmlformats.org/officeDocument/2006/relationships/ctrlProp" Target="../ctrlProps/ctrlProp382.xml"/><Relationship Id="rId17" Type="http://schemas.openxmlformats.org/officeDocument/2006/relationships/ctrlProp" Target="../ctrlProps/ctrlProp387.xml"/><Relationship Id="rId25" Type="http://schemas.openxmlformats.org/officeDocument/2006/relationships/ctrlProp" Target="../ctrlProps/ctrlProp395.xml"/><Relationship Id="rId33" Type="http://schemas.openxmlformats.org/officeDocument/2006/relationships/ctrlProp" Target="../ctrlProps/ctrlProp403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386.xml"/><Relationship Id="rId20" Type="http://schemas.openxmlformats.org/officeDocument/2006/relationships/ctrlProp" Target="../ctrlProps/ctrlProp390.xml"/><Relationship Id="rId29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76.xml"/><Relationship Id="rId11" Type="http://schemas.openxmlformats.org/officeDocument/2006/relationships/ctrlProp" Target="../ctrlProps/ctrlProp381.xml"/><Relationship Id="rId24" Type="http://schemas.openxmlformats.org/officeDocument/2006/relationships/ctrlProp" Target="../ctrlProps/ctrlProp394.xml"/><Relationship Id="rId32" Type="http://schemas.openxmlformats.org/officeDocument/2006/relationships/ctrlProp" Target="../ctrlProps/ctrlProp402.xml"/><Relationship Id="rId5" Type="http://schemas.openxmlformats.org/officeDocument/2006/relationships/ctrlProp" Target="../ctrlProps/ctrlProp375.xml"/><Relationship Id="rId15" Type="http://schemas.openxmlformats.org/officeDocument/2006/relationships/ctrlProp" Target="../ctrlProps/ctrlProp385.xml"/><Relationship Id="rId23" Type="http://schemas.openxmlformats.org/officeDocument/2006/relationships/ctrlProp" Target="../ctrlProps/ctrlProp393.xml"/><Relationship Id="rId28" Type="http://schemas.openxmlformats.org/officeDocument/2006/relationships/ctrlProp" Target="../ctrlProps/ctrlProp398.xml"/><Relationship Id="rId10" Type="http://schemas.openxmlformats.org/officeDocument/2006/relationships/ctrlProp" Target="../ctrlProps/ctrlProp380.xml"/><Relationship Id="rId19" Type="http://schemas.openxmlformats.org/officeDocument/2006/relationships/ctrlProp" Target="../ctrlProps/ctrlProp389.xml"/><Relationship Id="rId31" Type="http://schemas.openxmlformats.org/officeDocument/2006/relationships/ctrlProp" Target="../ctrlProps/ctrlProp401.xml"/><Relationship Id="rId4" Type="http://schemas.openxmlformats.org/officeDocument/2006/relationships/ctrlProp" Target="../ctrlProps/ctrlProp374.xml"/><Relationship Id="rId9" Type="http://schemas.openxmlformats.org/officeDocument/2006/relationships/ctrlProp" Target="../ctrlProps/ctrlProp379.xml"/><Relationship Id="rId14" Type="http://schemas.openxmlformats.org/officeDocument/2006/relationships/ctrlProp" Target="../ctrlProps/ctrlProp384.xml"/><Relationship Id="rId22" Type="http://schemas.openxmlformats.org/officeDocument/2006/relationships/ctrlProp" Target="../ctrlProps/ctrlProp392.xml"/><Relationship Id="rId27" Type="http://schemas.openxmlformats.org/officeDocument/2006/relationships/ctrlProp" Target="../ctrlProps/ctrlProp397.xml"/><Relationship Id="rId30" Type="http://schemas.openxmlformats.org/officeDocument/2006/relationships/ctrlProp" Target="../ctrlProps/ctrlProp400.xml"/><Relationship Id="rId8" Type="http://schemas.openxmlformats.org/officeDocument/2006/relationships/ctrlProp" Target="../ctrlProps/ctrlProp3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B1:M45"/>
  <sheetViews>
    <sheetView zoomScaleNormal="100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</cols>
  <sheetData>
    <row r="1" spans="2:10" x14ac:dyDescent="0.55000000000000004">
      <c r="C1" s="1" t="s">
        <v>200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29.91</v>
      </c>
      <c r="D2" s="2">
        <v>36.979999999999997</v>
      </c>
      <c r="E2" s="2">
        <v>29.91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291</v>
      </c>
    </row>
    <row r="6" spans="2:10" x14ac:dyDescent="0.55000000000000004">
      <c r="B6" t="s">
        <v>93</v>
      </c>
      <c r="C6" s="2">
        <f t="shared" ref="C6:C12" si="0">$C$2</f>
        <v>29.91</v>
      </c>
      <c r="D6" s="2"/>
    </row>
    <row r="7" spans="2:10" x14ac:dyDescent="0.55000000000000004">
      <c r="B7" t="s">
        <v>94</v>
      </c>
      <c r="C7" s="2">
        <f t="shared" si="0"/>
        <v>29.91</v>
      </c>
      <c r="D7" s="2"/>
    </row>
    <row r="8" spans="2:10" x14ac:dyDescent="0.55000000000000004">
      <c r="B8" t="s">
        <v>95</v>
      </c>
      <c r="C8" s="2">
        <f t="shared" si="0"/>
        <v>29.91</v>
      </c>
      <c r="D8" s="2"/>
    </row>
    <row r="9" spans="2:10" x14ac:dyDescent="0.55000000000000004">
      <c r="B9" t="s">
        <v>96</v>
      </c>
      <c r="C9" s="2">
        <f t="shared" si="0"/>
        <v>29.91</v>
      </c>
      <c r="D9" s="2"/>
    </row>
    <row r="10" spans="2:10" x14ac:dyDescent="0.55000000000000004">
      <c r="B10" t="s">
        <v>97</v>
      </c>
      <c r="C10" s="2">
        <f t="shared" si="0"/>
        <v>29.91</v>
      </c>
      <c r="D10" s="2"/>
    </row>
    <row r="11" spans="2:10" x14ac:dyDescent="0.55000000000000004">
      <c r="B11" t="s">
        <v>98</v>
      </c>
      <c r="C11" s="2">
        <f t="shared" si="0"/>
        <v>29.91</v>
      </c>
      <c r="D11" s="2"/>
    </row>
    <row r="12" spans="2:10" x14ac:dyDescent="0.55000000000000004">
      <c r="B12" t="s">
        <v>99</v>
      </c>
      <c r="C12" s="2">
        <f t="shared" si="0"/>
        <v>29.91</v>
      </c>
      <c r="D12" s="2"/>
    </row>
    <row r="13" spans="2:10" x14ac:dyDescent="0.55000000000000004">
      <c r="B13" t="s">
        <v>100</v>
      </c>
      <c r="C13" s="2">
        <f t="shared" ref="C13:C22" si="1">$D$2</f>
        <v>36.979999999999997</v>
      </c>
      <c r="D13" s="2"/>
    </row>
    <row r="14" spans="2:10" x14ac:dyDescent="0.55000000000000004">
      <c r="B14" t="s">
        <v>101</v>
      </c>
      <c r="C14" s="2">
        <f t="shared" si="1"/>
        <v>36.979999999999997</v>
      </c>
      <c r="D14" s="2"/>
    </row>
    <row r="15" spans="2:10" x14ac:dyDescent="0.55000000000000004">
      <c r="B15" t="s">
        <v>102</v>
      </c>
      <c r="C15" s="2">
        <f t="shared" si="1"/>
        <v>36.979999999999997</v>
      </c>
      <c r="D15" s="2"/>
    </row>
    <row r="16" spans="2:10" x14ac:dyDescent="0.55000000000000004">
      <c r="B16" t="s">
        <v>103</v>
      </c>
      <c r="C16" s="2">
        <f t="shared" si="1"/>
        <v>36.979999999999997</v>
      </c>
      <c r="D16" s="2"/>
    </row>
    <row r="17" spans="2:12" x14ac:dyDescent="0.55000000000000004">
      <c r="B17" t="s">
        <v>104</v>
      </c>
      <c r="C17" s="2">
        <f t="shared" si="1"/>
        <v>36.979999999999997</v>
      </c>
      <c r="D17" s="2"/>
    </row>
    <row r="18" spans="2:12" x14ac:dyDescent="0.55000000000000004">
      <c r="B18" t="s">
        <v>105</v>
      </c>
      <c r="C18" s="2">
        <f t="shared" si="1"/>
        <v>36.979999999999997</v>
      </c>
      <c r="D18" s="2"/>
    </row>
    <row r="19" spans="2:12" x14ac:dyDescent="0.55000000000000004">
      <c r="B19" t="s">
        <v>106</v>
      </c>
      <c r="C19" s="2">
        <f t="shared" si="1"/>
        <v>36.979999999999997</v>
      </c>
      <c r="D19" s="2"/>
    </row>
    <row r="20" spans="2:12" x14ac:dyDescent="0.55000000000000004">
      <c r="B20" t="s">
        <v>107</v>
      </c>
      <c r="C20" s="2">
        <f t="shared" si="1"/>
        <v>36.979999999999997</v>
      </c>
      <c r="D20" s="2"/>
    </row>
    <row r="21" spans="2:12" x14ac:dyDescent="0.55000000000000004">
      <c r="B21" t="s">
        <v>108</v>
      </c>
      <c r="C21" s="2">
        <f t="shared" si="1"/>
        <v>36.979999999999997</v>
      </c>
      <c r="D21" s="2"/>
    </row>
    <row r="22" spans="2:12" x14ac:dyDescent="0.55000000000000004">
      <c r="B22" t="s">
        <v>109</v>
      </c>
      <c r="C22" s="2">
        <f t="shared" si="1"/>
        <v>36.979999999999997</v>
      </c>
      <c r="D22" s="2"/>
    </row>
    <row r="23" spans="2:12" x14ac:dyDescent="0.55000000000000004">
      <c r="B23" t="s">
        <v>110</v>
      </c>
      <c r="C23" s="2">
        <f t="shared" ref="C23:C26" si="2">$D$2</f>
        <v>36.979999999999997</v>
      </c>
      <c r="D23" s="2"/>
    </row>
    <row r="24" spans="2:12" x14ac:dyDescent="0.55000000000000004">
      <c r="B24" t="s">
        <v>111</v>
      </c>
      <c r="C24" s="2">
        <f t="shared" si="2"/>
        <v>36.979999999999997</v>
      </c>
      <c r="D24" s="2"/>
    </row>
    <row r="25" spans="2:12" x14ac:dyDescent="0.55000000000000004">
      <c r="B25" t="s">
        <v>112</v>
      </c>
      <c r="C25" s="2">
        <f t="shared" si="2"/>
        <v>36.979999999999997</v>
      </c>
      <c r="D25" s="2"/>
    </row>
    <row r="26" spans="2:12" x14ac:dyDescent="0.55000000000000004">
      <c r="B26" t="s">
        <v>113</v>
      </c>
      <c r="C26" s="2">
        <f t="shared" si="2"/>
        <v>36.979999999999997</v>
      </c>
      <c r="D26" s="2"/>
    </row>
    <row r="27" spans="2:12" x14ac:dyDescent="0.55000000000000004">
      <c r="B27" t="s">
        <v>114</v>
      </c>
      <c r="C27" s="2">
        <f t="shared" ref="C27" si="3">$C$2</f>
        <v>29.91</v>
      </c>
      <c r="D27" s="2"/>
    </row>
    <row r="28" spans="2:12" x14ac:dyDescent="0.55000000000000004">
      <c r="B28" t="s">
        <v>115</v>
      </c>
      <c r="C28" s="2">
        <f t="shared" ref="C28:C29" si="4">$C$2</f>
        <v>29.91</v>
      </c>
      <c r="D28" s="2"/>
    </row>
    <row r="29" spans="2:12" x14ac:dyDescent="0.55000000000000004">
      <c r="B29" t="s">
        <v>116</v>
      </c>
      <c r="C29" s="2">
        <f t="shared" si="4"/>
        <v>29.91</v>
      </c>
      <c r="D29" s="2"/>
    </row>
    <row r="30" spans="2:12" x14ac:dyDescent="0.55000000000000004">
      <c r="J30" t="s">
        <v>292</v>
      </c>
      <c r="K30" t="s">
        <v>294</v>
      </c>
      <c r="L30" t="s">
        <v>293</v>
      </c>
    </row>
    <row r="31" spans="2:12" x14ac:dyDescent="0.55000000000000004">
      <c r="C31" s="14" t="s">
        <v>239</v>
      </c>
      <c r="D31" t="s">
        <v>240</v>
      </c>
      <c r="E31" s="14" t="s">
        <v>331</v>
      </c>
      <c r="F31" t="s">
        <v>332</v>
      </c>
      <c r="J31">
        <v>1916500</v>
      </c>
      <c r="K31">
        <f>SUM(L34:L45)</f>
        <v>194377</v>
      </c>
      <c r="L31">
        <f>ROUND(J31/K31,0)</f>
        <v>10</v>
      </c>
    </row>
    <row r="32" spans="2:12" x14ac:dyDescent="0.55000000000000004">
      <c r="C32">
        <v>24</v>
      </c>
      <c r="D32">
        <v>23</v>
      </c>
      <c r="E32">
        <v>10</v>
      </c>
      <c r="F32" t="s">
        <v>333</v>
      </c>
    </row>
    <row r="33" spans="2:13" x14ac:dyDescent="0.55000000000000004">
      <c r="C33" t="s">
        <v>242</v>
      </c>
      <c r="D33" t="s">
        <v>243</v>
      </c>
      <c r="E33" t="s">
        <v>238</v>
      </c>
      <c r="F33" t="s">
        <v>244</v>
      </c>
      <c r="G33" t="s">
        <v>245</v>
      </c>
      <c r="H33" t="s">
        <v>164</v>
      </c>
      <c r="I33" t="s">
        <v>246</v>
      </c>
      <c r="J33" t="s">
        <v>247</v>
      </c>
      <c r="K33" t="s">
        <v>248</v>
      </c>
      <c r="L33" t="s">
        <v>281</v>
      </c>
    </row>
    <row r="34" spans="2:13" x14ac:dyDescent="0.55000000000000004">
      <c r="B34" t="s">
        <v>241</v>
      </c>
      <c r="C34">
        <f>'10月'!BE38</f>
        <v>2352</v>
      </c>
      <c r="D34">
        <f>SUM('11月'!BE7:BE29)</f>
        <v>5551</v>
      </c>
      <c r="E34">
        <f>SUM(C34:D34)</f>
        <v>7903</v>
      </c>
      <c r="F34">
        <f>'10月'!EA38</f>
        <v>12555</v>
      </c>
      <c r="G34">
        <f>SUM('11月'!EA7:EA29)</f>
        <v>3922</v>
      </c>
      <c r="H34">
        <f>SUM(F34:G34)</f>
        <v>16477</v>
      </c>
      <c r="I34">
        <f>'10月'!GX41</f>
        <v>20793</v>
      </c>
      <c r="J34">
        <f>'11月'!GX46</f>
        <v>11784</v>
      </c>
      <c r="K34">
        <f>SUM(I34:J34)</f>
        <v>32577</v>
      </c>
      <c r="L34">
        <f>K34-(E34-H34)</f>
        <v>41151</v>
      </c>
      <c r="M34" t="s">
        <v>295</v>
      </c>
    </row>
    <row r="35" spans="2:13" x14ac:dyDescent="0.55000000000000004">
      <c r="B35" t="s">
        <v>297</v>
      </c>
      <c r="C35">
        <v>3934</v>
      </c>
      <c r="D35">
        <v>17302</v>
      </c>
      <c r="E35">
        <f>SUM(C35:D35)</f>
        <v>21236</v>
      </c>
      <c r="F35">
        <v>453</v>
      </c>
      <c r="G35">
        <v>3227</v>
      </c>
      <c r="H35">
        <f>SUM(F35:G35)</f>
        <v>3680</v>
      </c>
      <c r="I35">
        <v>5228</v>
      </c>
      <c r="J35">
        <v>19061</v>
      </c>
      <c r="K35">
        <f>SUM(I35:J35)</f>
        <v>24289</v>
      </c>
      <c r="L35">
        <f>K35-(E35-H35)</f>
        <v>6733</v>
      </c>
    </row>
    <row r="36" spans="2:13" x14ac:dyDescent="0.55000000000000004">
      <c r="B36" t="s">
        <v>237</v>
      </c>
      <c r="C36">
        <v>6802</v>
      </c>
      <c r="D36">
        <v>18900</v>
      </c>
      <c r="E36">
        <f>SUM(C36:D36)</f>
        <v>25702</v>
      </c>
      <c r="F36">
        <v>771</v>
      </c>
      <c r="G36">
        <v>3589</v>
      </c>
      <c r="H36">
        <f>SUM(F36:G36)</f>
        <v>4360</v>
      </c>
      <c r="I36">
        <v>7183</v>
      </c>
      <c r="J36">
        <v>21475</v>
      </c>
      <c r="K36">
        <f>SUM(I36:J36)</f>
        <v>28658</v>
      </c>
      <c r="L36">
        <f t="shared" ref="L36:L45" si="5">K36-E36+H36</f>
        <v>7316</v>
      </c>
    </row>
    <row r="37" spans="2:13" x14ac:dyDescent="0.55000000000000004">
      <c r="B37" t="s">
        <v>282</v>
      </c>
      <c r="C37">
        <v>6465</v>
      </c>
      <c r="D37">
        <v>12390</v>
      </c>
      <c r="E37">
        <f t="shared" ref="E37:E45" si="6">SUM(C37:D37)</f>
        <v>18855</v>
      </c>
      <c r="F37">
        <v>1656</v>
      </c>
      <c r="G37">
        <v>5617</v>
      </c>
      <c r="H37">
        <f t="shared" ref="H37:H45" si="7">SUM(F37:G37)</f>
        <v>7273</v>
      </c>
      <c r="I37">
        <v>7470</v>
      </c>
      <c r="J37">
        <v>19841</v>
      </c>
      <c r="K37">
        <f t="shared" ref="K37:K45" si="8">SUM(I37:J37)</f>
        <v>27311</v>
      </c>
      <c r="L37">
        <f t="shared" si="5"/>
        <v>15729</v>
      </c>
    </row>
    <row r="38" spans="2:13" x14ac:dyDescent="0.55000000000000004">
      <c r="B38" t="s">
        <v>283</v>
      </c>
      <c r="C38">
        <v>4079</v>
      </c>
      <c r="D38">
        <v>14314</v>
      </c>
      <c r="E38">
        <f t="shared" si="6"/>
        <v>18393</v>
      </c>
      <c r="F38">
        <v>812</v>
      </c>
      <c r="G38">
        <v>4664</v>
      </c>
      <c r="H38">
        <f t="shared" si="7"/>
        <v>5476</v>
      </c>
      <c r="I38">
        <v>5392</v>
      </c>
      <c r="J38">
        <v>20554</v>
      </c>
      <c r="K38">
        <f t="shared" si="8"/>
        <v>25946</v>
      </c>
      <c r="L38">
        <f t="shared" si="5"/>
        <v>13029</v>
      </c>
    </row>
    <row r="39" spans="2:13" x14ac:dyDescent="0.55000000000000004">
      <c r="B39" t="s">
        <v>284</v>
      </c>
      <c r="C39">
        <v>1747</v>
      </c>
      <c r="D39">
        <v>2243</v>
      </c>
      <c r="E39">
        <f t="shared" si="6"/>
        <v>3990</v>
      </c>
      <c r="F39">
        <v>3006</v>
      </c>
      <c r="G39">
        <v>13777</v>
      </c>
      <c r="H39">
        <f t="shared" si="7"/>
        <v>16783</v>
      </c>
      <c r="I39">
        <v>5094</v>
      </c>
      <c r="J39">
        <v>10742</v>
      </c>
      <c r="K39">
        <f t="shared" si="8"/>
        <v>15836</v>
      </c>
      <c r="L39">
        <f t="shared" si="5"/>
        <v>28629</v>
      </c>
    </row>
    <row r="40" spans="2:13" x14ac:dyDescent="0.55000000000000004">
      <c r="B40" t="s">
        <v>285</v>
      </c>
      <c r="C40">
        <v>311</v>
      </c>
      <c r="D40">
        <v>297</v>
      </c>
      <c r="E40">
        <f t="shared" si="6"/>
        <v>608</v>
      </c>
      <c r="F40">
        <v>3941</v>
      </c>
      <c r="G40">
        <v>14627</v>
      </c>
      <c r="H40">
        <f t="shared" si="7"/>
        <v>18568</v>
      </c>
      <c r="I40">
        <v>2458</v>
      </c>
      <c r="J40">
        <v>7310</v>
      </c>
      <c r="K40">
        <f t="shared" si="8"/>
        <v>9768</v>
      </c>
      <c r="L40">
        <f t="shared" si="5"/>
        <v>27728</v>
      </c>
    </row>
    <row r="41" spans="2:13" x14ac:dyDescent="0.55000000000000004">
      <c r="B41" t="s">
        <v>286</v>
      </c>
      <c r="C41">
        <v>111</v>
      </c>
      <c r="D41">
        <v>202</v>
      </c>
      <c r="E41">
        <f t="shared" si="6"/>
        <v>313</v>
      </c>
      <c r="F41">
        <v>3776</v>
      </c>
      <c r="G41">
        <v>16029</v>
      </c>
      <c r="H41">
        <f t="shared" si="7"/>
        <v>19805</v>
      </c>
      <c r="I41">
        <v>2119</v>
      </c>
      <c r="J41">
        <v>6620</v>
      </c>
      <c r="K41">
        <f t="shared" si="8"/>
        <v>8739</v>
      </c>
      <c r="L41">
        <f t="shared" si="5"/>
        <v>28231</v>
      </c>
    </row>
    <row r="42" spans="2:13" x14ac:dyDescent="0.55000000000000004">
      <c r="B42" t="s">
        <v>287</v>
      </c>
      <c r="C42">
        <v>35</v>
      </c>
      <c r="D42">
        <v>508</v>
      </c>
      <c r="E42">
        <f t="shared" si="6"/>
        <v>543</v>
      </c>
      <c r="F42">
        <v>4672</v>
      </c>
      <c r="G42">
        <v>12163</v>
      </c>
      <c r="H42">
        <f t="shared" si="7"/>
        <v>16835</v>
      </c>
      <c r="I42">
        <v>2047</v>
      </c>
      <c r="J42">
        <v>7492</v>
      </c>
      <c r="K42">
        <f t="shared" si="8"/>
        <v>9539</v>
      </c>
      <c r="L42">
        <f t="shared" si="5"/>
        <v>25831</v>
      </c>
    </row>
    <row r="43" spans="2:13" x14ac:dyDescent="0.55000000000000004">
      <c r="B43" t="s">
        <v>288</v>
      </c>
      <c r="E43">
        <f t="shared" si="6"/>
        <v>0</v>
      </c>
      <c r="H43">
        <f t="shared" si="7"/>
        <v>0</v>
      </c>
      <c r="K43">
        <f t="shared" si="8"/>
        <v>0</v>
      </c>
      <c r="L43">
        <f t="shared" si="5"/>
        <v>0</v>
      </c>
    </row>
    <row r="44" spans="2:13" x14ac:dyDescent="0.55000000000000004">
      <c r="B44" t="s">
        <v>289</v>
      </c>
      <c r="E44">
        <f t="shared" si="6"/>
        <v>0</v>
      </c>
      <c r="H44">
        <f t="shared" si="7"/>
        <v>0</v>
      </c>
      <c r="K44">
        <f t="shared" si="8"/>
        <v>0</v>
      </c>
      <c r="L44">
        <f t="shared" si="5"/>
        <v>0</v>
      </c>
    </row>
    <row r="45" spans="2:13" x14ac:dyDescent="0.55000000000000004">
      <c r="B45" t="s">
        <v>290</v>
      </c>
      <c r="E45">
        <f t="shared" si="6"/>
        <v>0</v>
      </c>
      <c r="H45">
        <f t="shared" si="7"/>
        <v>0</v>
      </c>
      <c r="K45">
        <f t="shared" si="8"/>
        <v>0</v>
      </c>
      <c r="L45">
        <f t="shared" si="5"/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C5047-44B9-4337-9DCE-315E4523E6C4}">
  <sheetPr codeName="Sheet10"/>
  <dimension ref="A1:HV46"/>
  <sheetViews>
    <sheetView workbookViewId="0">
      <selection activeCell="G24" sqref="G24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249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250</v>
      </c>
      <c r="C7" s="6" t="str">
        <f>TEXT("2023年"&amp;B7,"aaaa")</f>
        <v>日曜日</v>
      </c>
      <c r="D7" s="6"/>
      <c r="E7" s="6" t="str">
        <f>IF(OR(C7="土曜日",C7="日曜日",D7="〇"),"〇","")</f>
        <v>〇</v>
      </c>
      <c r="F7" s="6" t="s">
        <v>426</v>
      </c>
      <c r="G7" s="6" t="s">
        <v>426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0.01</v>
      </c>
      <c r="Q7" s="3">
        <f>IF($E7="〇",P7*基本シート!$E$2,P7*VLOOKUP(LEFT(Q$6,FIND("(",Q$6)-1),基本シート!$B$6:$C$29,2,FALSE))</f>
        <v>0.29910000000000003</v>
      </c>
      <c r="R7" s="3">
        <v>0</v>
      </c>
      <c r="S7" s="3">
        <f>IF($E7="〇",R7*基本シート!$E$2,R7*VLOOKUP(LEFT(S$6,FIND("(",S$6)-1),基本シート!$B$6:$C$29,2,FALSE))</f>
        <v>0</v>
      </c>
      <c r="T7" s="3">
        <v>0</v>
      </c>
      <c r="U7" s="3">
        <f>IF($E7="〇",T7*基本シート!$E$2,T7*VLOOKUP(LEFT(U$6,FIND("(",U$6)-1),基本シート!$B$6:$C$29,2,FALSE))</f>
        <v>0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6" si="8">SUM(H7,J7,L7,N7,P7,R7,T7,V7,X7,Z7,AB7,AD7,AF7,AH7,AJ7,AL7,AN7,AP7,AR7,AT7,AV7,AX7,AZ7,BB7)</f>
        <v>0.01</v>
      </c>
      <c r="BE7" s="3">
        <f t="shared" ref="BE7:BE36" si="9">ROUND(SUM(I7,K7,M7,O7,Q7,S7,U7,W7,Y7,AA7,AC7,AE7,AG7,AI7,AK7,AM7,AO7,AQ7,AS7,AU7,AW7,AY7,BA7,BC7),0)</f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0.26</v>
      </c>
      <c r="BM7" s="3">
        <v>1.76</v>
      </c>
      <c r="BN7" s="3">
        <v>5.05</v>
      </c>
      <c r="BO7" s="3">
        <v>1.93</v>
      </c>
      <c r="BP7" s="3">
        <v>3.31</v>
      </c>
      <c r="BQ7" s="3">
        <v>6.48</v>
      </c>
      <c r="BR7" s="3">
        <v>6.35</v>
      </c>
      <c r="BS7" s="3">
        <v>2.65</v>
      </c>
      <c r="BT7" s="3">
        <v>2.1800000000000002</v>
      </c>
      <c r="BU7" s="3">
        <v>2.99</v>
      </c>
      <c r="BV7" s="3">
        <v>0.27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0.01</v>
      </c>
      <c r="CM7" s="3">
        <f>CL7*基本シート!$C$3</f>
        <v>0.16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1.84</v>
      </c>
      <c r="CU7" s="3">
        <f>CT7*基本シート!$C$3</f>
        <v>29.44</v>
      </c>
      <c r="CV7" s="3">
        <v>1.79</v>
      </c>
      <c r="CW7" s="3">
        <f>CV7*基本シート!$C$3</f>
        <v>28.64</v>
      </c>
      <c r="CX7" s="3">
        <v>3.17</v>
      </c>
      <c r="CY7" s="3">
        <f>CX7*基本シート!$C$3</f>
        <v>50.72</v>
      </c>
      <c r="CZ7" s="3">
        <v>6.37</v>
      </c>
      <c r="DA7" s="3">
        <f>CZ7*基本シート!$C$3</f>
        <v>101.92</v>
      </c>
      <c r="DB7" s="3">
        <v>6.27</v>
      </c>
      <c r="DC7" s="3">
        <f>DB7*基本シート!$C$3</f>
        <v>100.32</v>
      </c>
      <c r="DD7" s="3">
        <v>2.54</v>
      </c>
      <c r="DE7" s="3">
        <f>DD7*基本シート!$C$3</f>
        <v>40.64</v>
      </c>
      <c r="DF7" s="3">
        <v>2.04</v>
      </c>
      <c r="DG7" s="3">
        <f>DF7*基本シート!$C$3</f>
        <v>32.64</v>
      </c>
      <c r="DH7" s="3">
        <v>2.84</v>
      </c>
      <c r="DI7" s="3">
        <f>DH7*基本シート!$C$3</f>
        <v>45.44</v>
      </c>
      <c r="DJ7" s="3">
        <v>0.18</v>
      </c>
      <c r="DK7" s="3">
        <f>DJ7*基本シート!$C$3</f>
        <v>2.88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27.1</v>
      </c>
      <c r="EA7" s="3">
        <f>ROUND(DZ7*基本シート!$C$3,0)</f>
        <v>434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0.14000000000000001</v>
      </c>
      <c r="EI7" s="3">
        <v>1.64</v>
      </c>
      <c r="EJ7" s="3">
        <v>3.09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4.8699999999999992</v>
      </c>
      <c r="FA7" s="3">
        <v>0.11</v>
      </c>
      <c r="FB7" s="3">
        <v>0.11</v>
      </c>
      <c r="FC7" s="3">
        <v>0.11</v>
      </c>
      <c r="FD7" s="3">
        <v>0.76</v>
      </c>
      <c r="FE7" s="3">
        <v>0.98</v>
      </c>
      <c r="FF7" s="3">
        <v>0.12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0.01</v>
      </c>
      <c r="FP7" s="3">
        <v>0</v>
      </c>
      <c r="FQ7" s="3">
        <v>0.05</v>
      </c>
      <c r="FR7" s="3">
        <v>0.14000000000000001</v>
      </c>
      <c r="FS7" s="3">
        <v>0.14000000000000001</v>
      </c>
      <c r="FT7" s="3">
        <v>0.11</v>
      </c>
      <c r="FU7" s="3">
        <v>0.11</v>
      </c>
      <c r="FV7" s="3">
        <v>0.11</v>
      </c>
      <c r="FW7" s="3">
        <v>0.11</v>
      </c>
      <c r="FX7" s="3">
        <v>0.12</v>
      </c>
      <c r="FY7" s="3">
        <f>SUM(FA7:FX7)</f>
        <v>3.09</v>
      </c>
      <c r="FZ7" s="3">
        <v>0.11</v>
      </c>
      <c r="GA7" s="3">
        <v>0.11</v>
      </c>
      <c r="GB7" s="3">
        <v>0.11</v>
      </c>
      <c r="GC7" s="3">
        <v>0.76</v>
      </c>
      <c r="GD7" s="3">
        <v>0.98</v>
      </c>
      <c r="GE7" s="3">
        <v>0.11</v>
      </c>
      <c r="GF7" s="3">
        <v>0.11</v>
      </c>
      <c r="GG7" s="3">
        <v>0.11</v>
      </c>
      <c r="GH7" s="3">
        <v>0.12</v>
      </c>
      <c r="GI7" s="3">
        <v>0.14000000000000001</v>
      </c>
      <c r="GJ7" s="3">
        <v>0.14000000000000001</v>
      </c>
      <c r="GK7" s="3">
        <v>0.11</v>
      </c>
      <c r="GL7" s="3">
        <v>0.08</v>
      </c>
      <c r="GM7" s="3">
        <v>0.11</v>
      </c>
      <c r="GN7" s="3">
        <v>0.15</v>
      </c>
      <c r="GO7" s="3">
        <v>0.15</v>
      </c>
      <c r="GP7" s="3">
        <v>0.14000000000000001</v>
      </c>
      <c r="GQ7" s="3">
        <v>0.14000000000000001</v>
      </c>
      <c r="GR7" s="3">
        <v>0.13</v>
      </c>
      <c r="GS7" s="3">
        <v>0.11</v>
      </c>
      <c r="GT7" s="3">
        <v>0.11</v>
      </c>
      <c r="GU7" s="3">
        <v>0.11</v>
      </c>
      <c r="GV7" s="3">
        <v>0.11</v>
      </c>
      <c r="GW7" s="3">
        <v>0.11</v>
      </c>
      <c r="GX7" s="3">
        <f>SUM(FZ7:GW7)</f>
        <v>4.3600000000000012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251</v>
      </c>
      <c r="C8" s="6" t="str">
        <f t="shared" ref="C8:C37" si="10">TEXT("2023年"&amp;B8,"aaaa")</f>
        <v>月曜日</v>
      </c>
      <c r="D8" s="6"/>
      <c r="E8" s="6" t="str">
        <f t="shared" ref="E8:E38" si="11">IF(OR(C8="土曜日",C8="日曜日",D8="〇"),"〇","")</f>
        <v/>
      </c>
      <c r="F8" s="6" t="s">
        <v>428</v>
      </c>
      <c r="G8" s="6" t="s">
        <v>431</v>
      </c>
      <c r="H8" s="3">
        <v>0</v>
      </c>
      <c r="I8" s="3">
        <f>IF(E8="〇",H8*基本シート!$E$2,H8*VLOOKUP(LEFT(I$6,FIND("(",I$6)-1),基本シート!$B$6:$C$29,2,FALSE))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0.01</v>
      </c>
      <c r="Q8" s="3">
        <f>IF($E8="〇",P8*基本シート!$E$2,P8*VLOOKUP(LEFT(Q$6,FIND("(",Q$6)-1),基本シート!$B$6:$C$29,2,FALSE))</f>
        <v>0.29910000000000003</v>
      </c>
      <c r="R8" s="3">
        <v>0</v>
      </c>
      <c r="S8" s="3">
        <f>IF($E8="〇",R8*基本シート!$E$2,R8*VLOOKUP(LEFT(S$6,FIND("(",S$6)-1),基本シート!$B$6:$C$29,2,FALSE))</f>
        <v>0</v>
      </c>
      <c r="T8" s="3">
        <v>0</v>
      </c>
      <c r="U8" s="3">
        <f>IF($E8="〇",T8*基本シート!$E$2,T8*VLOOKUP(LEFT(U$6,FIND("(",U$6)-1),基本シート!$B$6:$C$29,2,FALSE))</f>
        <v>0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8"/>
        <v>0.01</v>
      </c>
      <c r="BE8" s="3">
        <f>ROUND(SUM(I8,K8,M8,O8,Q8,S8,U8,W8,Y8,AA8,AC8,AE8,AG8,AI8,AK8,AM8,AO8,AQ8,AS8,AU8,AW8,AY8,BA8,BC8),0)</f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0.01</v>
      </c>
      <c r="BL8" s="3">
        <v>0.65</v>
      </c>
      <c r="BM8" s="3">
        <v>3.34</v>
      </c>
      <c r="BN8" s="3">
        <v>5.37</v>
      </c>
      <c r="BO8" s="3">
        <v>3.75</v>
      </c>
      <c r="BP8" s="3">
        <v>2.83</v>
      </c>
      <c r="BQ8" s="3">
        <v>6.22</v>
      </c>
      <c r="BR8" s="3">
        <v>7.32</v>
      </c>
      <c r="BS8" s="3">
        <v>2.99</v>
      </c>
      <c r="BT8" s="3">
        <v>3.32</v>
      </c>
      <c r="BU8" s="3">
        <v>1.49</v>
      </c>
      <c r="BV8" s="3">
        <v>0.57999999999999996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0.01</v>
      </c>
      <c r="CO8" s="3">
        <f>CN8*基本シート!$C$3</f>
        <v>0.16</v>
      </c>
      <c r="CP8" s="3">
        <v>0.01</v>
      </c>
      <c r="CQ8" s="3">
        <f>CP8*基本シート!$C$3</f>
        <v>0.16</v>
      </c>
      <c r="CR8" s="3">
        <v>0.01</v>
      </c>
      <c r="CS8" s="3">
        <f>CR8*基本シート!$C$3</f>
        <v>0.16</v>
      </c>
      <c r="CT8" s="3">
        <v>3.73</v>
      </c>
      <c r="CU8" s="3">
        <f>CT8*基本シート!$C$3</f>
        <v>59.68</v>
      </c>
      <c r="CV8" s="3">
        <v>3.63</v>
      </c>
      <c r="CW8" s="3">
        <f>CV8*基本シート!$C$3</f>
        <v>58.08</v>
      </c>
      <c r="CX8" s="3">
        <v>2.71</v>
      </c>
      <c r="CY8" s="3">
        <f>CX8*基本シート!$C$3</f>
        <v>43.36</v>
      </c>
      <c r="CZ8" s="3">
        <v>6.11</v>
      </c>
      <c r="DA8" s="3">
        <f>CZ8*基本シート!$C$3</f>
        <v>97.76</v>
      </c>
      <c r="DB8" s="3">
        <v>7.21</v>
      </c>
      <c r="DC8" s="3">
        <f>DB8*基本シート!$C$3</f>
        <v>115.36</v>
      </c>
      <c r="DD8" s="3">
        <v>2.87</v>
      </c>
      <c r="DE8" s="3">
        <f>DD8*基本シート!$C$3</f>
        <v>45.92</v>
      </c>
      <c r="DF8" s="3">
        <v>3.2</v>
      </c>
      <c r="DG8" s="3">
        <f>DF8*基本シート!$C$3</f>
        <v>51.2</v>
      </c>
      <c r="DH8" s="3">
        <v>1.37</v>
      </c>
      <c r="DI8" s="3">
        <f>DH8*基本シート!$C$3</f>
        <v>21.92</v>
      </c>
      <c r="DJ8" s="3">
        <v>0.48</v>
      </c>
      <c r="DK8" s="3">
        <f>DJ8*基本シート!$C$3</f>
        <v>7.68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31.370000000000005</v>
      </c>
      <c r="EA8" s="3">
        <f>ROUND(DZ8*基本シート!$C$3,0)</f>
        <v>502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</v>
      </c>
      <c r="EH8" s="3">
        <v>0.51</v>
      </c>
      <c r="EI8" s="3">
        <v>3.2</v>
      </c>
      <c r="EJ8" s="3">
        <v>1.5</v>
      </c>
      <c r="EK8" s="3">
        <v>0.01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3">SUM(EB8:EY8)</f>
        <v>5.2299999999999995</v>
      </c>
      <c r="FA8" s="3">
        <v>0.11</v>
      </c>
      <c r="FB8" s="3">
        <v>0.11</v>
      </c>
      <c r="FC8" s="3">
        <v>0.11</v>
      </c>
      <c r="FD8" s="3">
        <v>0.67</v>
      </c>
      <c r="FE8" s="3">
        <v>1.5</v>
      </c>
      <c r="FF8" s="3">
        <v>0.34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0.02</v>
      </c>
      <c r="FR8" s="3">
        <v>0.12</v>
      </c>
      <c r="FS8" s="3">
        <v>0.12</v>
      </c>
      <c r="FT8" s="3">
        <v>0.12</v>
      </c>
      <c r="FU8" s="3">
        <v>0.12</v>
      </c>
      <c r="FV8" s="3">
        <v>0.11</v>
      </c>
      <c r="FW8" s="3">
        <v>0.12</v>
      </c>
      <c r="FX8" s="3">
        <v>0.13</v>
      </c>
      <c r="FY8" s="3">
        <f t="shared" ref="FY8:FY36" si="14">SUM(FA8:FX8)</f>
        <v>3.7</v>
      </c>
      <c r="FZ8" s="3">
        <v>0.11</v>
      </c>
      <c r="GA8" s="3">
        <v>0.11</v>
      </c>
      <c r="GB8" s="3">
        <v>0.11</v>
      </c>
      <c r="GC8" s="3">
        <v>0.66</v>
      </c>
      <c r="GD8" s="3">
        <v>1.5</v>
      </c>
      <c r="GE8" s="3">
        <v>0.34</v>
      </c>
      <c r="GF8" s="3">
        <v>0.13</v>
      </c>
      <c r="GG8" s="3">
        <v>0.13</v>
      </c>
      <c r="GH8" s="3">
        <v>0.14000000000000001</v>
      </c>
      <c r="GI8" s="3">
        <v>0.11</v>
      </c>
      <c r="GJ8" s="3">
        <v>0.12</v>
      </c>
      <c r="GK8" s="3">
        <v>0.11</v>
      </c>
      <c r="GL8" s="3">
        <v>0.11</v>
      </c>
      <c r="GM8" s="3">
        <v>0.11</v>
      </c>
      <c r="GN8" s="3">
        <v>0.12</v>
      </c>
      <c r="GO8" s="3">
        <v>0.12</v>
      </c>
      <c r="GP8" s="3">
        <v>0.12</v>
      </c>
      <c r="GQ8" s="3">
        <v>0.12</v>
      </c>
      <c r="GR8" s="3">
        <v>0.12</v>
      </c>
      <c r="GS8" s="3">
        <v>0.11</v>
      </c>
      <c r="GT8" s="3">
        <v>0.12</v>
      </c>
      <c r="GU8" s="3">
        <v>0.11</v>
      </c>
      <c r="GV8" s="3">
        <v>0.12</v>
      </c>
      <c r="GW8" s="3">
        <v>0.13</v>
      </c>
      <c r="GX8" s="3">
        <f t="shared" ref="GX8:GX36" si="15">SUM(FZ8:GW8)</f>
        <v>4.9800000000000004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252</v>
      </c>
      <c r="C9" s="6" t="str">
        <f t="shared" si="10"/>
        <v>火曜日</v>
      </c>
      <c r="D9" s="6"/>
      <c r="E9" s="6" t="str">
        <f t="shared" si="11"/>
        <v/>
      </c>
      <c r="F9" s="6" t="s">
        <v>428</v>
      </c>
      <c r="G9" s="6" t="s">
        <v>426</v>
      </c>
      <c r="H9" s="3">
        <v>0</v>
      </c>
      <c r="I9" s="3">
        <f>IF(E9="〇",H9*基本シート!$E$2,H9*VLOOKUP(LEFT(I$6,FIND("(",I$6)-1),基本シート!$B$6:$C$29,2,FALSE))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0.01</v>
      </c>
      <c r="BE9" s="3">
        <f t="shared" si="9"/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0.02</v>
      </c>
      <c r="BL9" s="3">
        <v>0.84</v>
      </c>
      <c r="BM9" s="3">
        <v>2.83</v>
      </c>
      <c r="BN9" s="3">
        <v>5.36</v>
      </c>
      <c r="BO9" s="3">
        <v>6.84</v>
      </c>
      <c r="BP9" s="3">
        <v>4.5</v>
      </c>
      <c r="BQ9" s="3">
        <v>3.18</v>
      </c>
      <c r="BR9" s="3">
        <v>5.97</v>
      </c>
      <c r="BS9" s="3">
        <v>6.21</v>
      </c>
      <c r="BT9" s="3">
        <v>4.8499999999999996</v>
      </c>
      <c r="BU9" s="3">
        <v>1.75</v>
      </c>
      <c r="BV9" s="3">
        <v>0.73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3.27</v>
      </c>
      <c r="CU9" s="3">
        <f>CT9*基本シート!$C$3</f>
        <v>52.32</v>
      </c>
      <c r="CV9" s="3">
        <v>6.73</v>
      </c>
      <c r="CW9" s="3">
        <f>CV9*基本シート!$C$3</f>
        <v>107.68</v>
      </c>
      <c r="CX9" s="3">
        <v>4.3899999999999997</v>
      </c>
      <c r="CY9" s="3">
        <f>CX9*基本シート!$C$3</f>
        <v>70.239999999999995</v>
      </c>
      <c r="CZ9" s="3">
        <v>3.06</v>
      </c>
      <c r="DA9" s="3">
        <f>CZ9*基本シート!$C$3</f>
        <v>48.96</v>
      </c>
      <c r="DB9" s="3">
        <v>5.86</v>
      </c>
      <c r="DC9" s="3">
        <f>DB9*基本シート!$C$3</f>
        <v>93.76</v>
      </c>
      <c r="DD9" s="3">
        <v>6.09</v>
      </c>
      <c r="DE9" s="3">
        <f>DD9*基本シート!$C$3</f>
        <v>97.44</v>
      </c>
      <c r="DF9" s="3">
        <v>4.74</v>
      </c>
      <c r="DG9" s="3">
        <f>DF9*基本シート!$C$3</f>
        <v>75.84</v>
      </c>
      <c r="DH9" s="3">
        <v>1.63</v>
      </c>
      <c r="DI9" s="3">
        <f>DH9*基本シート!$C$3</f>
        <v>26.08</v>
      </c>
      <c r="DJ9" s="3">
        <v>0.62</v>
      </c>
      <c r="DK9" s="3">
        <f>DJ9*基本シート!$C$3</f>
        <v>9.92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2"/>
        <v>36.44</v>
      </c>
      <c r="EA9" s="3">
        <f>ROUND(DZ9*基本シート!$C$3,0)</f>
        <v>583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0.54</v>
      </c>
      <c r="EI9" s="3">
        <v>2.69</v>
      </c>
      <c r="EJ9" s="3">
        <v>1.97</v>
      </c>
      <c r="EK9" s="3">
        <v>0</v>
      </c>
      <c r="EL9" s="3">
        <v>0</v>
      </c>
      <c r="EM9" s="3">
        <v>0</v>
      </c>
      <c r="EN9" s="3">
        <v>0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3"/>
        <v>5.21</v>
      </c>
      <c r="FA9" s="3">
        <v>0.14000000000000001</v>
      </c>
      <c r="FB9" s="3">
        <v>0.13</v>
      </c>
      <c r="FC9" s="3">
        <v>0.13</v>
      </c>
      <c r="FD9" s="3">
        <v>0.13</v>
      </c>
      <c r="FE9" s="3">
        <v>0.81</v>
      </c>
      <c r="FF9" s="3">
        <v>1.48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</v>
      </c>
      <c r="FQ9" s="3">
        <v>0</v>
      </c>
      <c r="FR9" s="3">
        <v>0.11</v>
      </c>
      <c r="FS9" s="3">
        <v>0.12</v>
      </c>
      <c r="FT9" s="3">
        <v>0.11</v>
      </c>
      <c r="FU9" s="3">
        <v>0.11</v>
      </c>
      <c r="FV9" s="3">
        <v>0.11</v>
      </c>
      <c r="FW9" s="3">
        <v>0.12</v>
      </c>
      <c r="FX9" s="3">
        <v>0.11</v>
      </c>
      <c r="FY9" s="3">
        <f t="shared" si="14"/>
        <v>3.6199999999999997</v>
      </c>
      <c r="FZ9" s="3">
        <v>0.13</v>
      </c>
      <c r="GA9" s="3">
        <v>0.13</v>
      </c>
      <c r="GB9" s="3">
        <v>0.13</v>
      </c>
      <c r="GC9" s="3">
        <v>0.13</v>
      </c>
      <c r="GD9" s="3">
        <v>0.81</v>
      </c>
      <c r="GE9" s="3">
        <v>1.51</v>
      </c>
      <c r="GF9" s="3">
        <v>0.28999999999999998</v>
      </c>
      <c r="GG9" s="3">
        <v>0.13</v>
      </c>
      <c r="GH9" s="3">
        <v>0.12</v>
      </c>
      <c r="GI9" s="3">
        <v>0.11</v>
      </c>
      <c r="GJ9" s="3">
        <v>0.11</v>
      </c>
      <c r="GK9" s="3">
        <v>0.12</v>
      </c>
      <c r="GL9" s="3">
        <v>0.11</v>
      </c>
      <c r="GM9" s="3">
        <v>0.11</v>
      </c>
      <c r="GN9" s="3">
        <v>0.12</v>
      </c>
      <c r="GO9" s="3">
        <v>0.12</v>
      </c>
      <c r="GP9" s="3">
        <v>0.11</v>
      </c>
      <c r="GQ9" s="3">
        <v>0.11</v>
      </c>
      <c r="GR9" s="3">
        <v>0.11</v>
      </c>
      <c r="GS9" s="3">
        <v>0.11</v>
      </c>
      <c r="GT9" s="3">
        <v>0.11</v>
      </c>
      <c r="GU9" s="3">
        <v>0.11</v>
      </c>
      <c r="GV9" s="3">
        <v>0.11</v>
      </c>
      <c r="GW9" s="3">
        <v>0.11</v>
      </c>
      <c r="GX9" s="3">
        <f t="shared" si="15"/>
        <v>5.0600000000000023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253</v>
      </c>
      <c r="C10" s="6" t="str">
        <f t="shared" si="10"/>
        <v>水曜日</v>
      </c>
      <c r="D10" s="6"/>
      <c r="E10" s="6" t="str">
        <f t="shared" si="11"/>
        <v/>
      </c>
      <c r="F10" s="6" t="s">
        <v>428</v>
      </c>
      <c r="G10" s="6" t="s">
        <v>431</v>
      </c>
      <c r="H10" s="3">
        <v>0</v>
      </c>
      <c r="I10" s="3">
        <f>IF(E10="〇",H10*基本シート!$E$2,H10*VLOOKUP(LEFT(I$6,FIND("(",I$6)-1),基本シート!$B$6:$C$29,2,FALSE))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8"/>
        <v>0.01</v>
      </c>
      <c r="BE10" s="3">
        <f t="shared" si="9"/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0.37</v>
      </c>
      <c r="BM10" s="3">
        <v>2.1</v>
      </c>
      <c r="BN10" s="3">
        <v>4.63</v>
      </c>
      <c r="BO10" s="3">
        <v>4.8899999999999997</v>
      </c>
      <c r="BP10" s="3">
        <v>6.64</v>
      </c>
      <c r="BQ10" s="3">
        <v>7.2</v>
      </c>
      <c r="BR10" s="3">
        <v>7.08</v>
      </c>
      <c r="BS10" s="3">
        <v>6.16</v>
      </c>
      <c r="BT10" s="3">
        <v>2.27</v>
      </c>
      <c r="BU10" s="3">
        <v>1.83</v>
      </c>
      <c r="BV10" s="3">
        <v>0.47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0.01</v>
      </c>
      <c r="CI10" s="3">
        <f>CH10*基本シート!$C$3</f>
        <v>0.16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1.9</v>
      </c>
      <c r="CU10" s="3">
        <f>CT10*基本シート!$C$3</f>
        <v>30.4</v>
      </c>
      <c r="CV10" s="3">
        <v>4.7699999999999996</v>
      </c>
      <c r="CW10" s="3">
        <f>CV10*基本シート!$C$3</f>
        <v>76.319999999999993</v>
      </c>
      <c r="CX10" s="3">
        <v>6.53</v>
      </c>
      <c r="CY10" s="3">
        <f>CX10*基本シート!$C$3</f>
        <v>104.48</v>
      </c>
      <c r="CZ10" s="3">
        <v>7.09</v>
      </c>
      <c r="DA10" s="3">
        <f>CZ10*基本シート!$C$3</f>
        <v>113.44</v>
      </c>
      <c r="DB10" s="3">
        <v>6.97</v>
      </c>
      <c r="DC10" s="3">
        <f>DB10*基本シート!$C$3</f>
        <v>111.52</v>
      </c>
      <c r="DD10" s="3">
        <v>6.04</v>
      </c>
      <c r="DE10" s="3">
        <f>DD10*基本シート!$C$3</f>
        <v>96.64</v>
      </c>
      <c r="DF10" s="3">
        <v>2.15</v>
      </c>
      <c r="DG10" s="3">
        <f>DF10*基本シート!$C$3</f>
        <v>34.4</v>
      </c>
      <c r="DH10" s="3">
        <v>1.71</v>
      </c>
      <c r="DI10" s="3">
        <f>DH10*基本シート!$C$3</f>
        <v>27.36</v>
      </c>
      <c r="DJ10" s="3">
        <v>0.36</v>
      </c>
      <c r="DK10" s="3">
        <f>DJ10*基本シート!$C$3</f>
        <v>5.76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0.01</v>
      </c>
      <c r="DY10" s="3">
        <f>DX10*基本シート!$C$3</f>
        <v>0.16</v>
      </c>
      <c r="DZ10" s="3">
        <f t="shared" si="12"/>
        <v>37.599999999999987</v>
      </c>
      <c r="EA10" s="3">
        <f>ROUND(DZ10*基本シート!$C$3,0)</f>
        <v>602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0.23</v>
      </c>
      <c r="EI10" s="3">
        <v>1.96</v>
      </c>
      <c r="EJ10" s="3">
        <v>2.6</v>
      </c>
      <c r="EK10" s="3">
        <v>0</v>
      </c>
      <c r="EL10" s="3">
        <v>0</v>
      </c>
      <c r="EM10" s="3">
        <v>0.01</v>
      </c>
      <c r="EN10" s="3">
        <v>0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3"/>
        <v>4.8099999999999996</v>
      </c>
      <c r="FA10" s="3">
        <v>0.11</v>
      </c>
      <c r="FB10" s="3">
        <v>0.11</v>
      </c>
      <c r="FC10" s="3">
        <v>0.13</v>
      </c>
      <c r="FD10" s="3">
        <v>0.13</v>
      </c>
      <c r="FE10" s="3">
        <v>0.74</v>
      </c>
      <c r="FF10" s="3">
        <v>1.33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0.12</v>
      </c>
      <c r="FS10" s="3">
        <v>0.11</v>
      </c>
      <c r="FT10" s="3">
        <v>0.12</v>
      </c>
      <c r="FU10" s="3">
        <v>0.11</v>
      </c>
      <c r="FV10" s="3">
        <v>0.12</v>
      </c>
      <c r="FW10" s="3">
        <v>0.11</v>
      </c>
      <c r="FX10" s="3">
        <v>0.12</v>
      </c>
      <c r="FY10" s="3">
        <f t="shared" si="14"/>
        <v>3.3699999999999997</v>
      </c>
      <c r="FZ10" s="3">
        <v>0.11</v>
      </c>
      <c r="GA10" s="3">
        <v>0.11</v>
      </c>
      <c r="GB10" s="3">
        <v>0.12</v>
      </c>
      <c r="GC10" s="3">
        <v>0.13</v>
      </c>
      <c r="GD10" s="3">
        <v>0.74</v>
      </c>
      <c r="GE10" s="3">
        <v>1.33</v>
      </c>
      <c r="GF10" s="3">
        <v>0.13</v>
      </c>
      <c r="GG10" s="3">
        <v>0.13</v>
      </c>
      <c r="GH10" s="3">
        <v>0.13</v>
      </c>
      <c r="GI10" s="3">
        <v>0.12</v>
      </c>
      <c r="GJ10" s="3">
        <v>0.11</v>
      </c>
      <c r="GK10" s="3">
        <v>0.1</v>
      </c>
      <c r="GL10" s="3">
        <v>0.11</v>
      </c>
      <c r="GM10" s="3">
        <v>0.11</v>
      </c>
      <c r="GN10" s="3">
        <v>0.12</v>
      </c>
      <c r="GO10" s="3">
        <v>0.12</v>
      </c>
      <c r="GP10" s="3">
        <v>0.12</v>
      </c>
      <c r="GQ10" s="3">
        <v>0.11</v>
      </c>
      <c r="GR10" s="3">
        <v>0.11</v>
      </c>
      <c r="GS10" s="3">
        <v>0.11</v>
      </c>
      <c r="GT10" s="3">
        <v>0.11</v>
      </c>
      <c r="GU10" s="3">
        <v>0.11</v>
      </c>
      <c r="GV10" s="3">
        <v>0.11</v>
      </c>
      <c r="GW10" s="3">
        <v>0.11</v>
      </c>
      <c r="GX10" s="3">
        <f t="shared" si="15"/>
        <v>4.6100000000000012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254</v>
      </c>
      <c r="C11" s="6" t="str">
        <f t="shared" si="10"/>
        <v>木曜日</v>
      </c>
      <c r="D11" s="6"/>
      <c r="E11" s="6" t="str">
        <f t="shared" si="11"/>
        <v/>
      </c>
      <c r="F11" s="6" t="s">
        <v>431</v>
      </c>
      <c r="G11" s="6" t="s">
        <v>431</v>
      </c>
      <c r="H11" s="3">
        <v>0</v>
      </c>
      <c r="I11" s="3">
        <f>IF(E11="〇",H11*基本シート!$E$2,H11*VLOOKUP(LEFT(I$6,FIND("(",I$6)-1),基本シート!$B$6:$C$29,2,FALSE))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8"/>
        <v>0.02</v>
      </c>
      <c r="BE11" s="3">
        <f t="shared" si="9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</v>
      </c>
      <c r="BM11" s="3">
        <v>1.76</v>
      </c>
      <c r="BN11" s="3">
        <v>3.57</v>
      </c>
      <c r="BO11" s="3">
        <v>3.48</v>
      </c>
      <c r="BP11" s="3">
        <v>0.74</v>
      </c>
      <c r="BQ11" s="3">
        <v>2.29</v>
      </c>
      <c r="BR11" s="3">
        <v>5.81</v>
      </c>
      <c r="BS11" s="3">
        <v>3.44</v>
      </c>
      <c r="BT11" s="3">
        <v>4.3099999999999996</v>
      </c>
      <c r="BU11" s="3">
        <v>2.42</v>
      </c>
      <c r="BV11" s="3">
        <v>0.2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0.86</v>
      </c>
      <c r="CU11" s="3">
        <f>CT11*基本シート!$C$3</f>
        <v>13.76</v>
      </c>
      <c r="CV11" s="3">
        <v>3.36</v>
      </c>
      <c r="CW11" s="3">
        <f>CV11*基本シート!$C$3</f>
        <v>53.76</v>
      </c>
      <c r="CX11" s="3">
        <v>0.63</v>
      </c>
      <c r="CY11" s="3">
        <f>CX11*基本シート!$C$3</f>
        <v>10.08</v>
      </c>
      <c r="CZ11" s="3">
        <v>2.17</v>
      </c>
      <c r="DA11" s="3">
        <f>CZ11*基本シート!$C$3</f>
        <v>34.72</v>
      </c>
      <c r="DB11" s="3">
        <v>5.68</v>
      </c>
      <c r="DC11" s="3">
        <f>DB11*基本シート!$C$3</f>
        <v>90.88</v>
      </c>
      <c r="DD11" s="3">
        <v>3.31</v>
      </c>
      <c r="DE11" s="3">
        <f>DD11*基本シート!$C$3</f>
        <v>52.96</v>
      </c>
      <c r="DF11" s="3">
        <v>4.18</v>
      </c>
      <c r="DG11" s="3">
        <f>DF11*基本シート!$C$3</f>
        <v>66.88</v>
      </c>
      <c r="DH11" s="3">
        <v>2.2999999999999998</v>
      </c>
      <c r="DI11" s="3">
        <f>DH11*基本シート!$C$3</f>
        <v>36.799999999999997</v>
      </c>
      <c r="DJ11" s="3">
        <v>0.14000000000000001</v>
      </c>
      <c r="DK11" s="3">
        <f>DJ11*基本シート!$C$3</f>
        <v>2.2400000000000002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22.66</v>
      </c>
      <c r="EA11" s="3">
        <f>ROUND(DZ11*基本シート!$C$3,0)</f>
        <v>363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1.64</v>
      </c>
      <c r="EJ11" s="3">
        <v>2.6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3"/>
        <v>4.24</v>
      </c>
      <c r="FA11" s="3">
        <v>0.11</v>
      </c>
      <c r="FB11" s="3">
        <v>0.11</v>
      </c>
      <c r="FC11" s="3">
        <v>0.12</v>
      </c>
      <c r="FD11" s="3">
        <v>0.11</v>
      </c>
      <c r="FE11" s="3">
        <v>0.7</v>
      </c>
      <c r="FF11" s="3">
        <v>0.85</v>
      </c>
      <c r="FG11" s="3">
        <v>0.01</v>
      </c>
      <c r="FH11" s="3">
        <v>0</v>
      </c>
      <c r="FI11" s="3">
        <v>0</v>
      </c>
      <c r="FJ11" s="3">
        <v>0</v>
      </c>
      <c r="FK11" s="3">
        <v>0.01</v>
      </c>
      <c r="FL11" s="3">
        <v>0</v>
      </c>
      <c r="FM11" s="3">
        <v>0</v>
      </c>
      <c r="FN11" s="3">
        <v>0</v>
      </c>
      <c r="FO11" s="3">
        <v>0</v>
      </c>
      <c r="FP11" s="3">
        <v>0.01</v>
      </c>
      <c r="FQ11" s="3">
        <v>0.06</v>
      </c>
      <c r="FR11" s="3">
        <v>0.13</v>
      </c>
      <c r="FS11" s="3">
        <v>0.14000000000000001</v>
      </c>
      <c r="FT11" s="3">
        <v>0.14000000000000001</v>
      </c>
      <c r="FU11" s="3">
        <v>0.14000000000000001</v>
      </c>
      <c r="FV11" s="3">
        <v>0.13</v>
      </c>
      <c r="FW11" s="3">
        <v>0.13</v>
      </c>
      <c r="FX11" s="3">
        <v>0.13</v>
      </c>
      <c r="FY11" s="3">
        <f t="shared" si="14"/>
        <v>3.0299999999999994</v>
      </c>
      <c r="FZ11" s="3">
        <v>0.11</v>
      </c>
      <c r="GA11" s="3">
        <v>0.11</v>
      </c>
      <c r="GB11" s="3">
        <v>0.11</v>
      </c>
      <c r="GC11" s="3">
        <v>0.11</v>
      </c>
      <c r="GD11" s="3">
        <v>0.7</v>
      </c>
      <c r="GE11" s="3">
        <v>0.85</v>
      </c>
      <c r="GF11" s="3">
        <v>0.11</v>
      </c>
      <c r="GG11" s="3">
        <v>0.11</v>
      </c>
      <c r="GH11" s="3">
        <v>0.12</v>
      </c>
      <c r="GI11" s="3">
        <v>0.12</v>
      </c>
      <c r="GJ11" s="3">
        <v>0.12</v>
      </c>
      <c r="GK11" s="3">
        <v>0.12</v>
      </c>
      <c r="GL11" s="3">
        <v>0.13</v>
      </c>
      <c r="GM11" s="3">
        <v>0.13</v>
      </c>
      <c r="GN11" s="3">
        <v>0.13</v>
      </c>
      <c r="GO11" s="3">
        <v>0.13</v>
      </c>
      <c r="GP11" s="3">
        <v>0.12</v>
      </c>
      <c r="GQ11" s="3">
        <v>0.13</v>
      </c>
      <c r="GR11" s="3">
        <v>0.14000000000000001</v>
      </c>
      <c r="GS11" s="3">
        <v>0.14000000000000001</v>
      </c>
      <c r="GT11" s="3">
        <v>0.14000000000000001</v>
      </c>
      <c r="GU11" s="3">
        <v>0.13</v>
      </c>
      <c r="GV11" s="3">
        <v>0.13</v>
      </c>
      <c r="GW11" s="3">
        <v>0.13</v>
      </c>
      <c r="GX11" s="3">
        <f t="shared" si="15"/>
        <v>4.2699999999999996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255</v>
      </c>
      <c r="C12" s="6" t="str">
        <f t="shared" si="10"/>
        <v>金曜日</v>
      </c>
      <c r="D12" s="6"/>
      <c r="E12" s="6" t="str">
        <f t="shared" si="11"/>
        <v/>
      </c>
      <c r="F12" s="6" t="s">
        <v>426</v>
      </c>
      <c r="G12" s="6" t="s">
        <v>431</v>
      </c>
      <c r="H12" s="3">
        <v>0</v>
      </c>
      <c r="I12" s="3">
        <f>IF(E12="〇",H12*基本シート!$E$2,H12*VLOOKUP(LEFT(I$6,FIND("(",I$6)-1),基本シート!$B$6:$C$29,2,FALSE))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</v>
      </c>
      <c r="S12" s="3">
        <f>IF($E12="〇",R12*基本シート!$E$2,R12*VLOOKUP(LEFT(S$6,FIND("(",S$6)-1),基本シート!$B$6:$C$29,2,FALSE))</f>
        <v>0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0.02</v>
      </c>
      <c r="Y12" s="3">
        <f>IF($E12="〇",X12*基本シート!$E$2,X12*VLOOKUP(LEFT(Y$6,FIND("(",Y$6)-1),基本シート!$B$6:$C$29,2,FALSE))</f>
        <v>0.73959999999999992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8"/>
        <v>0.02</v>
      </c>
      <c r="BE12" s="3">
        <f t="shared" si="9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0.01</v>
      </c>
      <c r="BL12" s="3">
        <v>0.2</v>
      </c>
      <c r="BM12" s="3">
        <v>0.7</v>
      </c>
      <c r="BN12" s="3">
        <v>4.7300000000000004</v>
      </c>
      <c r="BO12" s="3">
        <v>5.67</v>
      </c>
      <c r="BP12" s="3">
        <v>5.37</v>
      </c>
      <c r="BQ12" s="3">
        <v>5.88</v>
      </c>
      <c r="BR12" s="3">
        <v>5.89</v>
      </c>
      <c r="BS12" s="3">
        <v>5.82</v>
      </c>
      <c r="BT12" s="3">
        <v>2.31</v>
      </c>
      <c r="BU12" s="3">
        <v>0.3</v>
      </c>
      <c r="BV12" s="3">
        <v>0.19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0.55000000000000004</v>
      </c>
      <c r="CU12" s="3">
        <f>CT12*基本シート!$C$3</f>
        <v>8.8000000000000007</v>
      </c>
      <c r="CV12" s="3">
        <v>5.3</v>
      </c>
      <c r="CW12" s="3">
        <f>CV12*基本シート!$C$3</f>
        <v>84.8</v>
      </c>
      <c r="CX12" s="3">
        <v>5.25</v>
      </c>
      <c r="CY12" s="3">
        <f>CX12*基本シート!$C$3</f>
        <v>84</v>
      </c>
      <c r="CZ12" s="3">
        <v>5.77</v>
      </c>
      <c r="DA12" s="3">
        <f>CZ12*基本シート!$C$3</f>
        <v>92.32</v>
      </c>
      <c r="DB12" s="3">
        <v>5.78</v>
      </c>
      <c r="DC12" s="3">
        <f>DB12*基本シート!$C$3</f>
        <v>92.48</v>
      </c>
      <c r="DD12" s="3">
        <v>5.7</v>
      </c>
      <c r="DE12" s="3">
        <f>DD12*基本シート!$C$3</f>
        <v>91.2</v>
      </c>
      <c r="DF12" s="3">
        <v>2.19</v>
      </c>
      <c r="DG12" s="3">
        <f>DF12*基本シート!$C$3</f>
        <v>35.04</v>
      </c>
      <c r="DH12" s="3">
        <v>0.15</v>
      </c>
      <c r="DI12" s="3">
        <f>DH12*基本シート!$C$3</f>
        <v>2.4</v>
      </c>
      <c r="DJ12" s="3">
        <v>0.11</v>
      </c>
      <c r="DK12" s="3">
        <f>DJ12*基本シート!$C$3</f>
        <v>1.76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30.82</v>
      </c>
      <c r="EA12" s="3">
        <f>ROUND(DZ12*基本シート!$C$3,0)</f>
        <v>493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7.0000000000000007E-2</v>
      </c>
      <c r="EI12" s="3">
        <v>0.56000000000000005</v>
      </c>
      <c r="EJ12" s="3">
        <v>4.07</v>
      </c>
      <c r="EK12" s="3">
        <v>0.24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3"/>
        <v>4.9400000000000004</v>
      </c>
      <c r="FA12" s="3">
        <v>0.13</v>
      </c>
      <c r="FB12" s="3">
        <v>0.12</v>
      </c>
      <c r="FC12" s="3">
        <v>0.13</v>
      </c>
      <c r="FD12" s="3">
        <v>0.13</v>
      </c>
      <c r="FE12" s="3">
        <v>0.73</v>
      </c>
      <c r="FF12" s="3">
        <v>1.2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0.01</v>
      </c>
      <c r="FN12" s="3">
        <v>0</v>
      </c>
      <c r="FO12" s="3">
        <v>0</v>
      </c>
      <c r="FP12" s="3">
        <v>0.01</v>
      </c>
      <c r="FQ12" s="3">
        <v>0.05</v>
      </c>
      <c r="FR12" s="3">
        <v>0.12</v>
      </c>
      <c r="FS12" s="3">
        <v>0.12</v>
      </c>
      <c r="FT12" s="3">
        <v>0.13</v>
      </c>
      <c r="FU12" s="3">
        <v>0.14000000000000001</v>
      </c>
      <c r="FV12" s="3">
        <v>0.13</v>
      </c>
      <c r="FW12" s="3">
        <v>0.13</v>
      </c>
      <c r="FX12" s="3">
        <v>0.12</v>
      </c>
      <c r="FY12" s="3">
        <f t="shared" si="14"/>
        <v>3.4099999999999993</v>
      </c>
      <c r="FZ12" s="3">
        <v>0.13</v>
      </c>
      <c r="GA12" s="3">
        <v>0.12</v>
      </c>
      <c r="GB12" s="3">
        <v>0.13</v>
      </c>
      <c r="GC12" s="3">
        <v>0.13</v>
      </c>
      <c r="GD12" s="3">
        <v>0.73</v>
      </c>
      <c r="GE12" s="3">
        <v>1.2</v>
      </c>
      <c r="GF12" s="3">
        <v>0.13</v>
      </c>
      <c r="GG12" s="3">
        <v>0.13</v>
      </c>
      <c r="GH12" s="3">
        <v>0.13</v>
      </c>
      <c r="GI12" s="3">
        <v>0.13</v>
      </c>
      <c r="GJ12" s="3">
        <v>0.12</v>
      </c>
      <c r="GK12" s="3">
        <v>0.12</v>
      </c>
      <c r="GL12" s="3">
        <v>0.12</v>
      </c>
      <c r="GM12" s="3">
        <v>0.12</v>
      </c>
      <c r="GN12" s="3">
        <v>0.12</v>
      </c>
      <c r="GO12" s="3">
        <v>0.16</v>
      </c>
      <c r="GP12" s="3">
        <v>0.13</v>
      </c>
      <c r="GQ12" s="3">
        <v>0.12</v>
      </c>
      <c r="GR12" s="3">
        <v>0.12</v>
      </c>
      <c r="GS12" s="3">
        <v>0.13</v>
      </c>
      <c r="GT12" s="3">
        <v>0.14000000000000001</v>
      </c>
      <c r="GU12" s="3">
        <v>0.13</v>
      </c>
      <c r="GV12" s="3">
        <v>0.13</v>
      </c>
      <c r="GW12" s="3">
        <v>0.12</v>
      </c>
      <c r="GX12" s="3">
        <f t="shared" si="15"/>
        <v>4.7399999999999993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256</v>
      </c>
      <c r="C13" s="6" t="str">
        <f t="shared" si="10"/>
        <v>土曜日</v>
      </c>
      <c r="D13" s="6"/>
      <c r="E13" s="6" t="str">
        <f t="shared" si="11"/>
        <v>〇</v>
      </c>
      <c r="F13" s="6" t="s">
        <v>428</v>
      </c>
      <c r="G13" s="6" t="s">
        <v>428</v>
      </c>
      <c r="H13" s="3">
        <v>0</v>
      </c>
      <c r="I13" s="3">
        <f>IF(E13="〇",H13*基本シート!$E$2,H13*VLOOKUP(LEFT(I$6,FIND("(",I$6)-1),基本シート!$B$6:$C$29,2,FALSE))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0.01</v>
      </c>
      <c r="W13" s="3">
        <f>IF($E13="〇",V13*基本シート!$E$2,V13*VLOOKUP(LEFT(W$6,FIND("(",W$6)-1),基本シート!$B$6:$C$29,2,FALSE))</f>
        <v>0.29910000000000003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8"/>
        <v>0.01</v>
      </c>
      <c r="BE13" s="3">
        <f t="shared" si="9"/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0.01</v>
      </c>
      <c r="BL13" s="3">
        <v>0.46</v>
      </c>
      <c r="BM13" s="3">
        <v>2.99</v>
      </c>
      <c r="BN13" s="3">
        <v>5.85</v>
      </c>
      <c r="BO13" s="3">
        <v>6.1</v>
      </c>
      <c r="BP13" s="3">
        <v>4.2</v>
      </c>
      <c r="BQ13" s="3">
        <v>4.59</v>
      </c>
      <c r="BR13" s="3">
        <v>3.17</v>
      </c>
      <c r="BS13" s="3">
        <v>4.51</v>
      </c>
      <c r="BT13" s="3">
        <v>1.92</v>
      </c>
      <c r="BU13" s="3">
        <v>2.6</v>
      </c>
      <c r="BV13" s="3">
        <v>0.53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3.45</v>
      </c>
      <c r="CU13" s="3">
        <f>CT13*基本シート!$C$3</f>
        <v>55.2</v>
      </c>
      <c r="CV13" s="3">
        <v>5.99</v>
      </c>
      <c r="CW13" s="3">
        <f>CV13*基本シート!$C$3</f>
        <v>95.84</v>
      </c>
      <c r="CX13" s="3">
        <v>4.08</v>
      </c>
      <c r="CY13" s="3">
        <f>CX13*基本シート!$C$3</f>
        <v>65.28</v>
      </c>
      <c r="CZ13" s="3">
        <v>4.47</v>
      </c>
      <c r="DA13" s="3">
        <f>CZ13*基本シート!$C$3</f>
        <v>71.52</v>
      </c>
      <c r="DB13" s="3">
        <v>3.05</v>
      </c>
      <c r="DC13" s="3">
        <f>DB13*基本シート!$C$3</f>
        <v>48.8</v>
      </c>
      <c r="DD13" s="3">
        <v>4.3899999999999997</v>
      </c>
      <c r="DE13" s="3">
        <f>DD13*基本シート!$C$3</f>
        <v>70.239999999999995</v>
      </c>
      <c r="DF13" s="3">
        <v>1.78</v>
      </c>
      <c r="DG13" s="3">
        <f>DF13*基本シート!$C$3</f>
        <v>28.48</v>
      </c>
      <c r="DH13" s="3">
        <v>2.4500000000000002</v>
      </c>
      <c r="DI13" s="3">
        <f>DH13*基本シート!$C$3</f>
        <v>39.200000000000003</v>
      </c>
      <c r="DJ13" s="3">
        <v>0.42</v>
      </c>
      <c r="DK13" s="3">
        <f>DJ13*基本シート!$C$3</f>
        <v>6.72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30.100000000000005</v>
      </c>
      <c r="EA13" s="3">
        <f>ROUND(DZ13*基本シート!$C$3,0)</f>
        <v>482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0.15</v>
      </c>
      <c r="EI13" s="3">
        <v>2.86</v>
      </c>
      <c r="EJ13" s="3">
        <v>2.2599999999999998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3"/>
        <v>5.2799999999999994</v>
      </c>
      <c r="FA13" s="3">
        <v>0.14000000000000001</v>
      </c>
      <c r="FB13" s="3">
        <v>0.13</v>
      </c>
      <c r="FC13" s="3">
        <v>0.13</v>
      </c>
      <c r="FD13" s="3">
        <v>0.13</v>
      </c>
      <c r="FE13" s="3">
        <v>0.86</v>
      </c>
      <c r="FF13" s="3">
        <v>1.4</v>
      </c>
      <c r="FG13" s="3">
        <v>0</v>
      </c>
      <c r="FH13" s="3">
        <v>0</v>
      </c>
      <c r="FI13" s="3">
        <v>0</v>
      </c>
      <c r="FJ13" s="3">
        <v>0.01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0.03</v>
      </c>
      <c r="FR13" s="3">
        <v>0.13</v>
      </c>
      <c r="FS13" s="3">
        <v>0.11</v>
      </c>
      <c r="FT13" s="3">
        <v>0.12</v>
      </c>
      <c r="FU13" s="3">
        <v>0.13</v>
      </c>
      <c r="FV13" s="3">
        <v>0.13</v>
      </c>
      <c r="FW13" s="3">
        <v>0.13</v>
      </c>
      <c r="FX13" s="3">
        <v>0.12</v>
      </c>
      <c r="FY13" s="3">
        <f t="shared" si="14"/>
        <v>3.6999999999999993</v>
      </c>
      <c r="FZ13" s="3">
        <v>0.14000000000000001</v>
      </c>
      <c r="GA13" s="3">
        <v>0.13</v>
      </c>
      <c r="GB13" s="3">
        <v>0.13</v>
      </c>
      <c r="GC13" s="3">
        <v>0.13</v>
      </c>
      <c r="GD13" s="3">
        <v>0.86</v>
      </c>
      <c r="GE13" s="3">
        <v>1.41</v>
      </c>
      <c r="GF13" s="3">
        <v>0.3</v>
      </c>
      <c r="GG13" s="3">
        <v>0.13</v>
      </c>
      <c r="GH13" s="3">
        <v>0.14000000000000001</v>
      </c>
      <c r="GI13" s="3">
        <v>0.12</v>
      </c>
      <c r="GJ13" s="3">
        <v>0.12</v>
      </c>
      <c r="GK13" s="3">
        <v>0.12</v>
      </c>
      <c r="GL13" s="3">
        <v>0.12</v>
      </c>
      <c r="GM13" s="3">
        <v>0.12</v>
      </c>
      <c r="GN13" s="3">
        <v>0.14000000000000001</v>
      </c>
      <c r="GO13" s="3">
        <v>0.14000000000000001</v>
      </c>
      <c r="GP13" s="3">
        <v>0.14000000000000001</v>
      </c>
      <c r="GQ13" s="3">
        <v>0.13</v>
      </c>
      <c r="GR13" s="3">
        <v>0.11</v>
      </c>
      <c r="GS13" s="3">
        <v>0.12</v>
      </c>
      <c r="GT13" s="3">
        <v>0.13</v>
      </c>
      <c r="GU13" s="3">
        <v>0.13</v>
      </c>
      <c r="GV13" s="3">
        <v>0.13</v>
      </c>
      <c r="GW13" s="3">
        <v>0.12</v>
      </c>
      <c r="GX13" s="3">
        <f t="shared" si="15"/>
        <v>5.26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257</v>
      </c>
      <c r="C14" s="6" t="str">
        <f t="shared" si="10"/>
        <v>日曜日</v>
      </c>
      <c r="D14" s="6"/>
      <c r="E14" s="6" t="str">
        <f t="shared" si="11"/>
        <v>〇</v>
      </c>
      <c r="F14" s="6" t="s">
        <v>428</v>
      </c>
      <c r="G14" s="6" t="s">
        <v>426</v>
      </c>
      <c r="H14" s="3">
        <v>0</v>
      </c>
      <c r="I14" s="3">
        <f>IF(E14="〇",H14*基本シート!$E$2,H14*VLOOKUP(LEFT(I$6,FIND("(",I$6)-1),基本シート!$B$6:$C$29,2,FALSE))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8"/>
        <v>0</v>
      </c>
      <c r="BE14" s="3">
        <f t="shared" si="9"/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0.67</v>
      </c>
      <c r="BM14" s="3">
        <v>2.83</v>
      </c>
      <c r="BN14" s="3">
        <v>5.53</v>
      </c>
      <c r="BO14" s="3">
        <v>6.76</v>
      </c>
      <c r="BP14" s="3">
        <v>7.5</v>
      </c>
      <c r="BQ14" s="3">
        <v>7.38</v>
      </c>
      <c r="BR14" s="3">
        <v>7</v>
      </c>
      <c r="BS14" s="3">
        <v>3.47</v>
      </c>
      <c r="BT14" s="3">
        <v>3.34</v>
      </c>
      <c r="BU14" s="3">
        <v>2.15</v>
      </c>
      <c r="BV14" s="3">
        <v>0.54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4.07</v>
      </c>
      <c r="CU14" s="3">
        <f>CT14*基本シート!$C$3</f>
        <v>65.12</v>
      </c>
      <c r="CV14" s="3">
        <v>6.64</v>
      </c>
      <c r="CW14" s="3">
        <f>CV14*基本シート!$C$3</f>
        <v>106.24</v>
      </c>
      <c r="CX14" s="3">
        <v>7.4</v>
      </c>
      <c r="CY14" s="3">
        <f>CX14*基本シート!$C$3</f>
        <v>118.4</v>
      </c>
      <c r="CZ14" s="3">
        <v>7.27</v>
      </c>
      <c r="DA14" s="3">
        <f>CZ14*基本シート!$C$3</f>
        <v>116.32</v>
      </c>
      <c r="DB14" s="3">
        <v>6.89</v>
      </c>
      <c r="DC14" s="3">
        <f>DB14*基本シート!$C$3</f>
        <v>110.24</v>
      </c>
      <c r="DD14" s="3">
        <v>3.36</v>
      </c>
      <c r="DE14" s="3">
        <f>DD14*基本シート!$C$3</f>
        <v>53.76</v>
      </c>
      <c r="DF14" s="3">
        <v>3.22</v>
      </c>
      <c r="DG14" s="3">
        <f>DF14*基本シート!$C$3</f>
        <v>51.52</v>
      </c>
      <c r="DH14" s="3">
        <v>2.02</v>
      </c>
      <c r="DI14" s="3">
        <f>DH14*基本シート!$C$3</f>
        <v>32.32</v>
      </c>
      <c r="DJ14" s="3">
        <v>0.44</v>
      </c>
      <c r="DK14" s="3">
        <f>DJ14*基本シート!$C$3</f>
        <v>7.04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41.349999999999994</v>
      </c>
      <c r="EA14" s="3">
        <f>ROUND(DZ14*基本シート!$C$3,0)</f>
        <v>662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0.53</v>
      </c>
      <c r="EI14" s="3">
        <v>2.7</v>
      </c>
      <c r="EJ14" s="3">
        <v>1.32</v>
      </c>
      <c r="EK14" s="3">
        <v>0</v>
      </c>
      <c r="EL14" s="3">
        <v>0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3"/>
        <v>4.5600000000000005</v>
      </c>
      <c r="FA14" s="3">
        <v>0.13</v>
      </c>
      <c r="FB14" s="3">
        <v>0.12</v>
      </c>
      <c r="FC14" s="3">
        <v>0.13</v>
      </c>
      <c r="FD14" s="3">
        <v>0.13</v>
      </c>
      <c r="FE14" s="3">
        <v>0.72</v>
      </c>
      <c r="FF14" s="3">
        <v>1.03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0.02</v>
      </c>
      <c r="FR14" s="3">
        <v>0.11</v>
      </c>
      <c r="FS14" s="3">
        <v>0.11</v>
      </c>
      <c r="FT14" s="3">
        <v>0.15</v>
      </c>
      <c r="FU14" s="3">
        <v>0.14000000000000001</v>
      </c>
      <c r="FV14" s="3">
        <v>0.13</v>
      </c>
      <c r="FW14" s="3">
        <v>0.13</v>
      </c>
      <c r="FX14" s="3">
        <v>0.13</v>
      </c>
      <c r="FY14" s="3">
        <f t="shared" si="14"/>
        <v>3.1799999999999993</v>
      </c>
      <c r="FZ14" s="3">
        <v>0.13</v>
      </c>
      <c r="GA14" s="3">
        <v>0.12</v>
      </c>
      <c r="GB14" s="3">
        <v>0.13</v>
      </c>
      <c r="GC14" s="3">
        <v>0.13</v>
      </c>
      <c r="GD14" s="3">
        <v>0.72</v>
      </c>
      <c r="GE14" s="3">
        <v>1.02</v>
      </c>
      <c r="GF14" s="3">
        <v>0.13</v>
      </c>
      <c r="GG14" s="3">
        <v>0.12</v>
      </c>
      <c r="GH14" s="3">
        <v>0.14000000000000001</v>
      </c>
      <c r="GI14" s="3">
        <v>0.12</v>
      </c>
      <c r="GJ14" s="3">
        <v>0.1</v>
      </c>
      <c r="GK14" s="3">
        <v>0.1</v>
      </c>
      <c r="GL14" s="3">
        <v>0.11</v>
      </c>
      <c r="GM14" s="3">
        <v>0.11</v>
      </c>
      <c r="GN14" s="3">
        <v>0.12</v>
      </c>
      <c r="GO14" s="3">
        <v>0.13</v>
      </c>
      <c r="GP14" s="3">
        <v>0.12</v>
      </c>
      <c r="GQ14" s="3">
        <v>0.11</v>
      </c>
      <c r="GR14" s="3">
        <v>0.11</v>
      </c>
      <c r="GS14" s="3">
        <v>0.15</v>
      </c>
      <c r="GT14" s="3">
        <v>0.13</v>
      </c>
      <c r="GU14" s="3">
        <v>0.13</v>
      </c>
      <c r="GV14" s="3">
        <v>0.13</v>
      </c>
      <c r="GW14" s="3">
        <v>0.13</v>
      </c>
      <c r="GX14" s="3">
        <f t="shared" si="15"/>
        <v>4.4399999999999995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258</v>
      </c>
      <c r="C15" s="6" t="str">
        <f t="shared" si="10"/>
        <v>月曜日</v>
      </c>
      <c r="D15" s="6" t="s">
        <v>296</v>
      </c>
      <c r="E15" s="6" t="str">
        <f t="shared" si="11"/>
        <v>〇</v>
      </c>
      <c r="F15" s="6" t="s">
        <v>426</v>
      </c>
      <c r="G15" s="6" t="s">
        <v>426</v>
      </c>
      <c r="H15" s="3">
        <v>0</v>
      </c>
      <c r="I15" s="3">
        <f>IF(E15="〇",H15*基本シート!$E$2,H15*VLOOKUP(LEFT(I$6,FIND("(",I$6)-1),基本シート!$B$6:$C$29,2,FALSE))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</v>
      </c>
      <c r="U15" s="3">
        <f>IF($E15="〇",T15*基本シート!$E$2,T15*VLOOKUP(LEFT(U$6,FIND("(",U$6)-1),基本シート!$B$6:$C$29,2,FALSE))</f>
        <v>0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0.59820000000000007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0.01</v>
      </c>
      <c r="BA15" s="3">
        <f>IF($E15="〇",AZ15*基本シート!$E$2,AZ15*VLOOKUP(LEFT(BA$6,FIND("(",BA$6)-1),基本シート!$B$6:$C$29,2,FALSE))</f>
        <v>0.29910000000000003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8"/>
        <v>0.05</v>
      </c>
      <c r="BE15" s="3">
        <f t="shared" si="9"/>
        <v>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0.37</v>
      </c>
      <c r="BM15" s="3">
        <v>2.41</v>
      </c>
      <c r="BN15" s="3">
        <v>3.68</v>
      </c>
      <c r="BO15" s="3">
        <v>4.08</v>
      </c>
      <c r="BP15" s="3">
        <v>2.78</v>
      </c>
      <c r="BQ15" s="3">
        <v>3.09</v>
      </c>
      <c r="BR15" s="3">
        <v>1.71</v>
      </c>
      <c r="BS15" s="3">
        <v>1.33</v>
      </c>
      <c r="BT15" s="3">
        <v>0.68</v>
      </c>
      <c r="BU15" s="3">
        <v>0.37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1.8</v>
      </c>
      <c r="CU15" s="3">
        <f>CT15*基本シート!$C$3</f>
        <v>28.8</v>
      </c>
      <c r="CV15" s="3">
        <v>3.93</v>
      </c>
      <c r="CW15" s="3">
        <f>CV15*基本シート!$C$3</f>
        <v>62.88</v>
      </c>
      <c r="CX15" s="3">
        <v>2.63</v>
      </c>
      <c r="CY15" s="3">
        <f>CX15*基本シート!$C$3</f>
        <v>42.08</v>
      </c>
      <c r="CZ15" s="3">
        <v>2.81</v>
      </c>
      <c r="DA15" s="3">
        <f>CZ15*基本シート!$C$3</f>
        <v>44.96</v>
      </c>
      <c r="DB15" s="3">
        <v>1.47</v>
      </c>
      <c r="DC15" s="3">
        <f>DB15*基本シート!$C$3</f>
        <v>23.52</v>
      </c>
      <c r="DD15" s="3">
        <v>1.1100000000000001</v>
      </c>
      <c r="DE15" s="3">
        <f>DD15*基本シート!$C$3</f>
        <v>17.760000000000002</v>
      </c>
      <c r="DF15" s="3">
        <v>0.44</v>
      </c>
      <c r="DG15" s="3">
        <f>DF15*基本シート!$C$3</f>
        <v>7.04</v>
      </c>
      <c r="DH15" s="3">
        <v>0.15</v>
      </c>
      <c r="DI15" s="3">
        <f>DH15*基本シート!$C$3</f>
        <v>2.4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2"/>
        <v>14.38</v>
      </c>
      <c r="EA15" s="3">
        <f>ROUND(DZ15*基本シート!$C$3,0)</f>
        <v>230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0.25</v>
      </c>
      <c r="EI15" s="3">
        <v>2.2599999999999998</v>
      </c>
      <c r="EJ15" s="3">
        <v>1.75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3"/>
        <v>4.26</v>
      </c>
      <c r="FA15" s="3">
        <v>0.13</v>
      </c>
      <c r="FB15" s="3">
        <v>0.13</v>
      </c>
      <c r="FC15" s="3">
        <v>0.12</v>
      </c>
      <c r="FD15" s="3">
        <v>0.13</v>
      </c>
      <c r="FE15" s="3">
        <v>0.71</v>
      </c>
      <c r="FF15" s="3">
        <v>0.73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0.01</v>
      </c>
      <c r="FM15" s="3">
        <v>0</v>
      </c>
      <c r="FN15" s="3">
        <v>0.01</v>
      </c>
      <c r="FO15" s="3">
        <v>0</v>
      </c>
      <c r="FP15" s="3">
        <v>0.06</v>
      </c>
      <c r="FQ15" s="3">
        <v>0.23</v>
      </c>
      <c r="FR15" s="3">
        <v>0.17</v>
      </c>
      <c r="FS15" s="3">
        <v>0.23</v>
      </c>
      <c r="FT15" s="3">
        <v>0.3</v>
      </c>
      <c r="FU15" s="3">
        <v>0.95</v>
      </c>
      <c r="FV15" s="3">
        <v>0.88</v>
      </c>
      <c r="FW15" s="3">
        <v>0.56999999999999995</v>
      </c>
      <c r="FX15" s="3">
        <v>0.2</v>
      </c>
      <c r="FY15" s="3">
        <f t="shared" si="14"/>
        <v>5.56</v>
      </c>
      <c r="FZ15" s="3">
        <v>0.13</v>
      </c>
      <c r="GA15" s="3">
        <v>0.13</v>
      </c>
      <c r="GB15" s="3">
        <v>0.12</v>
      </c>
      <c r="GC15" s="3">
        <v>0.13</v>
      </c>
      <c r="GD15" s="3">
        <v>0.71</v>
      </c>
      <c r="GE15" s="3">
        <v>0.73</v>
      </c>
      <c r="GF15" s="3">
        <v>0.12</v>
      </c>
      <c r="GG15" s="3">
        <v>0.15</v>
      </c>
      <c r="GH15" s="3">
        <v>0.13</v>
      </c>
      <c r="GI15" s="3">
        <v>0.15</v>
      </c>
      <c r="GJ15" s="3">
        <v>0.15</v>
      </c>
      <c r="GK15" s="3">
        <v>0.28999999999999998</v>
      </c>
      <c r="GL15" s="3">
        <v>0.24</v>
      </c>
      <c r="GM15" s="3">
        <v>0.23</v>
      </c>
      <c r="GN15" s="3">
        <v>0.24</v>
      </c>
      <c r="GO15" s="3">
        <v>0.28000000000000003</v>
      </c>
      <c r="GP15" s="3">
        <v>0.24</v>
      </c>
      <c r="GQ15" s="3">
        <v>0.17</v>
      </c>
      <c r="GR15" s="3">
        <v>0.23</v>
      </c>
      <c r="GS15" s="3">
        <v>0.31</v>
      </c>
      <c r="GT15" s="3">
        <v>0.95</v>
      </c>
      <c r="GU15" s="3">
        <v>0.88</v>
      </c>
      <c r="GV15" s="3">
        <v>0.56999999999999995</v>
      </c>
      <c r="GW15" s="3">
        <v>0.2</v>
      </c>
      <c r="GX15" s="3">
        <f t="shared" si="15"/>
        <v>7.48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259</v>
      </c>
      <c r="C16" s="6" t="str">
        <f t="shared" si="10"/>
        <v>火曜日</v>
      </c>
      <c r="D16" s="6"/>
      <c r="E16" s="6" t="str">
        <f t="shared" si="11"/>
        <v/>
      </c>
      <c r="F16" s="6" t="s">
        <v>431</v>
      </c>
      <c r="G16" s="6" t="s">
        <v>426</v>
      </c>
      <c r="H16" s="3">
        <v>0</v>
      </c>
      <c r="I16" s="3">
        <f>IF(E16="〇",H16*基本シート!$E$2,H16*VLOOKUP(LEFT(I$6,FIND("(",I$6)-1),基本シート!$B$6:$C$29,2,FALSE))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0.45</v>
      </c>
      <c r="M16" s="3">
        <f>IF($E16="〇",L16*基本シート!$E$2,L16*VLOOKUP(LEFT(M$6,FIND("(",M$6)-1),基本シート!$B$6:$C$29,2,FALSE))</f>
        <v>13.4595</v>
      </c>
      <c r="N16" s="3">
        <v>0.44</v>
      </c>
      <c r="O16" s="3">
        <f>IF($E16="〇",N16*基本シート!$E$2,N16*VLOOKUP(LEFT(O$6,FIND("(",O$6)-1),基本シート!$B$6:$C$29,2,FALSE))</f>
        <v>13.160400000000001</v>
      </c>
      <c r="P16" s="3">
        <v>1.08</v>
      </c>
      <c r="Q16" s="3">
        <f>IF($E16="〇",P16*基本シート!$E$2,P16*VLOOKUP(LEFT(Q$6,FIND("(",Q$6)-1),基本シート!$B$6:$C$29,2,FALSE))</f>
        <v>32.302800000000005</v>
      </c>
      <c r="R16" s="3">
        <v>1.54</v>
      </c>
      <c r="S16" s="3">
        <f>IF($E16="〇",R16*基本シート!$E$2,R16*VLOOKUP(LEFT(S$6,FIND("(",S$6)-1),基本シート!$B$6:$C$29,2,FALSE))</f>
        <v>46.061399999999999</v>
      </c>
      <c r="T16" s="3">
        <v>0.3</v>
      </c>
      <c r="U16" s="3">
        <f>IF($E16="〇",T16*基本シート!$E$2,T16*VLOOKUP(LEFT(U$6,FIND("(",U$6)-1),基本シート!$B$6:$C$29,2,FALSE))</f>
        <v>8.972999999999999</v>
      </c>
      <c r="V16" s="3">
        <v>0.17</v>
      </c>
      <c r="W16" s="3">
        <f>IF($E16="〇",V16*基本シート!$E$2,V16*VLOOKUP(LEFT(W$6,FIND("(",W$6)-1),基本シート!$B$6:$C$29,2,FALSE))</f>
        <v>6.2866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0.02</v>
      </c>
      <c r="AQ16" s="3">
        <f>IF($E16="〇",AP16*基本シート!$E$2,AP16*VLOOKUP(LEFT(AQ$6,FIND("(",AQ$6)-1),基本シート!$B$6:$C$29,2,FALSE))</f>
        <v>0.73959999999999992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0.02</v>
      </c>
      <c r="AW16" s="3">
        <f>IF($E16="〇",AV16*基本シート!$E$2,AV16*VLOOKUP(LEFT(AW$6,FIND("(",AW$6)-1),基本シート!$B$6:$C$29,2,FALSE))</f>
        <v>0.73959999999999992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0.59820000000000007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8"/>
        <v>4.0599999999999987</v>
      </c>
      <c r="BE16" s="3">
        <f t="shared" si="9"/>
        <v>123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0.98</v>
      </c>
      <c r="BO16" s="3">
        <v>2.19</v>
      </c>
      <c r="BP16" s="3">
        <v>3.04</v>
      </c>
      <c r="BQ16" s="3">
        <v>3.55</v>
      </c>
      <c r="BR16" s="3">
        <v>4.21</v>
      </c>
      <c r="BS16" s="3">
        <v>2.16</v>
      </c>
      <c r="BT16" s="3">
        <v>0.69</v>
      </c>
      <c r="BU16" s="3">
        <v>7.0000000000000007E-2</v>
      </c>
      <c r="BV16" s="3">
        <v>0.05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0.01</v>
      </c>
      <c r="CW16" s="3">
        <f>CV16*基本シート!$C$3</f>
        <v>0.16</v>
      </c>
      <c r="CX16" s="3">
        <v>0.01</v>
      </c>
      <c r="CY16" s="3">
        <f>CX16*基本シート!$C$3</f>
        <v>0.16</v>
      </c>
      <c r="CZ16" s="3">
        <v>2.97</v>
      </c>
      <c r="DA16" s="3">
        <f>CZ16*基本シート!$C$3</f>
        <v>47.52</v>
      </c>
      <c r="DB16" s="3">
        <v>4.05</v>
      </c>
      <c r="DC16" s="3">
        <f>DB16*基本シート!$C$3</f>
        <v>64.8</v>
      </c>
      <c r="DD16" s="3">
        <v>2</v>
      </c>
      <c r="DE16" s="3">
        <f>DD16*基本シート!$C$3</f>
        <v>32</v>
      </c>
      <c r="DF16" s="3">
        <v>0.52</v>
      </c>
      <c r="DG16" s="3">
        <f>DF16*基本シート!$C$3</f>
        <v>8.32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2"/>
        <v>9.629999999999999</v>
      </c>
      <c r="EA16" s="3">
        <f>ROUND(DZ16*基本シート!$C$3,0)</f>
        <v>154</v>
      </c>
      <c r="EB16" s="3">
        <v>0</v>
      </c>
      <c r="EC16" s="3">
        <v>0</v>
      </c>
      <c r="ED16" s="3">
        <v>0</v>
      </c>
      <c r="EE16" s="3">
        <v>0.03</v>
      </c>
      <c r="EF16" s="3">
        <v>0.03</v>
      </c>
      <c r="EG16" s="3">
        <v>0.03</v>
      </c>
      <c r="EH16" s="3">
        <v>0.01</v>
      </c>
      <c r="EI16" s="3">
        <v>0.1</v>
      </c>
      <c r="EJ16" s="3">
        <v>0.53</v>
      </c>
      <c r="EK16" s="3">
        <v>1.75</v>
      </c>
      <c r="EL16" s="3">
        <v>2.83</v>
      </c>
      <c r="EM16" s="3">
        <v>0.4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3"/>
        <v>5.7100000000000009</v>
      </c>
      <c r="FA16" s="3">
        <v>0.2</v>
      </c>
      <c r="FB16" s="3">
        <v>0.41</v>
      </c>
      <c r="FC16" s="3">
        <v>0.03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0.12</v>
      </c>
      <c r="FQ16" s="3">
        <v>0.15</v>
      </c>
      <c r="FR16" s="3">
        <v>0.51</v>
      </c>
      <c r="FS16" s="3">
        <v>0.65</v>
      </c>
      <c r="FT16" s="3">
        <v>0.3</v>
      </c>
      <c r="FU16" s="3">
        <v>1.41</v>
      </c>
      <c r="FV16" s="3">
        <v>0.56999999999999995</v>
      </c>
      <c r="FW16" s="3">
        <v>0.42</v>
      </c>
      <c r="FX16" s="3">
        <v>0.21</v>
      </c>
      <c r="FY16" s="3">
        <f t="shared" si="14"/>
        <v>4.99</v>
      </c>
      <c r="FZ16" s="3">
        <v>0.2</v>
      </c>
      <c r="GA16" s="3">
        <v>0.4</v>
      </c>
      <c r="GB16" s="3">
        <v>0.48</v>
      </c>
      <c r="GC16" s="3">
        <v>0.41</v>
      </c>
      <c r="GD16" s="3">
        <v>1.05</v>
      </c>
      <c r="GE16" s="3">
        <v>1.51</v>
      </c>
      <c r="GF16" s="3">
        <v>0.28999999999999998</v>
      </c>
      <c r="GG16" s="3">
        <v>0.43</v>
      </c>
      <c r="GH16" s="3">
        <v>0.44</v>
      </c>
      <c r="GI16" s="3">
        <v>0.44</v>
      </c>
      <c r="GJ16" s="3">
        <v>0.2</v>
      </c>
      <c r="GK16" s="3">
        <v>0.18</v>
      </c>
      <c r="GL16" s="3">
        <v>0.17</v>
      </c>
      <c r="GM16" s="3">
        <v>0.16</v>
      </c>
      <c r="GN16" s="3">
        <v>0.17</v>
      </c>
      <c r="GO16" s="3">
        <v>0.18</v>
      </c>
      <c r="GP16" s="3">
        <v>0.2</v>
      </c>
      <c r="GQ16" s="3">
        <v>0.52</v>
      </c>
      <c r="GR16" s="3">
        <v>0.66</v>
      </c>
      <c r="GS16" s="3">
        <v>0.3</v>
      </c>
      <c r="GT16" s="3">
        <v>1.42</v>
      </c>
      <c r="GU16" s="3">
        <v>0.56000000000000005</v>
      </c>
      <c r="GV16" s="3">
        <v>0.43</v>
      </c>
      <c r="GW16" s="3">
        <v>0.21</v>
      </c>
      <c r="GX16" s="3">
        <f t="shared" si="15"/>
        <v>11.010000000000002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260</v>
      </c>
      <c r="C17" s="6" t="str">
        <f t="shared" si="10"/>
        <v>水曜日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0.14000000000000001</v>
      </c>
      <c r="I17" s="3">
        <f>IF(E17="〇",H17*基本シート!$E$2,H17*VLOOKUP(LEFT(I$6,FIND("(",I$6)-1),基本シート!$B$6:$C$29,2,FALSE))</f>
        <v>4.1874000000000002</v>
      </c>
      <c r="J17" s="3">
        <v>0.21</v>
      </c>
      <c r="K17" s="3">
        <f>IF($E17="〇",J17*基本シート!$E$2,J17*VLOOKUP(LEFT(K$6,FIND("(",K$6)-1),基本シート!$B$6:$C$29,2,FALSE))</f>
        <v>6.2810999999999995</v>
      </c>
      <c r="L17" s="3">
        <v>0.21</v>
      </c>
      <c r="M17" s="3">
        <f>IF($E17="〇",L17*基本シート!$E$2,L17*VLOOKUP(LEFT(M$6,FIND("(",M$6)-1),基本シート!$B$6:$C$29,2,FALSE))</f>
        <v>6.2810999999999995</v>
      </c>
      <c r="N17" s="3">
        <v>0.37</v>
      </c>
      <c r="O17" s="3">
        <f>IF($E17="〇",N17*基本シート!$E$2,N17*VLOOKUP(LEFT(O$6,FIND("(",O$6)-1),基本シート!$B$6:$C$29,2,FALSE))</f>
        <v>11.066699999999999</v>
      </c>
      <c r="P17" s="3">
        <v>2.06</v>
      </c>
      <c r="Q17" s="3">
        <f>IF($E17="〇",P17*基本シート!$E$2,P17*VLOOKUP(LEFT(Q$6,FIND("(",Q$6)-1),基本シート!$B$6:$C$29,2,FALSE))</f>
        <v>61.614600000000003</v>
      </c>
      <c r="R17" s="3">
        <v>1.91</v>
      </c>
      <c r="S17" s="3">
        <f>IF($E17="〇",R17*基本シート!$E$2,R17*VLOOKUP(LEFT(S$6,FIND("(",S$6)-1),基本シート!$B$6:$C$29,2,FALSE))</f>
        <v>57.128099999999996</v>
      </c>
      <c r="T17" s="3">
        <v>0.22</v>
      </c>
      <c r="U17" s="3">
        <f>IF($E17="〇",T17*基本シート!$E$2,T17*VLOOKUP(LEFT(U$6,FIND("(",U$6)-1),基本シート!$B$6:$C$29,2,FALSE))</f>
        <v>6.5802000000000005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0.73959999999999992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0.02</v>
      </c>
      <c r="AY17" s="3">
        <f>IF($E17="〇",AX17*基本シート!$E$2,AX17*VLOOKUP(LEFT(AY$6,FIND("(",AY$6)-1),基本シート!$B$6:$C$29,2,FALSE))</f>
        <v>0.59820000000000007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8"/>
        <v>5.1799999999999988</v>
      </c>
      <c r="BE17" s="3">
        <f t="shared" si="9"/>
        <v>155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0.01</v>
      </c>
      <c r="BL17" s="3">
        <v>0.72</v>
      </c>
      <c r="BM17" s="3">
        <v>3.15</v>
      </c>
      <c r="BN17" s="3">
        <v>5.28</v>
      </c>
      <c r="BO17" s="3">
        <v>6.45</v>
      </c>
      <c r="BP17" s="3">
        <v>7.38</v>
      </c>
      <c r="BQ17" s="3">
        <v>6.99</v>
      </c>
      <c r="BR17" s="3">
        <v>6.83</v>
      </c>
      <c r="BS17" s="3">
        <v>6.22</v>
      </c>
      <c r="BT17" s="3">
        <v>4.46</v>
      </c>
      <c r="BU17" s="3">
        <v>2.4700000000000002</v>
      </c>
      <c r="BV17" s="3">
        <v>0.32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2.86</v>
      </c>
      <c r="CU17" s="3">
        <f>CT17*基本シート!$C$3</f>
        <v>45.76</v>
      </c>
      <c r="CV17" s="3">
        <v>6.29</v>
      </c>
      <c r="CW17" s="3">
        <f>CV17*基本シート!$C$3</f>
        <v>100.64</v>
      </c>
      <c r="CX17" s="3">
        <v>7.23</v>
      </c>
      <c r="CY17" s="3">
        <f>CX17*基本シート!$C$3</f>
        <v>115.68</v>
      </c>
      <c r="CZ17" s="3">
        <v>6.83</v>
      </c>
      <c r="DA17" s="3">
        <f>CZ17*基本シート!$C$3</f>
        <v>109.28</v>
      </c>
      <c r="DB17" s="3">
        <v>6.67</v>
      </c>
      <c r="DC17" s="3">
        <f>DB17*基本シート!$C$3</f>
        <v>106.72</v>
      </c>
      <c r="DD17" s="3">
        <v>6.06</v>
      </c>
      <c r="DE17" s="3">
        <f>DD17*基本シート!$C$3</f>
        <v>96.96</v>
      </c>
      <c r="DF17" s="3">
        <v>4.29</v>
      </c>
      <c r="DG17" s="3">
        <f>DF17*基本シート!$C$3</f>
        <v>68.64</v>
      </c>
      <c r="DH17" s="3">
        <v>2.2999999999999998</v>
      </c>
      <c r="DI17" s="3">
        <f>DH17*基本シート!$C$3</f>
        <v>36.799999999999997</v>
      </c>
      <c r="DJ17" s="3">
        <v>0.21</v>
      </c>
      <c r="DK17" s="3">
        <f>DJ17*基本シート!$C$3</f>
        <v>3.36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2"/>
        <v>42.809999999999988</v>
      </c>
      <c r="EA17" s="3">
        <f>ROUND(DZ17*基本シート!$C$3,0)</f>
        <v>685</v>
      </c>
      <c r="EB17" s="3">
        <v>0</v>
      </c>
      <c r="EC17" s="3">
        <v>0.03</v>
      </c>
      <c r="ED17" s="3">
        <v>0.03</v>
      </c>
      <c r="EE17" s="3">
        <v>0.03</v>
      </c>
      <c r="EF17" s="3">
        <v>0.03</v>
      </c>
      <c r="EG17" s="3">
        <v>0.02</v>
      </c>
      <c r="EH17" s="3">
        <v>0.51</v>
      </c>
      <c r="EI17" s="3">
        <v>2.93</v>
      </c>
      <c r="EJ17" s="3">
        <v>2.23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0.01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3"/>
        <v>5.83</v>
      </c>
      <c r="FA17" s="3">
        <v>0.05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0.05</v>
      </c>
      <c r="FR17" s="3">
        <v>0.16</v>
      </c>
      <c r="FS17" s="3">
        <v>0.65</v>
      </c>
      <c r="FT17" s="3">
        <v>0.5</v>
      </c>
      <c r="FU17" s="3">
        <v>0.46</v>
      </c>
      <c r="FV17" s="3">
        <v>0.52</v>
      </c>
      <c r="FW17" s="3">
        <v>0.28999999999999998</v>
      </c>
      <c r="FX17" s="3">
        <v>0.25</v>
      </c>
      <c r="FY17" s="3">
        <f t="shared" si="14"/>
        <v>2.94</v>
      </c>
      <c r="FZ17" s="3">
        <v>0.19</v>
      </c>
      <c r="GA17" s="3">
        <v>0.18</v>
      </c>
      <c r="GB17" s="3">
        <v>0.18</v>
      </c>
      <c r="GC17" s="3">
        <v>0.34</v>
      </c>
      <c r="GD17" s="3">
        <v>2.0299999999999998</v>
      </c>
      <c r="GE17" s="3">
        <v>1.9</v>
      </c>
      <c r="GF17" s="3">
        <v>0.43</v>
      </c>
      <c r="GG17" s="3">
        <v>0.21</v>
      </c>
      <c r="GH17" s="3">
        <v>0.19</v>
      </c>
      <c r="GI17" s="3">
        <v>0.16</v>
      </c>
      <c r="GJ17" s="3">
        <v>0.15</v>
      </c>
      <c r="GK17" s="3">
        <v>0.16</v>
      </c>
      <c r="GL17" s="3">
        <v>0.16</v>
      </c>
      <c r="GM17" s="3">
        <v>0.17</v>
      </c>
      <c r="GN17" s="3">
        <v>0.16</v>
      </c>
      <c r="GO17" s="3">
        <v>0.16</v>
      </c>
      <c r="GP17" s="3">
        <v>0.16</v>
      </c>
      <c r="GQ17" s="3">
        <v>0.16</v>
      </c>
      <c r="GR17" s="3">
        <v>0.66</v>
      </c>
      <c r="GS17" s="3">
        <v>0.5</v>
      </c>
      <c r="GT17" s="3">
        <v>0.45</v>
      </c>
      <c r="GU17" s="3">
        <v>0.53</v>
      </c>
      <c r="GV17" s="3">
        <v>0.28999999999999998</v>
      </c>
      <c r="GW17" s="3">
        <v>0.24</v>
      </c>
      <c r="GX17" s="3">
        <f t="shared" si="15"/>
        <v>9.76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261</v>
      </c>
      <c r="C18" s="6" t="str">
        <f t="shared" si="10"/>
        <v>木曜日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</v>
      </c>
      <c r="I18" s="3">
        <f>IF(E18="〇",H18*基本シート!$E$2,H18*VLOOKUP(LEFT(I$6,FIND("(",I$6)-1),基本シート!$B$6:$C$29,2,FALSE))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0.71</v>
      </c>
      <c r="Q18" s="3">
        <f>IF($E18="〇",P18*基本シート!$E$2,P18*VLOOKUP(LEFT(Q$6,FIND("(",Q$6)-1),基本シート!$B$6:$C$29,2,FALSE))</f>
        <v>21.2361</v>
      </c>
      <c r="R18" s="3">
        <v>2.0299999999999998</v>
      </c>
      <c r="S18" s="3">
        <f>IF($E18="〇",R18*基本シート!$E$2,R18*VLOOKUP(LEFT(S$6,FIND("(",S$6)-1),基本シート!$B$6:$C$29,2,FALSE))</f>
        <v>60.717299999999994</v>
      </c>
      <c r="T18" s="3">
        <v>1.63</v>
      </c>
      <c r="U18" s="3">
        <f>IF($E18="〇",T18*基本シート!$E$2,T18*VLOOKUP(LEFT(U$6,FIND("(",U$6)-1),基本シート!$B$6:$C$29,2,FALSE))</f>
        <v>48.753299999999996</v>
      </c>
      <c r="V18" s="3">
        <v>0.01</v>
      </c>
      <c r="W18" s="3">
        <f>IF($E18="〇",V18*基本シート!$E$2,V18*VLOOKUP(LEFT(W$6,FIND("(",W$6)-1),基本シート!$B$6:$C$29,2,FALSE))</f>
        <v>0.36979999999999996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8"/>
        <v>4.4099999999999984</v>
      </c>
      <c r="BE18" s="3">
        <f t="shared" si="9"/>
        <v>132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0.35</v>
      </c>
      <c r="BM18" s="3">
        <v>2.33</v>
      </c>
      <c r="BN18" s="3">
        <v>5.1100000000000003</v>
      </c>
      <c r="BO18" s="3">
        <v>6.6</v>
      </c>
      <c r="BP18" s="3">
        <v>5.63</v>
      </c>
      <c r="BQ18" s="3">
        <v>7.41</v>
      </c>
      <c r="BR18" s="3">
        <v>6.52</v>
      </c>
      <c r="BS18" s="3">
        <v>6.06</v>
      </c>
      <c r="BT18" s="3">
        <v>3.73</v>
      </c>
      <c r="BU18" s="3">
        <v>1.96</v>
      </c>
      <c r="BV18" s="3">
        <v>0.51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1.51</v>
      </c>
      <c r="CU18" s="3">
        <f>CT18*基本シート!$C$3</f>
        <v>24.16</v>
      </c>
      <c r="CV18" s="3">
        <v>6.35</v>
      </c>
      <c r="CW18" s="3">
        <f>CV18*基本シート!$C$3</f>
        <v>101.6</v>
      </c>
      <c r="CX18" s="3">
        <v>5.46</v>
      </c>
      <c r="CY18" s="3">
        <f>CX18*基本シート!$C$3</f>
        <v>87.36</v>
      </c>
      <c r="CZ18" s="3">
        <v>7.24</v>
      </c>
      <c r="DA18" s="3">
        <f>CZ18*基本シート!$C$3</f>
        <v>115.84</v>
      </c>
      <c r="DB18" s="3">
        <v>6.37</v>
      </c>
      <c r="DC18" s="3">
        <f>DB18*基本シート!$C$3</f>
        <v>101.92</v>
      </c>
      <c r="DD18" s="3">
        <v>5.9</v>
      </c>
      <c r="DE18" s="3">
        <f>DD18*基本シート!$C$3</f>
        <v>94.4</v>
      </c>
      <c r="DF18" s="3">
        <v>3.57</v>
      </c>
      <c r="DG18" s="3">
        <f>DF18*基本シート!$C$3</f>
        <v>57.12</v>
      </c>
      <c r="DH18" s="3">
        <v>1.79</v>
      </c>
      <c r="DI18" s="3">
        <f>DH18*基本シート!$C$3</f>
        <v>28.64</v>
      </c>
      <c r="DJ18" s="3">
        <v>0.38</v>
      </c>
      <c r="DK18" s="3">
        <f>DJ18*基本シート!$C$3</f>
        <v>6.08</v>
      </c>
      <c r="DL18" s="3">
        <v>0</v>
      </c>
      <c r="DM18" s="3">
        <f>DL18*基本シート!$C$3</f>
        <v>0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2"/>
        <v>38.629999999999995</v>
      </c>
      <c r="EA18" s="3">
        <f>ROUND(DZ18*基本シート!$C$3,0)</f>
        <v>618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0.02</v>
      </c>
      <c r="EH18" s="3">
        <v>0.09</v>
      </c>
      <c r="EI18" s="3">
        <v>2.11</v>
      </c>
      <c r="EJ18" s="3">
        <v>3.34</v>
      </c>
      <c r="EK18" s="3">
        <v>0.02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3"/>
        <v>5.5799999999999992</v>
      </c>
      <c r="FA18" s="3">
        <v>0.19</v>
      </c>
      <c r="FB18" s="3">
        <v>0.19</v>
      </c>
      <c r="FC18" s="3">
        <v>0.19</v>
      </c>
      <c r="FD18" s="3">
        <v>0.18</v>
      </c>
      <c r="FE18" s="3">
        <v>0.5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0.01</v>
      </c>
      <c r="FP18" s="3">
        <v>0</v>
      </c>
      <c r="FQ18" s="3">
        <v>0.04</v>
      </c>
      <c r="FR18" s="3">
        <v>0.16</v>
      </c>
      <c r="FS18" s="3">
        <v>0.44</v>
      </c>
      <c r="FT18" s="3">
        <v>0.57999999999999996</v>
      </c>
      <c r="FU18" s="3">
        <v>0.25</v>
      </c>
      <c r="FV18" s="3">
        <v>0.28000000000000003</v>
      </c>
      <c r="FW18" s="3">
        <v>0.51</v>
      </c>
      <c r="FX18" s="3">
        <v>0.56000000000000005</v>
      </c>
      <c r="FY18" s="3">
        <f t="shared" si="14"/>
        <v>4.09</v>
      </c>
      <c r="FZ18" s="3">
        <v>0.19</v>
      </c>
      <c r="GA18" s="3">
        <v>0.19</v>
      </c>
      <c r="GB18" s="3">
        <v>0.19</v>
      </c>
      <c r="GC18" s="3">
        <v>0.18</v>
      </c>
      <c r="GD18" s="3">
        <v>1.2</v>
      </c>
      <c r="GE18" s="3">
        <v>2.0099999999999998</v>
      </c>
      <c r="GF18" s="3">
        <v>1.89</v>
      </c>
      <c r="GG18" s="3">
        <v>0.22</v>
      </c>
      <c r="GH18" s="3">
        <v>0.26</v>
      </c>
      <c r="GI18" s="3">
        <v>0.23</v>
      </c>
      <c r="GJ18" s="3">
        <v>0.17</v>
      </c>
      <c r="GK18" s="3">
        <v>0.17</v>
      </c>
      <c r="GL18" s="3">
        <v>0.16</v>
      </c>
      <c r="GM18" s="3">
        <v>0.16</v>
      </c>
      <c r="GN18" s="3">
        <v>0.17</v>
      </c>
      <c r="GO18" s="3">
        <v>0.17</v>
      </c>
      <c r="GP18" s="3">
        <v>0.17</v>
      </c>
      <c r="GQ18" s="3">
        <v>0.16</v>
      </c>
      <c r="GR18" s="3">
        <v>0.44</v>
      </c>
      <c r="GS18" s="3">
        <v>0.57999999999999996</v>
      </c>
      <c r="GT18" s="3">
        <v>0.25</v>
      </c>
      <c r="GU18" s="3">
        <v>0.28000000000000003</v>
      </c>
      <c r="GV18" s="3">
        <v>0.5</v>
      </c>
      <c r="GW18" s="3">
        <v>0.56000000000000005</v>
      </c>
      <c r="GX18" s="3">
        <f t="shared" si="15"/>
        <v>10.5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262</v>
      </c>
      <c r="C19" s="6" t="str">
        <f t="shared" si="10"/>
        <v>金曜日</v>
      </c>
      <c r="D19" s="6"/>
      <c r="E19" s="6" t="str">
        <f t="shared" si="11"/>
        <v/>
      </c>
      <c r="F19" s="6" t="s">
        <v>428</v>
      </c>
      <c r="G19" s="6" t="s">
        <v>426</v>
      </c>
      <c r="H19" s="3">
        <v>0.02</v>
      </c>
      <c r="I19" s="3">
        <f>IF(E19="〇",H19*基本シート!$E$2,H19*VLOOKUP(LEFT(I$6,FIND("(",I$6)-1),基本シート!$B$6:$C$29,2,FALSE))</f>
        <v>0.59820000000000007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1.43</v>
      </c>
      <c r="Q19" s="3">
        <f>IF($E19="〇",P19*基本シート!$E$2,P19*VLOOKUP(LEFT(Q$6,FIND("(",Q$6)-1),基本シート!$B$6:$C$29,2,FALSE))</f>
        <v>42.771299999999997</v>
      </c>
      <c r="R19" s="3">
        <v>1.88</v>
      </c>
      <c r="S19" s="3">
        <f>IF($E19="〇",R19*基本シート!$E$2,R19*VLOOKUP(LEFT(S$6,FIND("(",S$6)-1),基本シート!$B$6:$C$29,2,FALSE))</f>
        <v>56.230799999999995</v>
      </c>
      <c r="T19" s="3">
        <v>1.1100000000000001</v>
      </c>
      <c r="U19" s="3">
        <f>IF($E19="〇",T19*基本シート!$E$2,T19*VLOOKUP(LEFT(U$6,FIND("(",U$6)-1),基本シート!$B$6:$C$29,2,FALSE))</f>
        <v>33.200100000000006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0.02</v>
      </c>
      <c r="BC19" s="3">
        <f>IF($E19="〇",BB19*基本シート!$E$2,BB19*VLOOKUP(LEFT(BC$6,FIND("(",BC$6)-1),基本シート!$B$6:$C$29,2,FALSE))</f>
        <v>0.59820000000000007</v>
      </c>
      <c r="BD19" s="3">
        <f t="shared" si="8"/>
        <v>4.47</v>
      </c>
      <c r="BE19" s="3">
        <f t="shared" si="9"/>
        <v>134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0.28999999999999998</v>
      </c>
      <c r="BM19" s="3">
        <v>1.34</v>
      </c>
      <c r="BN19" s="3">
        <v>3.6</v>
      </c>
      <c r="BO19" s="3">
        <v>6.49</v>
      </c>
      <c r="BP19" s="3">
        <v>6.41</v>
      </c>
      <c r="BQ19" s="3">
        <v>6.42</v>
      </c>
      <c r="BR19" s="3">
        <v>6.91</v>
      </c>
      <c r="BS19" s="3">
        <v>6.32</v>
      </c>
      <c r="BT19" s="3">
        <v>4.8499999999999996</v>
      </c>
      <c r="BU19" s="3">
        <v>2.39</v>
      </c>
      <c r="BV19" s="3">
        <v>0.39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0.19</v>
      </c>
      <c r="CU19" s="3">
        <f>CT19*基本シート!$C$3</f>
        <v>3.04</v>
      </c>
      <c r="CV19" s="3">
        <v>5.12</v>
      </c>
      <c r="CW19" s="3">
        <f>CV19*基本シート!$C$3</f>
        <v>81.92</v>
      </c>
      <c r="CX19" s="3">
        <v>6.23</v>
      </c>
      <c r="CY19" s="3">
        <f>CX19*基本シート!$C$3</f>
        <v>99.68</v>
      </c>
      <c r="CZ19" s="3">
        <v>6.26</v>
      </c>
      <c r="DA19" s="3">
        <f>CZ19*基本シート!$C$3</f>
        <v>100.16</v>
      </c>
      <c r="DB19" s="3">
        <v>6.75</v>
      </c>
      <c r="DC19" s="3">
        <f>DB19*基本シート!$C$3</f>
        <v>108</v>
      </c>
      <c r="DD19" s="3">
        <v>6.15</v>
      </c>
      <c r="DE19" s="3">
        <f>DD19*基本シート!$C$3</f>
        <v>98.4</v>
      </c>
      <c r="DF19" s="3">
        <v>4.67</v>
      </c>
      <c r="DG19" s="3">
        <f>DF19*基本シート!$C$3</f>
        <v>74.72</v>
      </c>
      <c r="DH19" s="3">
        <v>2.21</v>
      </c>
      <c r="DI19" s="3">
        <f>DH19*基本シート!$C$3</f>
        <v>35.36</v>
      </c>
      <c r="DJ19" s="3">
        <v>0.28999999999999998</v>
      </c>
      <c r="DK19" s="3">
        <f>DJ19*基本シート!$C$3</f>
        <v>4.6399999999999997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2"/>
        <v>37.9</v>
      </c>
      <c r="EA19" s="3">
        <f>ROUND(DZ19*基本シート!$C$3,0)</f>
        <v>606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0.03</v>
      </c>
      <c r="EH19" s="3">
        <v>0.09</v>
      </c>
      <c r="EI19" s="3">
        <v>1.0900000000000001</v>
      </c>
      <c r="EJ19" s="3">
        <v>3.22</v>
      </c>
      <c r="EK19" s="3">
        <v>1.18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3"/>
        <v>5.6199999999999992</v>
      </c>
      <c r="FA19" s="3">
        <v>0.35</v>
      </c>
      <c r="FB19" s="3">
        <v>0.21</v>
      </c>
      <c r="FC19" s="3">
        <v>0.21</v>
      </c>
      <c r="FD19" s="3">
        <v>0.2</v>
      </c>
      <c r="FE19" s="3">
        <v>0.33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0.01</v>
      </c>
      <c r="FN19" s="3">
        <v>0</v>
      </c>
      <c r="FO19" s="3">
        <v>0</v>
      </c>
      <c r="FP19" s="3">
        <v>0</v>
      </c>
      <c r="FQ19" s="3">
        <v>7.0000000000000007E-2</v>
      </c>
      <c r="FR19" s="3">
        <v>0.18</v>
      </c>
      <c r="FS19" s="3">
        <v>0.18</v>
      </c>
      <c r="FT19" s="3">
        <v>0.19</v>
      </c>
      <c r="FU19" s="3">
        <v>0.2</v>
      </c>
      <c r="FV19" s="3">
        <v>0.28000000000000003</v>
      </c>
      <c r="FW19" s="3">
        <v>0.44</v>
      </c>
      <c r="FX19" s="3">
        <v>0.75</v>
      </c>
      <c r="FY19" s="3">
        <f t="shared" si="14"/>
        <v>3.6</v>
      </c>
      <c r="FZ19" s="3">
        <v>0.36</v>
      </c>
      <c r="GA19" s="3">
        <v>0.21</v>
      </c>
      <c r="GB19" s="3">
        <v>0.21</v>
      </c>
      <c r="GC19" s="3">
        <v>0.2</v>
      </c>
      <c r="GD19" s="3">
        <v>1.76</v>
      </c>
      <c r="GE19" s="3">
        <v>1.85</v>
      </c>
      <c r="GF19" s="3">
        <v>1.31</v>
      </c>
      <c r="GG19" s="3">
        <v>0.25</v>
      </c>
      <c r="GH19" s="3">
        <v>0.19</v>
      </c>
      <c r="GI19" s="3">
        <v>0.19</v>
      </c>
      <c r="GJ19" s="3">
        <v>0.18</v>
      </c>
      <c r="GK19" s="3">
        <v>0.15</v>
      </c>
      <c r="GL19" s="3">
        <v>0.17</v>
      </c>
      <c r="GM19" s="3">
        <v>0.17</v>
      </c>
      <c r="GN19" s="3">
        <v>0.18</v>
      </c>
      <c r="GO19" s="3">
        <v>0.18</v>
      </c>
      <c r="GP19" s="3">
        <v>0.17</v>
      </c>
      <c r="GQ19" s="3">
        <v>0.18</v>
      </c>
      <c r="GR19" s="3">
        <v>0.18</v>
      </c>
      <c r="GS19" s="3">
        <v>0.19</v>
      </c>
      <c r="GT19" s="3">
        <v>0.2</v>
      </c>
      <c r="GU19" s="3">
        <v>0.28000000000000003</v>
      </c>
      <c r="GV19" s="3">
        <v>0.44</v>
      </c>
      <c r="GW19" s="3">
        <v>0.76</v>
      </c>
      <c r="GX19" s="3">
        <f t="shared" si="15"/>
        <v>9.9599999999999973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263</v>
      </c>
      <c r="C20" s="6" t="str">
        <f t="shared" si="10"/>
        <v>土曜日</v>
      </c>
      <c r="D20" s="6"/>
      <c r="E20" s="6" t="str">
        <f t="shared" si="11"/>
        <v>〇</v>
      </c>
      <c r="F20" s="6" t="s">
        <v>428</v>
      </c>
      <c r="G20" s="6" t="s">
        <v>426</v>
      </c>
      <c r="H20" s="3">
        <v>0.01</v>
      </c>
      <c r="I20" s="3">
        <f>IF(E20="〇",H20*基本シート!$E$2,H20*VLOOKUP(LEFT(I$6,FIND("(",I$6)-1),基本シート!$B$6:$C$29,2,FALSE))</f>
        <v>0.29910000000000003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1.46</v>
      </c>
      <c r="S20" s="3">
        <f>IF($E20="〇",R20*基本シート!$E$2,R20*VLOOKUP(LEFT(S$6,FIND("(",S$6)-1),基本シート!$B$6:$C$29,2,FALSE))</f>
        <v>43.668599999999998</v>
      </c>
      <c r="T20" s="3">
        <v>0.03</v>
      </c>
      <c r="U20" s="3">
        <f>IF($E20="〇",T20*基本シート!$E$2,T20*VLOOKUP(LEFT(U$6,FIND("(",U$6)-1),基本シート!$B$6:$C$29,2,FALSE))</f>
        <v>0.89729999999999999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0.01</v>
      </c>
      <c r="AS20" s="3">
        <f>IF($E20="〇",AR20*基本シート!$E$2,AR20*VLOOKUP(LEFT(AS$6,FIND("(",AS$6)-1),基本シート!$B$6:$C$29,2,FALSE))</f>
        <v>0.29910000000000003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8"/>
        <v>1.53</v>
      </c>
      <c r="BE20" s="3">
        <f t="shared" si="9"/>
        <v>46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0.01</v>
      </c>
      <c r="BL20" s="3">
        <v>0.72</v>
      </c>
      <c r="BM20" s="3">
        <v>2.2400000000000002</v>
      </c>
      <c r="BN20" s="3">
        <v>4.18</v>
      </c>
      <c r="BO20" s="3">
        <v>4.59</v>
      </c>
      <c r="BP20" s="3">
        <v>7.02</v>
      </c>
      <c r="BQ20" s="3">
        <v>7.27</v>
      </c>
      <c r="BR20" s="3">
        <v>6.85</v>
      </c>
      <c r="BS20" s="3">
        <v>5.9</v>
      </c>
      <c r="BT20" s="3">
        <v>4.16</v>
      </c>
      <c r="BU20" s="3">
        <v>2.33</v>
      </c>
      <c r="BV20" s="3">
        <v>0.39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0.01</v>
      </c>
      <c r="CE20" s="3">
        <f>CD20*基本シート!$C$3</f>
        <v>0.16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0.01</v>
      </c>
      <c r="CM20" s="3">
        <f>CL20*基本シート!$C$3</f>
        <v>0.16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</v>
      </c>
      <c r="CS20" s="3">
        <f>CR20*基本シート!$C$3</f>
        <v>0</v>
      </c>
      <c r="CT20" s="3">
        <v>1.06</v>
      </c>
      <c r="CU20" s="3">
        <f>CT20*基本シート!$C$3</f>
        <v>16.96</v>
      </c>
      <c r="CV20" s="3">
        <v>4.33</v>
      </c>
      <c r="CW20" s="3">
        <f>CV20*基本シート!$C$3</f>
        <v>69.28</v>
      </c>
      <c r="CX20" s="3">
        <v>6.84</v>
      </c>
      <c r="CY20" s="3">
        <f>CX20*基本シート!$C$3</f>
        <v>109.44</v>
      </c>
      <c r="CZ20" s="3">
        <v>7.08</v>
      </c>
      <c r="DA20" s="3">
        <f>CZ20*基本シート!$C$3</f>
        <v>113.28</v>
      </c>
      <c r="DB20" s="3">
        <v>6.66</v>
      </c>
      <c r="DC20" s="3">
        <f>DB20*基本シート!$C$3</f>
        <v>106.56</v>
      </c>
      <c r="DD20" s="3">
        <v>5.73</v>
      </c>
      <c r="DE20" s="3">
        <f>DD20*基本シート!$C$3</f>
        <v>91.68</v>
      </c>
      <c r="DF20" s="3">
        <v>3.94</v>
      </c>
      <c r="DG20" s="3">
        <f>DF20*基本シート!$C$3</f>
        <v>63.04</v>
      </c>
      <c r="DH20" s="3">
        <v>2.14</v>
      </c>
      <c r="DI20" s="3">
        <f>DH20*基本シート!$C$3</f>
        <v>34.24</v>
      </c>
      <c r="DJ20" s="3">
        <v>0.28999999999999998</v>
      </c>
      <c r="DK20" s="3">
        <f>DJ20*基本シート!$C$3</f>
        <v>4.6399999999999997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38.119999999999997</v>
      </c>
      <c r="EA20" s="3">
        <f>ROUND(DZ20*基本シート!$C$3,0)</f>
        <v>610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0.48</v>
      </c>
      <c r="EI20" s="3">
        <v>2.0099999999999998</v>
      </c>
      <c r="EJ20" s="3">
        <v>2.92</v>
      </c>
      <c r="EK20" s="3">
        <v>0.04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3"/>
        <v>5.45</v>
      </c>
      <c r="FA20" s="3">
        <v>0.31</v>
      </c>
      <c r="FB20" s="3">
        <v>0.21</v>
      </c>
      <c r="FC20" s="3">
        <v>0.21</v>
      </c>
      <c r="FD20" s="3">
        <v>0.19</v>
      </c>
      <c r="FE20" s="3">
        <v>0.81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0.01</v>
      </c>
      <c r="FQ20" s="3">
        <v>7.0000000000000007E-2</v>
      </c>
      <c r="FR20" s="3">
        <v>0.18</v>
      </c>
      <c r="FS20" s="3">
        <v>0.31</v>
      </c>
      <c r="FT20" s="3">
        <v>0.21</v>
      </c>
      <c r="FU20" s="3">
        <v>0.2</v>
      </c>
      <c r="FV20" s="3">
        <v>0.35</v>
      </c>
      <c r="FW20" s="3">
        <v>0.24</v>
      </c>
      <c r="FX20" s="3">
        <v>0.22</v>
      </c>
      <c r="FY20" s="3">
        <f t="shared" si="14"/>
        <v>3.5400000000000005</v>
      </c>
      <c r="FZ20" s="3">
        <v>0.31</v>
      </c>
      <c r="GA20" s="3">
        <v>0.21</v>
      </c>
      <c r="GB20" s="3">
        <v>0.21</v>
      </c>
      <c r="GC20" s="3">
        <v>0.19</v>
      </c>
      <c r="GD20" s="3">
        <v>0.8</v>
      </c>
      <c r="GE20" s="3">
        <v>1.47</v>
      </c>
      <c r="GF20" s="3">
        <v>0.26</v>
      </c>
      <c r="GG20" s="3">
        <v>0.23</v>
      </c>
      <c r="GH20" s="3">
        <v>0.2</v>
      </c>
      <c r="GI20" s="3">
        <v>0.22</v>
      </c>
      <c r="GJ20" s="3">
        <v>0.18</v>
      </c>
      <c r="GK20" s="3">
        <v>0.19</v>
      </c>
      <c r="GL20" s="3">
        <v>0.2</v>
      </c>
      <c r="GM20" s="3">
        <v>0.18</v>
      </c>
      <c r="GN20" s="3">
        <v>0.22</v>
      </c>
      <c r="GO20" s="3">
        <v>0.2</v>
      </c>
      <c r="GP20" s="3">
        <v>0.17</v>
      </c>
      <c r="GQ20" s="3">
        <v>0.19</v>
      </c>
      <c r="GR20" s="3">
        <v>0.31</v>
      </c>
      <c r="GS20" s="3">
        <v>0.21</v>
      </c>
      <c r="GT20" s="3">
        <v>0.2</v>
      </c>
      <c r="GU20" s="3">
        <v>0.35</v>
      </c>
      <c r="GV20" s="3">
        <v>0.24</v>
      </c>
      <c r="GW20" s="3">
        <v>0.22</v>
      </c>
      <c r="GX20" s="3">
        <f t="shared" si="15"/>
        <v>7.16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264</v>
      </c>
      <c r="C21" s="6" t="str">
        <f t="shared" si="10"/>
        <v>日曜日</v>
      </c>
      <c r="D21" s="6"/>
      <c r="E21" s="6" t="str">
        <f t="shared" si="11"/>
        <v>〇</v>
      </c>
      <c r="F21" s="6" t="s">
        <v>431</v>
      </c>
      <c r="G21" s="6" t="s">
        <v>426</v>
      </c>
      <c r="H21" s="3">
        <v>0</v>
      </c>
      <c r="I21" s="3">
        <f>IF(E21="〇",H21*基本シート!$E$2,H21*VLOOKUP(LEFT(I$6,FIND("(",I$6)-1),基本シート!$B$6:$C$29,2,FALSE))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0.01</v>
      </c>
      <c r="Q21" s="3">
        <f>IF($E21="〇",P21*基本シート!$E$2,P21*VLOOKUP(LEFT(Q$6,FIND("(",Q$6)-1),基本シート!$B$6:$C$29,2,FALSE))</f>
        <v>0.29910000000000003</v>
      </c>
      <c r="R21" s="3">
        <v>1.63</v>
      </c>
      <c r="S21" s="3">
        <f>IF($E21="〇",R21*基本シート!$E$2,R21*VLOOKUP(LEFT(S$6,FIND("(",S$6)-1),基本シート!$B$6:$C$29,2,FALSE))</f>
        <v>48.753299999999996</v>
      </c>
      <c r="T21" s="3">
        <v>1.08</v>
      </c>
      <c r="U21" s="3">
        <f>IF($E21="〇",T21*基本シート!$E$2,T21*VLOOKUP(LEFT(U$6,FIND("(",U$6)-1),基本シート!$B$6:$C$29,2,FALSE))</f>
        <v>32.302800000000005</v>
      </c>
      <c r="V21" s="3">
        <v>0.13</v>
      </c>
      <c r="W21" s="3">
        <f>IF($E21="〇",V21*基本シート!$E$2,V21*VLOOKUP(LEFT(W$6,FIND("(",W$6)-1),基本シート!$B$6:$C$29,2,FALSE))</f>
        <v>3.8883000000000001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0.29910000000000003</v>
      </c>
      <c r="AD21" s="3">
        <v>0.01</v>
      </c>
      <c r="AE21" s="3">
        <f>IF($E21="〇",AD21*基本シート!$E$2,AD21*VLOOKUP(LEFT(AE$6,FIND("(",AE$6)-1),基本シート!$B$6:$C$29,2,FALSE))</f>
        <v>0.29910000000000003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0.02</v>
      </c>
      <c r="AS21" s="3">
        <f>IF($E21="〇",AR21*基本シート!$E$2,AR21*VLOOKUP(LEFT(AS$6,FIND("(",AS$6)-1),基本シート!$B$6:$C$29,2,FALSE))</f>
        <v>0.59820000000000007</v>
      </c>
      <c r="AT21" s="3">
        <v>0.01</v>
      </c>
      <c r="AU21" s="3">
        <f>IF($E21="〇",AT21*基本シート!$E$2,AT21*VLOOKUP(LEFT(AU$6,FIND("(",AU$6)-1),基本シート!$B$6:$C$29,2,FALSE))</f>
        <v>0.29910000000000003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0.57999999999999996</v>
      </c>
      <c r="AY21" s="3">
        <f>IF($E21="〇",AX21*基本シート!$E$2,AX21*VLOOKUP(LEFT(AY$6,FIND("(",AY$6)-1),基本シート!$B$6:$C$29,2,FALSE))</f>
        <v>17.347799999999999</v>
      </c>
      <c r="AZ21" s="3">
        <v>0.5</v>
      </c>
      <c r="BA21" s="3">
        <f>IF($E21="〇",AZ21*基本シート!$E$2,AZ21*VLOOKUP(LEFT(BA$6,FIND("(",BA$6)-1),基本シート!$B$6:$C$29,2,FALSE))</f>
        <v>14.955</v>
      </c>
      <c r="BB21" s="3">
        <v>0.37</v>
      </c>
      <c r="BC21" s="3">
        <f>IF($E21="〇",BB21*基本シート!$E$2,BB21*VLOOKUP(LEFT(BC$6,FIND("(",BC$6)-1),基本シート!$B$6:$C$29,2,FALSE))</f>
        <v>11.066699999999999</v>
      </c>
      <c r="BD21" s="3">
        <f t="shared" si="8"/>
        <v>4.3499999999999988</v>
      </c>
      <c r="BE21" s="3">
        <f t="shared" si="9"/>
        <v>130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0.21</v>
      </c>
      <c r="BM21" s="3">
        <v>0.67</v>
      </c>
      <c r="BN21" s="3">
        <v>1.1200000000000001</v>
      </c>
      <c r="BO21" s="3">
        <v>1.0900000000000001</v>
      </c>
      <c r="BP21" s="3">
        <v>0.63</v>
      </c>
      <c r="BQ21" s="3">
        <v>0.34</v>
      </c>
      <c r="BR21" s="3">
        <v>0.41</v>
      </c>
      <c r="BS21" s="3">
        <v>0.39</v>
      </c>
      <c r="BT21" s="3">
        <v>0.23</v>
      </c>
      <c r="BU21" s="3">
        <v>0.05</v>
      </c>
      <c r="BV21" s="3">
        <v>0.02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0.01</v>
      </c>
      <c r="CM21" s="3">
        <f>CL21*基本シート!$C$3</f>
        <v>0.16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0.01</v>
      </c>
      <c r="CU21" s="3">
        <f>CT21*基本シート!$C$3</f>
        <v>0.16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6.0000000000000005E-2</v>
      </c>
      <c r="EA21" s="3">
        <f>ROUND(DZ21*基本シート!$C$3,0)</f>
        <v>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7.0000000000000007E-2</v>
      </c>
      <c r="EI21" s="3">
        <v>0.39</v>
      </c>
      <c r="EJ21" s="3">
        <v>0.68</v>
      </c>
      <c r="EK21" s="3">
        <v>0.68</v>
      </c>
      <c r="EL21" s="3">
        <v>0.16</v>
      </c>
      <c r="EM21" s="3">
        <v>0.08</v>
      </c>
      <c r="EN21" s="3">
        <v>0.22</v>
      </c>
      <c r="EO21" s="3">
        <v>0.2</v>
      </c>
      <c r="EP21" s="3">
        <v>0.05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0.03</v>
      </c>
      <c r="EY21" s="3">
        <v>0.03</v>
      </c>
      <c r="EZ21" s="3">
        <f t="shared" si="13"/>
        <v>2.59</v>
      </c>
      <c r="FA21" s="3">
        <v>0.22</v>
      </c>
      <c r="FB21" s="3">
        <v>0.2</v>
      </c>
      <c r="FC21" s="3">
        <v>0.21</v>
      </c>
      <c r="FD21" s="3">
        <v>0.2</v>
      </c>
      <c r="FE21" s="3">
        <v>1.1499999999999999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0.14000000000000001</v>
      </c>
      <c r="FQ21" s="3">
        <v>0.19</v>
      </c>
      <c r="FR21" s="3">
        <v>0.18</v>
      </c>
      <c r="FS21" s="3">
        <v>0.59</v>
      </c>
      <c r="FT21" s="3">
        <v>0.41</v>
      </c>
      <c r="FU21" s="3">
        <v>0.42</v>
      </c>
      <c r="FV21" s="3">
        <v>0.08</v>
      </c>
      <c r="FW21" s="3">
        <v>0</v>
      </c>
      <c r="FX21" s="3">
        <v>0</v>
      </c>
      <c r="FY21" s="3">
        <f t="shared" si="14"/>
        <v>4.1700000000000008</v>
      </c>
      <c r="FZ21" s="3">
        <v>0.22</v>
      </c>
      <c r="GA21" s="3">
        <v>0.2</v>
      </c>
      <c r="GB21" s="3">
        <v>0.21</v>
      </c>
      <c r="GC21" s="3">
        <v>0.2</v>
      </c>
      <c r="GD21" s="3">
        <v>1.1499999999999999</v>
      </c>
      <c r="GE21" s="3">
        <v>1.81</v>
      </c>
      <c r="GF21" s="3">
        <v>1.22</v>
      </c>
      <c r="GG21" s="3">
        <v>0.41</v>
      </c>
      <c r="GH21" s="3">
        <v>0.43</v>
      </c>
      <c r="GI21" s="3">
        <v>0.41</v>
      </c>
      <c r="GJ21" s="3">
        <v>0.47</v>
      </c>
      <c r="GK21" s="3">
        <v>0.26</v>
      </c>
      <c r="GL21" s="3">
        <v>0.19</v>
      </c>
      <c r="GM21" s="3">
        <v>0.19</v>
      </c>
      <c r="GN21" s="3">
        <v>0.18</v>
      </c>
      <c r="GO21" s="3">
        <v>0.19</v>
      </c>
      <c r="GP21" s="3">
        <v>0.21</v>
      </c>
      <c r="GQ21" s="3">
        <v>0.18</v>
      </c>
      <c r="GR21" s="3">
        <v>0.6</v>
      </c>
      <c r="GS21" s="3">
        <v>0.41</v>
      </c>
      <c r="GT21" s="3">
        <v>0.42</v>
      </c>
      <c r="GU21" s="3">
        <v>0.66</v>
      </c>
      <c r="GV21" s="3">
        <v>0.47</v>
      </c>
      <c r="GW21" s="3">
        <v>0.34</v>
      </c>
      <c r="GX21" s="3">
        <f t="shared" si="15"/>
        <v>11.030000000000001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265</v>
      </c>
      <c r="C22" s="6" t="str">
        <f t="shared" si="10"/>
        <v>月曜日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0.27</v>
      </c>
      <c r="I22" s="3">
        <f>IF(E22="〇",H22*基本シート!$E$2,H22*VLOOKUP(LEFT(I$6,FIND("(",I$6)-1),基本シート!$B$6:$C$29,2,FALSE))</f>
        <v>8.0757000000000012</v>
      </c>
      <c r="J22" s="3">
        <v>0.22</v>
      </c>
      <c r="K22" s="3">
        <f>IF($E22="〇",J22*基本シート!$E$2,J22*VLOOKUP(LEFT(K$6,FIND("(",K$6)-1),基本シート!$B$6:$C$29,2,FALSE))</f>
        <v>6.5802000000000005</v>
      </c>
      <c r="L22" s="3">
        <v>0.22</v>
      </c>
      <c r="M22" s="3">
        <f>IF($E22="〇",L22*基本シート!$E$2,L22*VLOOKUP(LEFT(M$6,FIND("(",M$6)-1),基本シート!$B$6:$C$29,2,FALSE))</f>
        <v>6.5802000000000005</v>
      </c>
      <c r="N22" s="3">
        <v>0.23</v>
      </c>
      <c r="O22" s="3">
        <f>IF($E22="〇",N22*基本シート!$E$2,N22*VLOOKUP(LEFT(O$6,FIND("(",O$6)-1),基本シート!$B$6:$C$29,2,FALSE))</f>
        <v>6.8793000000000006</v>
      </c>
      <c r="P22" s="3">
        <v>1.3</v>
      </c>
      <c r="Q22" s="3">
        <f>IF($E22="〇",P22*基本シート!$E$2,P22*VLOOKUP(LEFT(Q$6,FIND("(",Q$6)-1),基本シート!$B$6:$C$29,2,FALSE))</f>
        <v>38.883000000000003</v>
      </c>
      <c r="R22" s="3">
        <v>1.84</v>
      </c>
      <c r="S22" s="3">
        <f>IF($E22="〇",R22*基本シート!$E$2,R22*VLOOKUP(LEFT(S$6,FIND("(",S$6)-1),基本シート!$B$6:$C$29,2,FALSE))</f>
        <v>55.034400000000005</v>
      </c>
      <c r="T22" s="3">
        <v>0.99</v>
      </c>
      <c r="U22" s="3">
        <f>IF($E22="〇",T22*基本シート!$E$2,T22*VLOOKUP(LEFT(U$6,FIND("(",U$6)-1),基本シート!$B$6:$C$29,2,FALSE))</f>
        <v>29.610900000000001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0.02</v>
      </c>
      <c r="AW22" s="3">
        <f>IF($E22="〇",AV22*基本シート!$E$2,AV22*VLOOKUP(LEFT(AW$6,FIND("(",AW$6)-1),基本シート!$B$6:$C$29,2,FALSE))</f>
        <v>0.73959999999999992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8"/>
        <v>5.1199999999999992</v>
      </c>
      <c r="BE22" s="3">
        <f t="shared" si="9"/>
        <v>153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0.34</v>
      </c>
      <c r="BM22" s="3">
        <v>2.68</v>
      </c>
      <c r="BN22" s="3">
        <v>5.0999999999999996</v>
      </c>
      <c r="BO22" s="3">
        <v>5.95</v>
      </c>
      <c r="BP22" s="3">
        <v>4.67</v>
      </c>
      <c r="BQ22" s="3">
        <v>2.29</v>
      </c>
      <c r="BR22" s="3">
        <v>2.5</v>
      </c>
      <c r="BS22" s="3">
        <v>6.79</v>
      </c>
      <c r="BT22" s="3">
        <v>2.3199999999999998</v>
      </c>
      <c r="BU22" s="3">
        <v>0.37</v>
      </c>
      <c r="BV22" s="3">
        <v>0.04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1.18</v>
      </c>
      <c r="CU22" s="3">
        <f>CT22*基本シート!$C$3</f>
        <v>18.88</v>
      </c>
      <c r="CV22" s="3">
        <v>5.14</v>
      </c>
      <c r="CW22" s="3">
        <f>CV22*基本シート!$C$3</f>
        <v>82.24</v>
      </c>
      <c r="CX22" s="3">
        <v>4.2</v>
      </c>
      <c r="CY22" s="3">
        <f>CX22*基本シート!$C$3</f>
        <v>67.2</v>
      </c>
      <c r="CZ22" s="3">
        <v>1.89</v>
      </c>
      <c r="DA22" s="3">
        <f>CZ22*基本シート!$C$3</f>
        <v>30.24</v>
      </c>
      <c r="DB22" s="3">
        <v>2.1800000000000002</v>
      </c>
      <c r="DC22" s="3">
        <f>DB22*基本シート!$C$3</f>
        <v>34.880000000000003</v>
      </c>
      <c r="DD22" s="3">
        <v>6.38</v>
      </c>
      <c r="DE22" s="3">
        <f>DD22*基本シート!$C$3</f>
        <v>102.08</v>
      </c>
      <c r="DF22" s="3">
        <v>2.14</v>
      </c>
      <c r="DG22" s="3">
        <f>DF22*基本シート!$C$3</f>
        <v>34.24</v>
      </c>
      <c r="DH22" s="3">
        <v>0.2</v>
      </c>
      <c r="DI22" s="3">
        <f>DH22*基本シート!$C$3</f>
        <v>3.2</v>
      </c>
      <c r="DJ22" s="3">
        <v>0.01</v>
      </c>
      <c r="DK22" s="3">
        <f>DJ22*基本シート!$C$3</f>
        <v>0.16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23.350000000000005</v>
      </c>
      <c r="EA22" s="3">
        <f>ROUND(DZ22*基本シート!$C$3,0)</f>
        <v>374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0.12</v>
      </c>
      <c r="EI22" s="3">
        <v>2.16</v>
      </c>
      <c r="EJ22" s="3">
        <v>3.27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3"/>
        <v>5.73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0.01</v>
      </c>
      <c r="FP22" s="3">
        <v>0.02</v>
      </c>
      <c r="FQ22" s="3">
        <v>0.71</v>
      </c>
      <c r="FR22" s="3">
        <v>0.47</v>
      </c>
      <c r="FS22" s="3">
        <v>0.36</v>
      </c>
      <c r="FT22" s="3">
        <v>0.5</v>
      </c>
      <c r="FU22" s="3">
        <v>0.64</v>
      </c>
      <c r="FV22" s="3">
        <v>0.52</v>
      </c>
      <c r="FW22" s="3">
        <v>0.24</v>
      </c>
      <c r="FX22" s="3">
        <v>0.22</v>
      </c>
      <c r="FY22" s="3">
        <f t="shared" si="14"/>
        <v>3.7000000000000006</v>
      </c>
      <c r="FZ22" s="3">
        <v>0.24</v>
      </c>
      <c r="GA22" s="3">
        <v>0.19</v>
      </c>
      <c r="GB22" s="3">
        <v>0.19</v>
      </c>
      <c r="GC22" s="3">
        <v>0.2</v>
      </c>
      <c r="GD22" s="3">
        <v>1.27</v>
      </c>
      <c r="GE22" s="3">
        <v>1.81</v>
      </c>
      <c r="GF22" s="3">
        <v>1.21</v>
      </c>
      <c r="GG22" s="3">
        <v>0.52</v>
      </c>
      <c r="GH22" s="3">
        <v>0.65</v>
      </c>
      <c r="GI22" s="3">
        <v>0.81</v>
      </c>
      <c r="GJ22" s="3">
        <v>0.47</v>
      </c>
      <c r="GK22" s="3">
        <v>0.4</v>
      </c>
      <c r="GL22" s="3">
        <v>0.33</v>
      </c>
      <c r="GM22" s="3">
        <v>0.41</v>
      </c>
      <c r="GN22" s="3">
        <v>0.19</v>
      </c>
      <c r="GO22" s="3">
        <v>0.19</v>
      </c>
      <c r="GP22" s="3">
        <v>0.74</v>
      </c>
      <c r="GQ22" s="3">
        <v>0.47</v>
      </c>
      <c r="GR22" s="3">
        <v>0.36</v>
      </c>
      <c r="GS22" s="3">
        <v>0.5</v>
      </c>
      <c r="GT22" s="3">
        <v>0.65</v>
      </c>
      <c r="GU22" s="3">
        <v>0.53</v>
      </c>
      <c r="GV22" s="3">
        <v>0.24</v>
      </c>
      <c r="GW22" s="3">
        <v>0.22</v>
      </c>
      <c r="GX22" s="3">
        <f t="shared" si="15"/>
        <v>12.79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266</v>
      </c>
      <c r="C23" s="6" t="str">
        <f t="shared" si="10"/>
        <v>火曜日</v>
      </c>
      <c r="D23" s="6"/>
      <c r="E23" s="6" t="str">
        <f t="shared" si="11"/>
        <v/>
      </c>
      <c r="F23" s="6" t="s">
        <v>431</v>
      </c>
      <c r="G23" s="6" t="s">
        <v>428</v>
      </c>
      <c r="H23" s="3">
        <v>0</v>
      </c>
      <c r="I23" s="3">
        <f>IF(E23="〇",H23*基本シート!$E$2,H23*VLOOKUP(LEFT(I$6,FIND("(",I$6)-1),基本シート!$B$6:$C$29,2,FALSE))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0.04</v>
      </c>
      <c r="Q23" s="3">
        <f>IF($E23="〇",P23*基本シート!$E$2,P23*VLOOKUP(LEFT(Q$6,FIND("(",Q$6)-1),基本シート!$B$6:$C$29,2,FALSE))</f>
        <v>1.1964000000000001</v>
      </c>
      <c r="R23" s="3">
        <v>0</v>
      </c>
      <c r="S23" s="3">
        <f>IF($E23="〇",R23*基本シート!$E$2,R23*VLOOKUP(LEFT(S$6,FIND("(",S$6)-1),基本シート!$B$6:$C$29,2,FALSE))</f>
        <v>0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0.02</v>
      </c>
      <c r="AC23" s="3">
        <f>IF($E23="〇",AB23*基本シート!$E$2,AB23*VLOOKUP(LEFT(AC$6,FIND("(",AC$6)-1),基本シート!$B$6:$C$29,2,FALSE))</f>
        <v>0.73959999999999992</v>
      </c>
      <c r="AD23" s="3">
        <v>0.01</v>
      </c>
      <c r="AE23" s="3">
        <f>IF($E23="〇",AD23*基本シート!$E$2,AD23*VLOOKUP(LEFT(AE$6,FIND("(",AE$6)-1),基本シート!$B$6:$C$29,2,FALSE))</f>
        <v>0.36979999999999996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0.01</v>
      </c>
      <c r="AU23" s="3">
        <f>IF($E23="〇",AT23*基本シート!$E$2,AT23*VLOOKUP(LEFT(AU$6,FIND("(",AU$6)-1),基本シート!$B$6:$C$29,2,FALSE))</f>
        <v>0.36979999999999996</v>
      </c>
      <c r="AV23" s="3">
        <v>0.15</v>
      </c>
      <c r="AW23" s="3">
        <f>IF($E23="〇",AV23*基本シート!$E$2,AV23*VLOOKUP(LEFT(AW$6,FIND("(",AW$6)-1),基本シート!$B$6:$C$29,2,FALSE))</f>
        <v>5.5469999999999997</v>
      </c>
      <c r="AX23" s="3">
        <v>0.63</v>
      </c>
      <c r="AY23" s="3">
        <f>IF($E23="〇",AX23*基本シート!$E$2,AX23*VLOOKUP(LEFT(AY$6,FIND("(",AY$6)-1),基本シート!$B$6:$C$29,2,FALSE))</f>
        <v>18.843299999999999</v>
      </c>
      <c r="AZ23" s="3">
        <v>0.39</v>
      </c>
      <c r="BA23" s="3">
        <f>IF($E23="〇",AZ23*基本シート!$E$2,AZ23*VLOOKUP(LEFT(BA$6,FIND("(",BA$6)-1),基本シート!$B$6:$C$29,2,FALSE))</f>
        <v>11.664900000000001</v>
      </c>
      <c r="BB23" s="3">
        <v>0.24</v>
      </c>
      <c r="BC23" s="3">
        <f>IF($E23="〇",BB23*基本シート!$E$2,BB23*VLOOKUP(LEFT(BC$6,FIND("(",BC$6)-1),基本シート!$B$6:$C$29,2,FALSE))</f>
        <v>7.1783999999999999</v>
      </c>
      <c r="BD23" s="3">
        <f t="shared" si="8"/>
        <v>1.55</v>
      </c>
      <c r="BE23" s="3">
        <f t="shared" si="9"/>
        <v>48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0.26</v>
      </c>
      <c r="BM23" s="3">
        <v>0.37</v>
      </c>
      <c r="BN23" s="3">
        <v>0.84</v>
      </c>
      <c r="BO23" s="3">
        <v>1.23</v>
      </c>
      <c r="BP23" s="3">
        <v>4.26</v>
      </c>
      <c r="BQ23" s="3">
        <v>7.65</v>
      </c>
      <c r="BR23" s="3">
        <v>6.64</v>
      </c>
      <c r="BS23" s="3">
        <v>6.41</v>
      </c>
      <c r="BT23" s="3">
        <v>4.76</v>
      </c>
      <c r="BU23" s="3">
        <v>2.62</v>
      </c>
      <c r="BV23" s="3">
        <v>0.24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0.01</v>
      </c>
      <c r="CM23" s="3">
        <f>CL23*基本シート!$C$3</f>
        <v>0.16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0.03</v>
      </c>
      <c r="CW23" s="3">
        <f>CV23*基本シート!$C$3</f>
        <v>0.48</v>
      </c>
      <c r="CX23" s="3">
        <v>1</v>
      </c>
      <c r="CY23" s="3">
        <f>CX23*基本シート!$C$3</f>
        <v>16</v>
      </c>
      <c r="CZ23" s="3">
        <v>4.42</v>
      </c>
      <c r="DA23" s="3">
        <f>CZ23*基本シート!$C$3</f>
        <v>70.72</v>
      </c>
      <c r="DB23" s="3">
        <v>6.45</v>
      </c>
      <c r="DC23" s="3">
        <f>DB23*基本シート!$C$3</f>
        <v>103.2</v>
      </c>
      <c r="DD23" s="3">
        <v>6.22</v>
      </c>
      <c r="DE23" s="3">
        <f>DD23*基本シート!$C$3</f>
        <v>99.52</v>
      </c>
      <c r="DF23" s="3">
        <v>4.57</v>
      </c>
      <c r="DG23" s="3">
        <f>DF23*基本シート!$C$3</f>
        <v>73.12</v>
      </c>
      <c r="DH23" s="3">
        <v>2.42</v>
      </c>
      <c r="DI23" s="3">
        <f>DH23*基本シート!$C$3</f>
        <v>38.72</v>
      </c>
      <c r="DJ23" s="3">
        <v>0.12</v>
      </c>
      <c r="DK23" s="3">
        <f>DJ23*基本シート!$C$3</f>
        <v>1.92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25.290000000000006</v>
      </c>
      <c r="EA23" s="3">
        <f>ROUND(DZ23*基本シート!$C$3,0)</f>
        <v>405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0.48</v>
      </c>
      <c r="EK23" s="3">
        <v>0.66</v>
      </c>
      <c r="EL23" s="3">
        <v>2.94</v>
      </c>
      <c r="EM23" s="3">
        <v>2.97</v>
      </c>
      <c r="EN23" s="3">
        <v>0</v>
      </c>
      <c r="EO23" s="3">
        <v>0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0.03</v>
      </c>
      <c r="EX23" s="3">
        <v>0.03</v>
      </c>
      <c r="EY23" s="3">
        <v>0.03</v>
      </c>
      <c r="EZ23" s="3">
        <f t="shared" si="13"/>
        <v>7.1500000000000012</v>
      </c>
      <c r="FA23" s="3">
        <v>0.2</v>
      </c>
      <c r="FB23" s="3">
        <v>0.21</v>
      </c>
      <c r="FC23" s="3">
        <v>0.21</v>
      </c>
      <c r="FD23" s="3">
        <v>0.2</v>
      </c>
      <c r="FE23" s="3">
        <v>0.39</v>
      </c>
      <c r="FF23" s="3">
        <v>0.21</v>
      </c>
      <c r="FG23" s="3">
        <v>0.14000000000000001</v>
      </c>
      <c r="FH23" s="3">
        <v>0.04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0.01</v>
      </c>
      <c r="FO23" s="3">
        <v>0</v>
      </c>
      <c r="FP23" s="3">
        <v>0</v>
      </c>
      <c r="FQ23" s="3">
        <v>1.23</v>
      </c>
      <c r="FR23" s="3">
        <v>2.08</v>
      </c>
      <c r="FS23" s="3">
        <v>1.72</v>
      </c>
      <c r="FT23" s="3">
        <v>0.43</v>
      </c>
      <c r="FU23" s="3">
        <v>0.51</v>
      </c>
      <c r="FV23" s="3">
        <v>0</v>
      </c>
      <c r="FW23" s="3">
        <v>0</v>
      </c>
      <c r="FX23" s="3">
        <v>0</v>
      </c>
      <c r="FY23" s="3">
        <f t="shared" si="14"/>
        <v>7.5799999999999992</v>
      </c>
      <c r="FZ23" s="3">
        <v>0.2</v>
      </c>
      <c r="GA23" s="3">
        <v>0.21</v>
      </c>
      <c r="GB23" s="3">
        <v>0.21</v>
      </c>
      <c r="GC23" s="3">
        <v>0.2</v>
      </c>
      <c r="GD23" s="3">
        <v>0.42</v>
      </c>
      <c r="GE23" s="3">
        <v>0.21</v>
      </c>
      <c r="GF23" s="3">
        <v>0.4</v>
      </c>
      <c r="GG23" s="3">
        <v>0.41</v>
      </c>
      <c r="GH23" s="3">
        <v>0.36</v>
      </c>
      <c r="GI23" s="3">
        <v>0.55000000000000004</v>
      </c>
      <c r="GJ23" s="3">
        <v>0.34</v>
      </c>
      <c r="GK23" s="3">
        <v>0.27</v>
      </c>
      <c r="GL23" s="3">
        <v>0.19</v>
      </c>
      <c r="GM23" s="3">
        <v>0.2</v>
      </c>
      <c r="GN23" s="3">
        <v>0.19</v>
      </c>
      <c r="GO23" s="3">
        <v>0.19</v>
      </c>
      <c r="GP23" s="3">
        <v>1.36</v>
      </c>
      <c r="GQ23" s="3">
        <v>2.08</v>
      </c>
      <c r="GR23" s="3">
        <v>1.72</v>
      </c>
      <c r="GS23" s="3">
        <v>0.43</v>
      </c>
      <c r="GT23" s="3">
        <v>0.66</v>
      </c>
      <c r="GU23" s="3">
        <v>0.6</v>
      </c>
      <c r="GV23" s="3">
        <v>0.36</v>
      </c>
      <c r="GW23" s="3">
        <v>0.21</v>
      </c>
      <c r="GX23" s="3">
        <f t="shared" si="15"/>
        <v>11.97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267</v>
      </c>
      <c r="C24" s="6" t="str">
        <f t="shared" si="10"/>
        <v>水曜日</v>
      </c>
      <c r="D24" s="6"/>
      <c r="E24" s="6" t="str">
        <f t="shared" si="11"/>
        <v/>
      </c>
      <c r="F24" s="6" t="s">
        <v>428</v>
      </c>
      <c r="G24" s="6" t="s">
        <v>426</v>
      </c>
      <c r="H24" s="3">
        <v>0.23</v>
      </c>
      <c r="I24" s="3">
        <f>IF(E24="〇",H24*基本シート!$E$2,H24*VLOOKUP(LEFT(I$6,FIND("(",I$6)-1),基本シート!$B$6:$C$29,2,FALSE))</f>
        <v>6.8793000000000006</v>
      </c>
      <c r="J24" s="3">
        <v>0.23</v>
      </c>
      <c r="K24" s="3">
        <f>IF($E24="〇",J24*基本シート!$E$2,J24*VLOOKUP(LEFT(K$6,FIND("(",K$6)-1),基本シート!$B$6:$C$29,2,FALSE))</f>
        <v>6.8793000000000006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0.23</v>
      </c>
      <c r="O24" s="3">
        <f>IF($E24="〇",N24*基本シート!$E$2,N24*VLOOKUP(LEFT(O$6,FIND("(",O$6)-1),基本シート!$B$6:$C$29,2,FALSE))</f>
        <v>6.8793000000000006</v>
      </c>
      <c r="P24" s="3">
        <v>0.4</v>
      </c>
      <c r="Q24" s="3">
        <f>IF($E24="〇",P24*基本シート!$E$2,P24*VLOOKUP(LEFT(Q$6,FIND("(",Q$6)-1),基本シート!$B$6:$C$29,2,FALSE))</f>
        <v>11.964</v>
      </c>
      <c r="R24" s="3">
        <v>0.27</v>
      </c>
      <c r="S24" s="3">
        <f>IF($E24="〇",R24*基本シート!$E$2,R24*VLOOKUP(LEFT(S$6,FIND("(",S$6)-1),基本シート!$B$6:$C$29,2,FALSE))</f>
        <v>8.0757000000000012</v>
      </c>
      <c r="T24" s="3">
        <v>0.8</v>
      </c>
      <c r="U24" s="3">
        <f>IF($E24="〇",T24*基本シート!$E$2,T24*VLOOKUP(LEFT(U$6,FIND("(",U$6)-1),基本シート!$B$6:$C$29,2,FALSE))</f>
        <v>23.928000000000001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8"/>
        <v>2.4599999999999991</v>
      </c>
      <c r="BE24" s="3">
        <f t="shared" si="9"/>
        <v>74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0.36</v>
      </c>
      <c r="BM24" s="3">
        <v>2.56</v>
      </c>
      <c r="BN24" s="3">
        <v>5.58</v>
      </c>
      <c r="BO24" s="3">
        <v>6.04</v>
      </c>
      <c r="BP24" s="3">
        <v>6.53</v>
      </c>
      <c r="BQ24" s="3">
        <v>6.51</v>
      </c>
      <c r="BR24" s="3">
        <v>4.3</v>
      </c>
      <c r="BS24" s="3">
        <v>3.8</v>
      </c>
      <c r="BT24" s="3">
        <v>2.62</v>
      </c>
      <c r="BU24" s="3">
        <v>1.36</v>
      </c>
      <c r="BV24" s="3">
        <v>0.32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0.45</v>
      </c>
      <c r="CU24" s="3">
        <f>CT24*基本シート!$C$3</f>
        <v>7.2</v>
      </c>
      <c r="CV24" s="3">
        <v>5.52</v>
      </c>
      <c r="CW24" s="3">
        <f>CV24*基本シート!$C$3</f>
        <v>88.32</v>
      </c>
      <c r="CX24" s="3">
        <v>6.34</v>
      </c>
      <c r="CY24" s="3">
        <f>CX24*基本シート!$C$3</f>
        <v>101.44</v>
      </c>
      <c r="CZ24" s="3">
        <v>6.33</v>
      </c>
      <c r="DA24" s="3">
        <f>CZ24*基本シート!$C$3</f>
        <v>101.28</v>
      </c>
      <c r="DB24" s="3">
        <v>4.12</v>
      </c>
      <c r="DC24" s="3">
        <f>DB24*基本シート!$C$3</f>
        <v>65.92</v>
      </c>
      <c r="DD24" s="3">
        <v>3.62</v>
      </c>
      <c r="DE24" s="3">
        <f>DD24*基本シート!$C$3</f>
        <v>57.92</v>
      </c>
      <c r="DF24" s="3">
        <v>2.4500000000000002</v>
      </c>
      <c r="DG24" s="3">
        <f>DF24*基本シート!$C$3</f>
        <v>39.200000000000003</v>
      </c>
      <c r="DH24" s="3">
        <v>1.19</v>
      </c>
      <c r="DI24" s="3">
        <f>DH24*基本シート!$C$3</f>
        <v>19.04</v>
      </c>
      <c r="DJ24" s="3">
        <v>0.21</v>
      </c>
      <c r="DK24" s="3">
        <f>DJ24*基本シート!$C$3</f>
        <v>3.36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2"/>
        <v>30.29000000000001</v>
      </c>
      <c r="EA24" s="3">
        <f>ROUND(DZ24*基本シート!$C$3,0)</f>
        <v>485</v>
      </c>
      <c r="EB24" s="3">
        <v>0.03</v>
      </c>
      <c r="EC24" s="3">
        <v>0.03</v>
      </c>
      <c r="ED24" s="3">
        <v>0.03</v>
      </c>
      <c r="EE24" s="3">
        <v>0.02</v>
      </c>
      <c r="EF24" s="3">
        <v>0.03</v>
      </c>
      <c r="EG24" s="3">
        <v>0.02</v>
      </c>
      <c r="EH24" s="3">
        <v>0.02</v>
      </c>
      <c r="EI24" s="3">
        <v>2.14</v>
      </c>
      <c r="EJ24" s="3">
        <v>4.93</v>
      </c>
      <c r="EK24" s="3">
        <v>0.31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3"/>
        <v>7.56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</v>
      </c>
      <c r="FM24" s="3">
        <v>0</v>
      </c>
      <c r="FN24" s="3">
        <v>0</v>
      </c>
      <c r="FO24" s="3">
        <v>0.01</v>
      </c>
      <c r="FP24" s="3">
        <v>0.01</v>
      </c>
      <c r="FQ24" s="3">
        <v>0.66</v>
      </c>
      <c r="FR24" s="3">
        <v>1.81</v>
      </c>
      <c r="FS24" s="3">
        <v>0.77</v>
      </c>
      <c r="FT24" s="3">
        <v>0.56999999999999995</v>
      </c>
      <c r="FU24" s="3">
        <v>0.46</v>
      </c>
      <c r="FV24" s="3">
        <v>0.53</v>
      </c>
      <c r="FW24" s="3">
        <v>0.47</v>
      </c>
      <c r="FX24" s="3">
        <v>0.56000000000000005</v>
      </c>
      <c r="FY24" s="3">
        <f t="shared" si="14"/>
        <v>5.8599999999999994</v>
      </c>
      <c r="FZ24" s="3">
        <v>0.2</v>
      </c>
      <c r="GA24" s="3">
        <v>0.2</v>
      </c>
      <c r="GB24" s="3">
        <v>0.2</v>
      </c>
      <c r="GC24" s="3">
        <v>0.21</v>
      </c>
      <c r="GD24" s="3">
        <v>0.37</v>
      </c>
      <c r="GE24" s="3">
        <v>0.25</v>
      </c>
      <c r="GF24" s="3">
        <v>1.1399999999999999</v>
      </c>
      <c r="GG24" s="3">
        <v>0.42</v>
      </c>
      <c r="GH24" s="3">
        <v>0.2</v>
      </c>
      <c r="GI24" s="3">
        <v>0.21</v>
      </c>
      <c r="GJ24" s="3">
        <v>0.2</v>
      </c>
      <c r="GK24" s="3">
        <v>0.18</v>
      </c>
      <c r="GL24" s="3">
        <v>0.18</v>
      </c>
      <c r="GM24" s="3">
        <v>0.18</v>
      </c>
      <c r="GN24" s="3">
        <v>0.18</v>
      </c>
      <c r="GO24" s="3">
        <v>0.18</v>
      </c>
      <c r="GP24" s="3">
        <v>0.77</v>
      </c>
      <c r="GQ24" s="3">
        <v>1.81</v>
      </c>
      <c r="GR24" s="3">
        <v>0.77</v>
      </c>
      <c r="GS24" s="3">
        <v>0.56999999999999995</v>
      </c>
      <c r="GT24" s="3">
        <v>0.46</v>
      </c>
      <c r="GU24" s="3">
        <v>0.53</v>
      </c>
      <c r="GV24" s="3">
        <v>0.48</v>
      </c>
      <c r="GW24" s="3">
        <v>0.56000000000000005</v>
      </c>
      <c r="GX24" s="3">
        <f t="shared" si="15"/>
        <v>10.450000000000001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268</v>
      </c>
      <c r="C25" s="6" t="str">
        <f t="shared" si="10"/>
        <v>木曜日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0.53</v>
      </c>
      <c r="I25" s="3">
        <f>IF(E25="〇",H25*基本シート!$E$2,H25*VLOOKUP(LEFT(I$6,FIND("(",I$6)-1),基本シート!$B$6:$C$29,2,FALSE))</f>
        <v>15.852300000000001</v>
      </c>
      <c r="J25" s="3">
        <v>0.49</v>
      </c>
      <c r="K25" s="3">
        <f>IF($E25="〇",J25*基本シート!$E$2,J25*VLOOKUP(LEFT(K$6,FIND("(",K$6)-1),基本シート!$B$6:$C$29,2,FALSE))</f>
        <v>14.655899999999999</v>
      </c>
      <c r="L25" s="3">
        <v>0.5</v>
      </c>
      <c r="M25" s="3">
        <f>IF($E25="〇",L25*基本シート!$E$2,L25*VLOOKUP(LEFT(M$6,FIND("(",M$6)-1),基本シート!$B$6:$C$29,2,FALSE))</f>
        <v>14.955</v>
      </c>
      <c r="N25" s="3">
        <v>0.47</v>
      </c>
      <c r="O25" s="3">
        <f>IF($E25="〇",N25*基本シート!$E$2,N25*VLOOKUP(LEFT(O$6,FIND("(",O$6)-1),基本シート!$B$6:$C$29,2,FALSE))</f>
        <v>14.057699999999999</v>
      </c>
      <c r="P25" s="3">
        <v>0.75</v>
      </c>
      <c r="Q25" s="3">
        <f>IF($E25="〇",P25*基本シート!$E$2,P25*VLOOKUP(LEFT(Q$6,FIND("(",Q$6)-1),基本シート!$B$6:$C$29,2,FALSE))</f>
        <v>22.432500000000001</v>
      </c>
      <c r="R25" s="3">
        <v>0.5</v>
      </c>
      <c r="S25" s="3">
        <f>IF($E25="〇",R25*基本シート!$E$2,R25*VLOOKUP(LEFT(S$6,FIND("(",S$6)-1),基本シート!$B$6:$C$29,2,FALSE))</f>
        <v>14.955</v>
      </c>
      <c r="T25" s="3">
        <v>0.46</v>
      </c>
      <c r="U25" s="3">
        <f>IF($E25="〇",T25*基本シート!$E$2,T25*VLOOKUP(LEFT(U$6,FIND("(",U$6)-1),基本シート!$B$6:$C$29,2,FALSE))</f>
        <v>13.758600000000001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0.02</v>
      </c>
      <c r="AS25" s="3">
        <f>IF($E25="〇",AR25*基本シート!$E$2,AR25*VLOOKUP(LEFT(AS$6,FIND("(",AS$6)-1),基本シート!$B$6:$C$29,2,FALSE))</f>
        <v>0.73959999999999992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8"/>
        <v>3.76</v>
      </c>
      <c r="BE25" s="3">
        <f t="shared" si="9"/>
        <v>113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0.36</v>
      </c>
      <c r="BM25" s="3">
        <v>1.99</v>
      </c>
      <c r="BN25" s="3">
        <v>3.58</v>
      </c>
      <c r="BO25" s="3">
        <v>5.33</v>
      </c>
      <c r="BP25" s="3">
        <v>4.62</v>
      </c>
      <c r="BQ25" s="3">
        <v>1.73</v>
      </c>
      <c r="BR25" s="3">
        <v>0.51</v>
      </c>
      <c r="BS25" s="3">
        <v>2.39</v>
      </c>
      <c r="BT25" s="3">
        <v>1.44</v>
      </c>
      <c r="BU25" s="3">
        <v>1.18</v>
      </c>
      <c r="BV25" s="3">
        <v>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2.86</v>
      </c>
      <c r="CW25" s="3">
        <f>CV25*基本シート!$C$3</f>
        <v>45.76</v>
      </c>
      <c r="CX25" s="3">
        <v>4.42</v>
      </c>
      <c r="CY25" s="3">
        <f>CX25*基本シート!$C$3</f>
        <v>70.72</v>
      </c>
      <c r="CZ25" s="3">
        <v>1.55</v>
      </c>
      <c r="DA25" s="3">
        <f>CZ25*基本シート!$C$3</f>
        <v>24.8</v>
      </c>
      <c r="DB25" s="3">
        <v>0.33</v>
      </c>
      <c r="DC25" s="3">
        <f>DB25*基本シート!$C$3</f>
        <v>5.28</v>
      </c>
      <c r="DD25" s="3">
        <v>2.2000000000000002</v>
      </c>
      <c r="DE25" s="3">
        <f>DD25*基本シート!$C$3</f>
        <v>35.200000000000003</v>
      </c>
      <c r="DF25" s="3">
        <v>0.72</v>
      </c>
      <c r="DG25" s="3">
        <f>DF25*基本シート!$C$3</f>
        <v>11.52</v>
      </c>
      <c r="DH25" s="3">
        <v>1.01</v>
      </c>
      <c r="DI25" s="3">
        <f>DH25*基本シート!$C$3</f>
        <v>16.16</v>
      </c>
      <c r="DJ25" s="3">
        <v>0.03</v>
      </c>
      <c r="DK25" s="3">
        <f>DJ25*基本シート!$C$3</f>
        <v>0.48</v>
      </c>
      <c r="DL25" s="3">
        <v>0</v>
      </c>
      <c r="DM25" s="3">
        <f>DL25*基本シート!$C$3</f>
        <v>0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2"/>
        <v>13.179999999999998</v>
      </c>
      <c r="EA25" s="3">
        <f>ROUND(DZ25*基本シート!$C$3,0)</f>
        <v>211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7.0000000000000007E-2</v>
      </c>
      <c r="EI25" s="3">
        <v>1.56</v>
      </c>
      <c r="EJ25" s="3">
        <v>3.36</v>
      </c>
      <c r="EK25" s="3">
        <v>2.2599999999999998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3"/>
        <v>7.46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0.03</v>
      </c>
      <c r="FP25" s="3">
        <v>0</v>
      </c>
      <c r="FQ25" s="3">
        <v>0.67</v>
      </c>
      <c r="FR25" s="3">
        <v>1.75</v>
      </c>
      <c r="FS25" s="3">
        <v>1.05</v>
      </c>
      <c r="FT25" s="3">
        <v>0.56000000000000005</v>
      </c>
      <c r="FU25" s="3">
        <v>0.41</v>
      </c>
      <c r="FV25" s="3">
        <v>0.52</v>
      </c>
      <c r="FW25" s="3">
        <v>0.38</v>
      </c>
      <c r="FX25" s="3">
        <v>0.2</v>
      </c>
      <c r="FY25" s="3">
        <f t="shared" si="14"/>
        <v>5.58</v>
      </c>
      <c r="FZ25" s="3">
        <v>0.5</v>
      </c>
      <c r="GA25" s="3">
        <v>0.45</v>
      </c>
      <c r="GB25" s="3">
        <v>0.47</v>
      </c>
      <c r="GC25" s="3">
        <v>0.43</v>
      </c>
      <c r="GD25" s="3">
        <v>0.71</v>
      </c>
      <c r="GE25" s="3">
        <v>0.47</v>
      </c>
      <c r="GF25" s="3">
        <v>0.75</v>
      </c>
      <c r="GG25" s="3">
        <v>0.42</v>
      </c>
      <c r="GH25" s="3">
        <v>0.21</v>
      </c>
      <c r="GI25" s="3">
        <v>0.21</v>
      </c>
      <c r="GJ25" s="3">
        <v>0.2</v>
      </c>
      <c r="GK25" s="3">
        <v>0.18</v>
      </c>
      <c r="GL25" s="3">
        <v>0.18</v>
      </c>
      <c r="GM25" s="3">
        <v>0.2</v>
      </c>
      <c r="GN25" s="3">
        <v>0.75</v>
      </c>
      <c r="GO25" s="3">
        <v>0.17</v>
      </c>
      <c r="GP25" s="3">
        <v>0.74</v>
      </c>
      <c r="GQ25" s="3">
        <v>1.75</v>
      </c>
      <c r="GR25" s="3">
        <v>1.06</v>
      </c>
      <c r="GS25" s="3">
        <v>0.56000000000000005</v>
      </c>
      <c r="GT25" s="3">
        <v>0.41</v>
      </c>
      <c r="GU25" s="3">
        <v>0.52</v>
      </c>
      <c r="GV25" s="3">
        <v>0.39</v>
      </c>
      <c r="GW25" s="3">
        <v>0.2</v>
      </c>
      <c r="GX25" s="3">
        <f t="shared" si="15"/>
        <v>11.93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269</v>
      </c>
      <c r="C26" s="6" t="str">
        <f t="shared" si="10"/>
        <v>金曜日</v>
      </c>
      <c r="D26" s="6"/>
      <c r="E26" s="6" t="str">
        <f t="shared" si="11"/>
        <v/>
      </c>
      <c r="F26" s="6" t="s">
        <v>431</v>
      </c>
      <c r="G26" s="6" t="s">
        <v>431</v>
      </c>
      <c r="H26" s="3">
        <v>0</v>
      </c>
      <c r="I26" s="3">
        <f>IF(E26="〇",H26*基本シート!$E$2,H26*VLOOKUP(LEFT(I$6,FIND("(",I$6)-1),基本シート!$B$6:$C$29,2,FALSE))</f>
        <v>0</v>
      </c>
      <c r="J26" s="3">
        <v>0.19</v>
      </c>
      <c r="K26" s="3">
        <f>IF($E26="〇",J26*基本シート!$E$2,J26*VLOOKUP(LEFT(K$6,FIND("(",K$6)-1),基本シート!$B$6:$C$29,2,FALSE))</f>
        <v>5.6829000000000001</v>
      </c>
      <c r="L26" s="3">
        <v>0.22</v>
      </c>
      <c r="M26" s="3">
        <f>IF($E26="〇",L26*基本シート!$E$2,L26*VLOOKUP(LEFT(M$6,FIND("(",M$6)-1),基本シート!$B$6:$C$29,2,FALSE))</f>
        <v>6.5802000000000005</v>
      </c>
      <c r="N26" s="3">
        <v>0.23</v>
      </c>
      <c r="O26" s="3">
        <f>IF($E26="〇",N26*基本シート!$E$2,N26*VLOOKUP(LEFT(O$6,FIND("(",O$6)-1),基本シート!$B$6:$C$29,2,FALSE))</f>
        <v>6.8793000000000006</v>
      </c>
      <c r="P26" s="3">
        <v>0.44</v>
      </c>
      <c r="Q26" s="3">
        <f>IF($E26="〇",P26*基本シート!$E$2,P26*VLOOKUP(LEFT(Q$6,FIND("(",Q$6)-1),基本シート!$B$6:$C$29,2,FALSE))</f>
        <v>13.160400000000001</v>
      </c>
      <c r="R26" s="3">
        <v>0.25</v>
      </c>
      <c r="S26" s="3">
        <f>IF($E26="〇",R26*基本シート!$E$2,R26*VLOOKUP(LEFT(S$6,FIND("(",S$6)-1),基本シート!$B$6:$C$29,2,FALSE))</f>
        <v>7.4775</v>
      </c>
      <c r="T26" s="3">
        <v>0.46</v>
      </c>
      <c r="U26" s="3">
        <f>IF($E26="〇",T26*基本シート!$E$2,T26*VLOOKUP(LEFT(U$6,FIND("(",U$6)-1),基本シート!$B$6:$C$29,2,FALSE))</f>
        <v>13.758600000000001</v>
      </c>
      <c r="V26" s="3">
        <v>0.01</v>
      </c>
      <c r="W26" s="3">
        <f>IF($E26="〇",V26*基本シート!$E$2,V26*VLOOKUP(LEFT(W$6,FIND("(",W$6)-1),基本シート!$B$6:$C$29,2,FALSE))</f>
        <v>0.36979999999999996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8"/>
        <v>1.82</v>
      </c>
      <c r="BE26" s="3">
        <f t="shared" si="9"/>
        <v>55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0.14000000000000001</v>
      </c>
      <c r="BM26" s="3">
        <v>0.75</v>
      </c>
      <c r="BN26" s="3">
        <v>0.62</v>
      </c>
      <c r="BO26" s="3">
        <v>1.34</v>
      </c>
      <c r="BP26" s="3">
        <v>2.0099999999999998</v>
      </c>
      <c r="BQ26" s="3">
        <v>1.75</v>
      </c>
      <c r="BR26" s="3">
        <v>1.07</v>
      </c>
      <c r="BS26" s="3">
        <v>0.94</v>
      </c>
      <c r="BT26" s="3">
        <v>0.46</v>
      </c>
      <c r="BU26" s="3">
        <v>0.06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0.01</v>
      </c>
      <c r="CU26" s="3">
        <f>CT26*基本シート!$C$3</f>
        <v>0.16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</v>
      </c>
      <c r="DE26" s="3">
        <f>DD26*基本シート!$C$3</f>
        <v>0</v>
      </c>
      <c r="DF26" s="3">
        <v>0.11</v>
      </c>
      <c r="DG26" s="3">
        <f>DF26*基本シート!$C$3</f>
        <v>1.76</v>
      </c>
      <c r="DH26" s="3">
        <v>0.02</v>
      </c>
      <c r="DI26" s="3">
        <f>DH26*基本シート!$C$3</f>
        <v>0.32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0.01</v>
      </c>
      <c r="DY26" s="3">
        <f>DX26*基本シート!$C$3</f>
        <v>0.16</v>
      </c>
      <c r="DZ26" s="3">
        <f t="shared" si="12"/>
        <v>0.20000000000000004</v>
      </c>
      <c r="EA26" s="3">
        <f>ROUND(DZ26*基本シート!$C$3,0)</f>
        <v>3</v>
      </c>
      <c r="EB26" s="3">
        <v>0</v>
      </c>
      <c r="EC26" s="3">
        <v>0</v>
      </c>
      <c r="ED26" s="3">
        <v>0.03</v>
      </c>
      <c r="EE26" s="3">
        <v>0.03</v>
      </c>
      <c r="EF26" s="3">
        <v>0.04</v>
      </c>
      <c r="EG26" s="3">
        <v>0.03</v>
      </c>
      <c r="EH26" s="3">
        <v>0.01</v>
      </c>
      <c r="EI26" s="3">
        <v>0.51</v>
      </c>
      <c r="EJ26" s="3">
        <v>0.37</v>
      </c>
      <c r="EK26" s="3">
        <v>1.08</v>
      </c>
      <c r="EL26" s="3">
        <v>1.8</v>
      </c>
      <c r="EM26" s="3">
        <v>1.56</v>
      </c>
      <c r="EN26" s="3">
        <v>0.89</v>
      </c>
      <c r="EO26" s="3">
        <v>0.75</v>
      </c>
      <c r="EP26" s="3">
        <v>0.17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3"/>
        <v>7.2700000000000005</v>
      </c>
      <c r="FA26" s="3">
        <v>0.2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0.13</v>
      </c>
      <c r="FQ26" s="3">
        <v>0.78</v>
      </c>
      <c r="FR26" s="3">
        <v>1.8</v>
      </c>
      <c r="FS26" s="3">
        <v>0.36</v>
      </c>
      <c r="FT26" s="3">
        <v>0.27</v>
      </c>
      <c r="FU26" s="3">
        <v>0.18</v>
      </c>
      <c r="FV26" s="3">
        <v>0.42</v>
      </c>
      <c r="FW26" s="3">
        <v>0.72</v>
      </c>
      <c r="FX26" s="3">
        <v>0.85</v>
      </c>
      <c r="FY26" s="3">
        <f t="shared" si="14"/>
        <v>5.71</v>
      </c>
      <c r="FZ26" s="3">
        <v>0.2</v>
      </c>
      <c r="GA26" s="3">
        <v>0.19</v>
      </c>
      <c r="GB26" s="3">
        <v>0.19</v>
      </c>
      <c r="GC26" s="3">
        <v>0.2</v>
      </c>
      <c r="GD26" s="3">
        <v>0.4</v>
      </c>
      <c r="GE26" s="3">
        <v>0.22</v>
      </c>
      <c r="GF26" s="3">
        <v>0.59</v>
      </c>
      <c r="GG26" s="3">
        <v>0.24</v>
      </c>
      <c r="GH26" s="3">
        <v>0.24</v>
      </c>
      <c r="GI26" s="3">
        <v>0.26</v>
      </c>
      <c r="GJ26" s="3">
        <v>0.21</v>
      </c>
      <c r="GK26" s="3">
        <v>0.19</v>
      </c>
      <c r="GL26" s="3">
        <v>0.17</v>
      </c>
      <c r="GM26" s="3">
        <v>0.19</v>
      </c>
      <c r="GN26" s="3">
        <v>0.18</v>
      </c>
      <c r="GO26" s="3">
        <v>0.17</v>
      </c>
      <c r="GP26" s="3">
        <v>0.77</v>
      </c>
      <c r="GQ26" s="3">
        <v>1.8</v>
      </c>
      <c r="GR26" s="3">
        <v>0.36</v>
      </c>
      <c r="GS26" s="3">
        <v>0.26</v>
      </c>
      <c r="GT26" s="3">
        <v>0.18</v>
      </c>
      <c r="GU26" s="3">
        <v>0.42</v>
      </c>
      <c r="GV26" s="3">
        <v>0.72</v>
      </c>
      <c r="GW26" s="3">
        <v>0.85</v>
      </c>
      <c r="GX26" s="3">
        <f t="shared" si="15"/>
        <v>9.1999999999999993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270</v>
      </c>
      <c r="C27" s="6" t="str">
        <f t="shared" si="10"/>
        <v>土曜日</v>
      </c>
      <c r="D27" s="6"/>
      <c r="E27" s="6" t="str">
        <f t="shared" si="11"/>
        <v>〇</v>
      </c>
      <c r="F27" s="6" t="s">
        <v>431</v>
      </c>
      <c r="G27" s="6" t="s">
        <v>431</v>
      </c>
      <c r="H27" s="3">
        <v>0.36</v>
      </c>
      <c r="I27" s="3">
        <f>IF(E27="〇",H27*基本シート!$E$2,H27*VLOOKUP(LEFT(I$6,FIND("(",I$6)-1),基本シート!$B$6:$C$29,2,FALSE))</f>
        <v>10.7676</v>
      </c>
      <c r="J27" s="3">
        <v>0.51</v>
      </c>
      <c r="K27" s="3">
        <f>IF($E27="〇",J27*基本シート!$E$2,J27*VLOOKUP(LEFT(K$6,FIND("(",K$6)-1),基本シート!$B$6:$C$29,2,FALSE))</f>
        <v>15.254100000000001</v>
      </c>
      <c r="L27" s="3">
        <v>0.33</v>
      </c>
      <c r="M27" s="3">
        <f>IF($E27="〇",L27*基本シート!$E$2,L27*VLOOKUP(LEFT(M$6,FIND("(",M$6)-1),基本シート!$B$6:$C$29,2,FALSE))</f>
        <v>9.8703000000000003</v>
      </c>
      <c r="N27" s="3">
        <v>0.24</v>
      </c>
      <c r="O27" s="3">
        <f>IF($E27="〇",N27*基本シート!$E$2,N27*VLOOKUP(LEFT(O$6,FIND("(",O$6)-1),基本シート!$B$6:$C$29,2,FALSE))</f>
        <v>7.1783999999999999</v>
      </c>
      <c r="P27" s="3">
        <v>0.24</v>
      </c>
      <c r="Q27" s="3">
        <f>IF($E27="〇",P27*基本シート!$E$2,P27*VLOOKUP(LEFT(Q$6,FIND("(",Q$6)-1),基本シート!$B$6:$C$29,2,FALSE))</f>
        <v>7.1783999999999999</v>
      </c>
      <c r="R27" s="3">
        <v>0.43</v>
      </c>
      <c r="S27" s="3">
        <f>IF($E27="〇",R27*基本シート!$E$2,R27*VLOOKUP(LEFT(S$6,FIND("(",S$6)-1),基本シート!$B$6:$C$29,2,FALSE))</f>
        <v>12.8613</v>
      </c>
      <c r="T27" s="3">
        <v>0.28000000000000003</v>
      </c>
      <c r="U27" s="3">
        <f>IF($E27="〇",T27*基本シート!$E$2,T27*VLOOKUP(LEFT(U$6,FIND("(",U$6)-1),基本シート!$B$6:$C$29,2,FALSE))</f>
        <v>8.3748000000000005</v>
      </c>
      <c r="V27" s="3">
        <v>0.15</v>
      </c>
      <c r="W27" s="3">
        <f>IF($E27="〇",V27*基本シート!$E$2,V27*VLOOKUP(LEFT(W$6,FIND("(",W$6)-1),基本シート!$B$6:$C$29,2,FALSE))</f>
        <v>4.4864999999999995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0.01</v>
      </c>
      <c r="AA27" s="3">
        <f>IF($E27="〇",Z27*基本シート!$E$2,Z27*VLOOKUP(LEFT(AA$6,FIND("(",AA$6)-1),基本シート!$B$6:$C$29,2,FALSE))</f>
        <v>0.29910000000000003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0.29910000000000003</v>
      </c>
      <c r="AN27" s="3">
        <v>0.01</v>
      </c>
      <c r="AO27" s="3">
        <f>IF($E27="〇",AN27*基本シート!$E$2,AN27*VLOOKUP(LEFT(AO$6,FIND("(",AO$6)-1),基本シート!$B$6:$C$29,2,FALSE))</f>
        <v>0.29910000000000003</v>
      </c>
      <c r="AP27" s="3">
        <v>0.01</v>
      </c>
      <c r="AQ27" s="3">
        <f>IF($E27="〇",AP27*基本シート!$E$2,AP27*VLOOKUP(LEFT(AQ$6,FIND("(",AQ$6)-1),基本シート!$B$6:$C$29,2,FALSE))</f>
        <v>0.29910000000000003</v>
      </c>
      <c r="AR27" s="3">
        <v>0.02</v>
      </c>
      <c r="AS27" s="3">
        <f>IF($E27="〇",AR27*基本シート!$E$2,AR27*VLOOKUP(LEFT(AS$6,FIND("(",AS$6)-1),基本シート!$B$6:$C$29,2,FALSE))</f>
        <v>0.59820000000000007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0.12</v>
      </c>
      <c r="BC27" s="3">
        <f>IF($E27="〇",BB27*基本シート!$E$2,BB27*VLOOKUP(LEFT(BC$6,FIND("(",BC$6)-1),基本シート!$B$6:$C$29,2,FALSE))</f>
        <v>3.5891999999999999</v>
      </c>
      <c r="BD27" s="3">
        <f t="shared" si="8"/>
        <v>2.7399999999999984</v>
      </c>
      <c r="BE27" s="3">
        <f t="shared" si="9"/>
        <v>82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0.13</v>
      </c>
      <c r="BM27" s="3">
        <v>1.27</v>
      </c>
      <c r="BN27" s="3">
        <v>1.17</v>
      </c>
      <c r="BO27" s="3">
        <v>3.86</v>
      </c>
      <c r="BP27" s="3">
        <v>1.96</v>
      </c>
      <c r="BQ27" s="3">
        <v>0.97</v>
      </c>
      <c r="BR27" s="3">
        <v>1.47</v>
      </c>
      <c r="BS27" s="3">
        <v>0.96</v>
      </c>
      <c r="BT27" s="3">
        <v>0.76</v>
      </c>
      <c r="BU27" s="3">
        <v>0.43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0.41</v>
      </c>
      <c r="CW27" s="3">
        <f>CV27*基本シート!$C$3</f>
        <v>6.56</v>
      </c>
      <c r="CX27" s="3">
        <v>0.01</v>
      </c>
      <c r="CY27" s="3">
        <f>CX27*基本シート!$C$3</f>
        <v>0.16</v>
      </c>
      <c r="CZ27" s="3">
        <v>0.31</v>
      </c>
      <c r="DA27" s="3">
        <f>CZ27*基本シート!$C$3</f>
        <v>4.96</v>
      </c>
      <c r="DB27" s="3">
        <v>1.2</v>
      </c>
      <c r="DC27" s="3">
        <f>DB27*基本シート!$C$3</f>
        <v>19.2</v>
      </c>
      <c r="DD27" s="3">
        <v>0.63</v>
      </c>
      <c r="DE27" s="3">
        <f>DD27*基本シート!$C$3</f>
        <v>10.08</v>
      </c>
      <c r="DF27" s="3">
        <v>0.36</v>
      </c>
      <c r="DG27" s="3">
        <f>DF27*基本シート!$C$3</f>
        <v>5.76</v>
      </c>
      <c r="DH27" s="3">
        <v>0.1</v>
      </c>
      <c r="DI27" s="3">
        <f>DH27*基本シート!$C$3</f>
        <v>1.6</v>
      </c>
      <c r="DJ27" s="3">
        <v>0.02</v>
      </c>
      <c r="DK27" s="3">
        <f>DJ27*基本シート!$C$3</f>
        <v>0.32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2"/>
        <v>3.0999999999999992</v>
      </c>
      <c r="EA27" s="3">
        <f>ROUND(DZ27*基本シート!$C$3,0)</f>
        <v>50</v>
      </c>
      <c r="EB27" s="3">
        <v>0</v>
      </c>
      <c r="EC27" s="3">
        <v>0.03</v>
      </c>
      <c r="ED27" s="3">
        <v>0.04</v>
      </c>
      <c r="EE27" s="3">
        <v>0.04</v>
      </c>
      <c r="EF27" s="3">
        <v>0.04</v>
      </c>
      <c r="EG27" s="3">
        <v>0.03</v>
      </c>
      <c r="EH27" s="3">
        <v>0.01</v>
      </c>
      <c r="EI27" s="3">
        <v>0.93</v>
      </c>
      <c r="EJ27" s="3">
        <v>0.92</v>
      </c>
      <c r="EK27" s="3">
        <v>3.22</v>
      </c>
      <c r="EL27" s="3">
        <v>1.7</v>
      </c>
      <c r="EM27" s="3">
        <v>0.41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3"/>
        <v>7.37</v>
      </c>
      <c r="FA27" s="3">
        <v>0.3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0.05</v>
      </c>
      <c r="FN27" s="3">
        <v>0</v>
      </c>
      <c r="FO27" s="3">
        <v>0.03</v>
      </c>
      <c r="FP27" s="3">
        <v>0.27</v>
      </c>
      <c r="FQ27" s="3">
        <v>0.83</v>
      </c>
      <c r="FR27" s="3">
        <v>1.77</v>
      </c>
      <c r="FS27" s="3">
        <v>0.94</v>
      </c>
      <c r="FT27" s="3">
        <v>0.27</v>
      </c>
      <c r="FU27" s="3">
        <v>0.44</v>
      </c>
      <c r="FV27" s="3">
        <v>0.71</v>
      </c>
      <c r="FW27" s="3">
        <v>0.38</v>
      </c>
      <c r="FX27" s="3">
        <v>0.15</v>
      </c>
      <c r="FY27" s="3">
        <f t="shared" si="14"/>
        <v>6.14</v>
      </c>
      <c r="FZ27" s="3">
        <v>0.66</v>
      </c>
      <c r="GA27" s="3">
        <v>0.48</v>
      </c>
      <c r="GB27" s="3">
        <v>0.28999999999999998</v>
      </c>
      <c r="GC27" s="3">
        <v>0.2</v>
      </c>
      <c r="GD27" s="3">
        <v>0.2</v>
      </c>
      <c r="GE27" s="3">
        <v>0.4</v>
      </c>
      <c r="GF27" s="3">
        <v>0.4</v>
      </c>
      <c r="GG27" s="3">
        <v>0.48</v>
      </c>
      <c r="GH27" s="3">
        <v>0.24</v>
      </c>
      <c r="GI27" s="3">
        <v>0.24</v>
      </c>
      <c r="GJ27" s="3">
        <v>0.25</v>
      </c>
      <c r="GK27" s="3">
        <v>0.25</v>
      </c>
      <c r="GL27" s="3">
        <v>0.32</v>
      </c>
      <c r="GM27" s="3">
        <v>0.33</v>
      </c>
      <c r="GN27" s="3">
        <v>0.43</v>
      </c>
      <c r="GO27" s="3">
        <v>0.61</v>
      </c>
      <c r="GP27" s="3">
        <v>0.93</v>
      </c>
      <c r="GQ27" s="3">
        <v>1.77</v>
      </c>
      <c r="GR27" s="3">
        <v>0.95</v>
      </c>
      <c r="GS27" s="3">
        <v>0.27</v>
      </c>
      <c r="GT27" s="3">
        <v>0.44</v>
      </c>
      <c r="GU27" s="3">
        <v>0.71</v>
      </c>
      <c r="GV27" s="3">
        <v>0.38</v>
      </c>
      <c r="GW27" s="3">
        <v>0.27</v>
      </c>
      <c r="GX27" s="3">
        <f t="shared" si="15"/>
        <v>11.499999999999998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271</v>
      </c>
      <c r="C28" s="6" t="str">
        <f t="shared" si="10"/>
        <v>日曜日</v>
      </c>
      <c r="D28" s="6"/>
      <c r="E28" s="6" t="str">
        <f t="shared" si="11"/>
        <v>〇</v>
      </c>
      <c r="F28" s="6" t="s">
        <v>431</v>
      </c>
      <c r="G28" s="6" t="s">
        <v>431</v>
      </c>
      <c r="H28" s="3">
        <v>0.28999999999999998</v>
      </c>
      <c r="I28" s="3">
        <f>IF(E28="〇",H28*基本シート!$E$2,H28*VLOOKUP(LEFT(I$6,FIND("(",I$6)-1),基本シート!$B$6:$C$29,2,FALSE))</f>
        <v>8.6738999999999997</v>
      </c>
      <c r="J28" s="3">
        <v>0.23</v>
      </c>
      <c r="K28" s="3">
        <f>IF($E28="〇",J28*基本シート!$E$2,J28*VLOOKUP(LEFT(K$6,FIND("(",K$6)-1),基本シート!$B$6:$C$29,2,FALSE))</f>
        <v>6.8793000000000006</v>
      </c>
      <c r="L28" s="3">
        <v>0.22</v>
      </c>
      <c r="M28" s="3">
        <f>IF($E28="〇",L28*基本シート!$E$2,L28*VLOOKUP(LEFT(M$6,FIND("(",M$6)-1),基本シート!$B$6:$C$29,2,FALSE))</f>
        <v>6.5802000000000005</v>
      </c>
      <c r="N28" s="3">
        <v>0.24</v>
      </c>
      <c r="O28" s="3">
        <f>IF($E28="〇",N28*基本シート!$E$2,N28*VLOOKUP(LEFT(O$6,FIND("(",O$6)-1),基本シート!$B$6:$C$29,2,FALSE))</f>
        <v>7.1783999999999999</v>
      </c>
      <c r="P28" s="3">
        <v>0.23</v>
      </c>
      <c r="Q28" s="3">
        <f>IF($E28="〇",P28*基本シート!$E$2,P28*VLOOKUP(LEFT(Q$6,FIND("(",Q$6)-1),基本シート!$B$6:$C$29,2,FALSE))</f>
        <v>6.8793000000000006</v>
      </c>
      <c r="R28" s="3">
        <v>1.06</v>
      </c>
      <c r="S28" s="3">
        <f>IF($E28="〇",R28*基本シート!$E$2,R28*VLOOKUP(LEFT(S$6,FIND("(",S$6)-1),基本シート!$B$6:$C$29,2,FALSE))</f>
        <v>31.704600000000003</v>
      </c>
      <c r="T28" s="3">
        <v>1</v>
      </c>
      <c r="U28" s="3">
        <f>IF($E28="〇",T28*基本シート!$E$2,T28*VLOOKUP(LEFT(U$6,FIND("(",U$6)-1),基本シート!$B$6:$C$29,2,FALSE))</f>
        <v>29.91</v>
      </c>
      <c r="V28" s="3">
        <v>0.02</v>
      </c>
      <c r="W28" s="3">
        <f>IF($E28="〇",V28*基本シート!$E$2,V28*VLOOKUP(LEFT(W$6,FIND("(",W$6)-1),基本シート!$B$6:$C$29,2,FALSE))</f>
        <v>0.59820000000000007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0.29910000000000003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0.59820000000000007</v>
      </c>
      <c r="AP28" s="3">
        <v>0.05</v>
      </c>
      <c r="AQ28" s="3">
        <f>IF($E28="〇",AP28*基本シート!$E$2,AP28*VLOOKUP(LEFT(AQ$6,FIND("(",AQ$6)-1),基本シート!$B$6:$C$29,2,FALSE))</f>
        <v>1.4955000000000001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0.82</v>
      </c>
      <c r="AW28" s="3">
        <f>IF($E28="〇",AV28*基本シート!$E$2,AV28*VLOOKUP(LEFT(AW$6,FIND("(",AW$6)-1),基本シート!$B$6:$C$29,2,FALSE))</f>
        <v>24.526199999999999</v>
      </c>
      <c r="AX28" s="3">
        <v>0.45</v>
      </c>
      <c r="AY28" s="3">
        <f>IF($E28="〇",AX28*基本シート!$E$2,AX28*VLOOKUP(LEFT(AY$6,FIND("(",AY$6)-1),基本シート!$B$6:$C$29,2,FALSE))</f>
        <v>13.4595</v>
      </c>
      <c r="AZ28" s="3">
        <v>0.44</v>
      </c>
      <c r="BA28" s="3">
        <f>IF($E28="〇",AZ28*基本シート!$E$2,AZ28*VLOOKUP(LEFT(BA$6,FIND("(",BA$6)-1),基本シート!$B$6:$C$29,2,FALSE))</f>
        <v>13.160400000000001</v>
      </c>
      <c r="BB28" s="3">
        <v>0.43</v>
      </c>
      <c r="BC28" s="3">
        <f>IF($E28="〇",BB28*基本シート!$E$2,BB28*VLOOKUP(LEFT(BC$6,FIND("(",BC$6)-1),基本シート!$B$6:$C$29,2,FALSE))</f>
        <v>12.8613</v>
      </c>
      <c r="BD28" s="3">
        <f t="shared" si="8"/>
        <v>5.51</v>
      </c>
      <c r="BE28" s="3">
        <f t="shared" si="9"/>
        <v>165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0.23</v>
      </c>
      <c r="BM28" s="3">
        <v>1.7</v>
      </c>
      <c r="BN28" s="3">
        <v>4.91</v>
      </c>
      <c r="BO28" s="3">
        <v>2.4700000000000002</v>
      </c>
      <c r="BP28" s="3">
        <v>1.07</v>
      </c>
      <c r="BQ28" s="3">
        <v>4.3099999999999996</v>
      </c>
      <c r="BR28" s="3">
        <v>4.8899999999999997</v>
      </c>
      <c r="BS28" s="3">
        <v>5.39</v>
      </c>
      <c r="BT28" s="3">
        <v>1.76</v>
      </c>
      <c r="BU28" s="3">
        <v>0.9</v>
      </c>
      <c r="BV28" s="3">
        <v>0.12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0.03</v>
      </c>
      <c r="CS28" s="3">
        <f>CR28*基本シート!$C$3</f>
        <v>0.48</v>
      </c>
      <c r="CT28" s="3">
        <v>0.73</v>
      </c>
      <c r="CU28" s="3">
        <f>CT28*基本シート!$C$3</f>
        <v>11.68</v>
      </c>
      <c r="CV28" s="3">
        <v>0.3</v>
      </c>
      <c r="CW28" s="3">
        <f>CV28*基本シート!$C$3</f>
        <v>4.8</v>
      </c>
      <c r="CX28" s="3">
        <v>0.01</v>
      </c>
      <c r="CY28" s="3">
        <f>CX28*基本シート!$C$3</f>
        <v>0.16</v>
      </c>
      <c r="CZ28" s="3">
        <v>3.76</v>
      </c>
      <c r="DA28" s="3">
        <f>CZ28*基本シート!$C$3</f>
        <v>60.16</v>
      </c>
      <c r="DB28" s="3">
        <v>4.5</v>
      </c>
      <c r="DC28" s="3">
        <f>DB28*基本シート!$C$3</f>
        <v>72</v>
      </c>
      <c r="DD28" s="3">
        <v>5</v>
      </c>
      <c r="DE28" s="3">
        <f>DD28*基本シート!$C$3</f>
        <v>80</v>
      </c>
      <c r="DF28" s="3">
        <v>1.35</v>
      </c>
      <c r="DG28" s="3">
        <f>DF28*基本シート!$C$3</f>
        <v>21.6</v>
      </c>
      <c r="DH28" s="3">
        <v>0.52</v>
      </c>
      <c r="DI28" s="3">
        <f>DH28*基本シート!$C$3</f>
        <v>8.32</v>
      </c>
      <c r="DJ28" s="3">
        <v>0.03</v>
      </c>
      <c r="DK28" s="3">
        <f>DJ28*基本シート!$C$3</f>
        <v>0.48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16.240000000000002</v>
      </c>
      <c r="EA28" s="3">
        <f>ROUND(DZ28*基本シート!$C$3,0)</f>
        <v>260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0.05</v>
      </c>
      <c r="EI28" s="3">
        <v>1.07</v>
      </c>
      <c r="EJ28" s="3">
        <v>3.71</v>
      </c>
      <c r="EK28" s="3">
        <v>1.73</v>
      </c>
      <c r="EL28" s="3">
        <v>0.6</v>
      </c>
      <c r="EM28" s="3">
        <v>0.15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0.04</v>
      </c>
      <c r="EX28" s="3">
        <v>0.04</v>
      </c>
      <c r="EY28" s="3">
        <v>0.04</v>
      </c>
      <c r="EZ28" s="3">
        <f t="shared" si="13"/>
        <v>7.6000000000000005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1.02</v>
      </c>
      <c r="FR28" s="3">
        <v>2.56</v>
      </c>
      <c r="FS28" s="3">
        <v>0.55000000000000004</v>
      </c>
      <c r="FT28" s="3">
        <v>1.02</v>
      </c>
      <c r="FU28" s="3">
        <v>0.45</v>
      </c>
      <c r="FV28" s="3">
        <v>0</v>
      </c>
      <c r="FW28" s="3">
        <v>0</v>
      </c>
      <c r="FX28" s="3">
        <v>0</v>
      </c>
      <c r="FY28" s="3">
        <f t="shared" si="14"/>
        <v>5.62</v>
      </c>
      <c r="FZ28" s="3">
        <v>0.26</v>
      </c>
      <c r="GA28" s="3">
        <v>0.2</v>
      </c>
      <c r="GB28" s="3">
        <v>0.19</v>
      </c>
      <c r="GC28" s="3">
        <v>0.21</v>
      </c>
      <c r="GD28" s="3">
        <v>0.2</v>
      </c>
      <c r="GE28" s="3">
        <v>1.04</v>
      </c>
      <c r="GF28" s="3">
        <v>1.18</v>
      </c>
      <c r="GG28" s="3">
        <v>0.62</v>
      </c>
      <c r="GH28" s="3">
        <v>0.47</v>
      </c>
      <c r="GI28" s="3">
        <v>0.45</v>
      </c>
      <c r="GJ28" s="3">
        <v>0.46</v>
      </c>
      <c r="GK28" s="3">
        <v>0.4</v>
      </c>
      <c r="GL28" s="3">
        <v>0.39</v>
      </c>
      <c r="GM28" s="3">
        <v>0.39</v>
      </c>
      <c r="GN28" s="3">
        <v>0.41</v>
      </c>
      <c r="GO28" s="3">
        <v>0.4</v>
      </c>
      <c r="GP28" s="3">
        <v>1.1299999999999999</v>
      </c>
      <c r="GQ28" s="3">
        <v>2.6</v>
      </c>
      <c r="GR28" s="3">
        <v>0.55000000000000004</v>
      </c>
      <c r="GS28" s="3">
        <v>1.02</v>
      </c>
      <c r="GT28" s="3">
        <v>1.27</v>
      </c>
      <c r="GU28" s="3">
        <v>0.41</v>
      </c>
      <c r="GV28" s="3">
        <v>0.4</v>
      </c>
      <c r="GW28" s="3">
        <v>0.39</v>
      </c>
      <c r="GX28" s="3">
        <f t="shared" si="15"/>
        <v>15.040000000000001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272</v>
      </c>
      <c r="C29" s="6" t="str">
        <f t="shared" si="10"/>
        <v>月曜日</v>
      </c>
      <c r="D29" s="6"/>
      <c r="E29" s="6" t="str">
        <f t="shared" si="11"/>
        <v/>
      </c>
      <c r="F29" s="6" t="s">
        <v>428</v>
      </c>
      <c r="G29" s="6" t="s">
        <v>428</v>
      </c>
      <c r="H29" s="3">
        <v>0.43</v>
      </c>
      <c r="I29" s="3">
        <f>IF(E29="〇",H29*基本シート!$E$2,H29*VLOOKUP(LEFT(I$6,FIND("(",I$6)-1),基本シート!$B$6:$C$29,2,FALSE))</f>
        <v>12.8613</v>
      </c>
      <c r="J29" s="3">
        <v>0.41</v>
      </c>
      <c r="K29" s="3">
        <f>IF($E29="〇",J29*基本シート!$E$2,J29*VLOOKUP(LEFT(K$6,FIND("(",K$6)-1),基本シート!$B$6:$C$29,2,FALSE))</f>
        <v>12.2631</v>
      </c>
      <c r="L29" s="3">
        <v>0.42</v>
      </c>
      <c r="M29" s="3">
        <f>IF($E29="〇",L29*基本シート!$E$2,L29*VLOOKUP(LEFT(M$6,FIND("(",M$6)-1),基本シート!$B$6:$C$29,2,FALSE))</f>
        <v>12.562199999999999</v>
      </c>
      <c r="N29" s="3">
        <v>0.41</v>
      </c>
      <c r="O29" s="3">
        <f>IF($E29="〇",N29*基本シート!$E$2,N29*VLOOKUP(LEFT(O$6,FIND("(",O$6)-1),基本シート!$B$6:$C$29,2,FALSE))</f>
        <v>12.2631</v>
      </c>
      <c r="P29" s="3">
        <v>0.63</v>
      </c>
      <c r="Q29" s="3">
        <f>IF($E29="〇",P29*基本シート!$E$2,P29*VLOOKUP(LEFT(Q$6,FIND("(",Q$6)-1),基本シート!$B$6:$C$29,2,FALSE))</f>
        <v>18.843299999999999</v>
      </c>
      <c r="R29" s="3">
        <v>0.53</v>
      </c>
      <c r="S29" s="3">
        <f>IF($E29="〇",R29*基本シート!$E$2,R29*VLOOKUP(LEFT(S$6,FIND("(",S$6)-1),基本シート!$B$6:$C$29,2,FALSE))</f>
        <v>15.852300000000001</v>
      </c>
      <c r="T29" s="3">
        <v>1.01</v>
      </c>
      <c r="U29" s="3">
        <f>IF($E29="〇",T29*基本シート!$E$2,T29*VLOOKUP(LEFT(U$6,FIND("(",U$6)-1),基本シート!$B$6:$C$29,2,FALSE))</f>
        <v>30.209099999999999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0.36979999999999996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0.01</v>
      </c>
      <c r="AW29" s="3">
        <f>IF($E29="〇",AV29*基本シート!$E$2,AV29*VLOOKUP(LEFT(AW$6,FIND("(",AW$6)-1),基本シート!$B$6:$C$29,2,FALSE))</f>
        <v>0.36979999999999996</v>
      </c>
      <c r="AX29" s="3">
        <v>0.32</v>
      </c>
      <c r="AY29" s="3">
        <f>IF($E29="〇",AX29*基本シート!$E$2,AX29*VLOOKUP(LEFT(AY$6,FIND("(",AY$6)-1),基本シート!$B$6:$C$29,2,FALSE))</f>
        <v>9.571200000000001</v>
      </c>
      <c r="AZ29" s="3">
        <v>0.48</v>
      </c>
      <c r="BA29" s="3">
        <f>IF($E29="〇",AZ29*基本シート!$E$2,AZ29*VLOOKUP(LEFT(BA$6,FIND("(",BA$6)-1),基本シート!$B$6:$C$29,2,FALSE))</f>
        <v>14.3568</v>
      </c>
      <c r="BB29" s="3">
        <v>0.46</v>
      </c>
      <c r="BC29" s="3">
        <f>IF($E29="〇",BB29*基本シート!$E$2,BB29*VLOOKUP(LEFT(BC$6,FIND("(",BC$6)-1),基本シート!$B$6:$C$29,2,FALSE))</f>
        <v>13.758600000000001</v>
      </c>
      <c r="BD29" s="3">
        <f t="shared" si="8"/>
        <v>5.1599999999999993</v>
      </c>
      <c r="BE29" s="3">
        <f t="shared" si="9"/>
        <v>155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0.24</v>
      </c>
      <c r="BM29" s="3">
        <v>1.21</v>
      </c>
      <c r="BN29" s="3">
        <v>4.5599999999999996</v>
      </c>
      <c r="BO29" s="3">
        <v>6.31</v>
      </c>
      <c r="BP29" s="3">
        <v>7.04</v>
      </c>
      <c r="BQ29" s="3">
        <v>7.25</v>
      </c>
      <c r="BR29" s="3">
        <v>6.68</v>
      </c>
      <c r="BS29" s="3">
        <v>5.74</v>
      </c>
      <c r="BT29" s="3">
        <v>3.69</v>
      </c>
      <c r="BU29" s="3">
        <v>1.85</v>
      </c>
      <c r="BV29" s="3">
        <v>0.2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0.26</v>
      </c>
      <c r="CU29" s="3">
        <f>CT29*基本シート!$C$3</f>
        <v>4.16</v>
      </c>
      <c r="CV29" s="3">
        <v>3.66</v>
      </c>
      <c r="CW29" s="3">
        <f>CV29*基本シート!$C$3</f>
        <v>58.56</v>
      </c>
      <c r="CX29" s="3">
        <v>6.71</v>
      </c>
      <c r="CY29" s="3">
        <f>CX29*基本シート!$C$3</f>
        <v>107.36</v>
      </c>
      <c r="CZ29" s="3">
        <v>6.94</v>
      </c>
      <c r="DA29" s="3">
        <f>CZ29*基本シート!$C$3</f>
        <v>111.04</v>
      </c>
      <c r="DB29" s="3">
        <v>6.38</v>
      </c>
      <c r="DC29" s="3">
        <f>DB29*基本シート!$C$3</f>
        <v>102.08</v>
      </c>
      <c r="DD29" s="3">
        <v>5.44</v>
      </c>
      <c r="DE29" s="3">
        <f>DD29*基本シート!$C$3</f>
        <v>87.04</v>
      </c>
      <c r="DF29" s="3">
        <v>3.38</v>
      </c>
      <c r="DG29" s="3">
        <f>DF29*基本シート!$C$3</f>
        <v>54.08</v>
      </c>
      <c r="DH29" s="3">
        <v>1.54</v>
      </c>
      <c r="DI29" s="3">
        <f>DH29*基本シート!$C$3</f>
        <v>24.64</v>
      </c>
      <c r="DJ29" s="3">
        <v>0.03</v>
      </c>
      <c r="DK29" s="3">
        <f>DJ29*基本シート!$C$3</f>
        <v>0.48</v>
      </c>
      <c r="DL29" s="3">
        <v>0</v>
      </c>
      <c r="DM29" s="3">
        <f>DL29*基本シート!$C$3</f>
        <v>0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34.36</v>
      </c>
      <c r="EA29" s="3">
        <f>ROUND(DZ29*基本シート!$C$3,0)</f>
        <v>550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0.72</v>
      </c>
      <c r="EJ29" s="3">
        <v>3.9</v>
      </c>
      <c r="EK29" s="3">
        <v>2.2999999999999998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0.03</v>
      </c>
      <c r="EY29" s="3">
        <v>0.02</v>
      </c>
      <c r="EZ29" s="3">
        <f t="shared" si="13"/>
        <v>7.22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</v>
      </c>
      <c r="FQ29" s="3">
        <v>1.44</v>
      </c>
      <c r="FR29" s="3">
        <v>1.2</v>
      </c>
      <c r="FS29" s="3">
        <v>1</v>
      </c>
      <c r="FT29" s="3">
        <v>0.65</v>
      </c>
      <c r="FU29" s="3">
        <v>0.72</v>
      </c>
      <c r="FV29" s="3">
        <v>0.7</v>
      </c>
      <c r="FW29" s="3">
        <v>0</v>
      </c>
      <c r="FX29" s="3">
        <v>0</v>
      </c>
      <c r="FY29" s="3">
        <f t="shared" si="14"/>
        <v>5.72</v>
      </c>
      <c r="FZ29" s="3">
        <v>0.39</v>
      </c>
      <c r="GA29" s="3">
        <v>0.37</v>
      </c>
      <c r="GB29" s="3">
        <v>0.38</v>
      </c>
      <c r="GC29" s="3">
        <v>0.37</v>
      </c>
      <c r="GD29" s="3">
        <v>0.59</v>
      </c>
      <c r="GE29" s="3">
        <v>0.5</v>
      </c>
      <c r="GF29" s="3">
        <v>1.23</v>
      </c>
      <c r="GG29" s="3">
        <v>0.49</v>
      </c>
      <c r="GH29" s="3">
        <v>0.4</v>
      </c>
      <c r="GI29" s="3">
        <v>0.35</v>
      </c>
      <c r="GJ29" s="3">
        <v>0.33</v>
      </c>
      <c r="GK29" s="3">
        <v>0.31</v>
      </c>
      <c r="GL29" s="3">
        <v>0.3</v>
      </c>
      <c r="GM29" s="3">
        <v>0.31</v>
      </c>
      <c r="GN29" s="3">
        <v>0.31</v>
      </c>
      <c r="GO29" s="3">
        <v>0.31</v>
      </c>
      <c r="GP29" s="3">
        <v>1.62</v>
      </c>
      <c r="GQ29" s="3">
        <v>1.2</v>
      </c>
      <c r="GR29" s="3">
        <v>1.01</v>
      </c>
      <c r="GS29" s="3">
        <v>0.66</v>
      </c>
      <c r="GT29" s="3">
        <v>0.73</v>
      </c>
      <c r="GU29" s="3">
        <v>1.02</v>
      </c>
      <c r="GV29" s="3">
        <v>0.45</v>
      </c>
      <c r="GW29" s="3">
        <v>0.44</v>
      </c>
      <c r="GX29" s="3">
        <f t="shared" si="15"/>
        <v>14.069999999999997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273</v>
      </c>
      <c r="C30" s="6" t="str">
        <f t="shared" si="10"/>
        <v>火曜日</v>
      </c>
      <c r="D30" s="6"/>
      <c r="E30" s="6" t="str">
        <f t="shared" si="11"/>
        <v/>
      </c>
      <c r="F30" s="6" t="s">
        <v>428</v>
      </c>
      <c r="G30" s="6" t="s">
        <v>428</v>
      </c>
      <c r="H30" s="3">
        <v>0.44</v>
      </c>
      <c r="I30" s="3">
        <f>IF(E30="〇",H30*基本シート!$E$2,H30*VLOOKUP(LEFT(I$6,FIND("(",I$6)-1),基本シート!$B$6:$C$29,2,FALSE))</f>
        <v>13.160400000000001</v>
      </c>
      <c r="J30" s="3">
        <v>0.41</v>
      </c>
      <c r="K30" s="3">
        <f>IF($E30="〇",J30*基本シート!$E$2,J30*VLOOKUP(LEFT(K$6,FIND("(",K$6)-1),基本シート!$B$6:$C$29,2,FALSE))</f>
        <v>12.2631</v>
      </c>
      <c r="L30" s="3">
        <v>0.42</v>
      </c>
      <c r="M30" s="3">
        <f>IF($E30="〇",L30*基本シート!$E$2,L30*VLOOKUP(LEFT(M$6,FIND("(",M$6)-1),基本シート!$B$6:$C$29,2,FALSE))</f>
        <v>12.562199999999999</v>
      </c>
      <c r="N30" s="3">
        <v>0.43</v>
      </c>
      <c r="O30" s="3">
        <f>IF($E30="〇",N30*基本シート!$E$2,N30*VLOOKUP(LEFT(O$6,FIND("(",O$6)-1),基本シート!$B$6:$C$29,2,FALSE))</f>
        <v>12.8613</v>
      </c>
      <c r="P30" s="3">
        <v>0.64</v>
      </c>
      <c r="Q30" s="3">
        <f>IF($E30="〇",P30*基本シート!$E$2,P30*VLOOKUP(LEFT(Q$6,FIND("(",Q$6)-1),基本シート!$B$6:$C$29,2,FALSE))</f>
        <v>19.142400000000002</v>
      </c>
      <c r="R30" s="3">
        <v>0.44</v>
      </c>
      <c r="S30" s="3">
        <f>IF($E30="〇",R30*基本シート!$E$2,R30*VLOOKUP(LEFT(S$6,FIND("(",S$6)-1),基本シート!$B$6:$C$29,2,FALSE))</f>
        <v>13.160400000000001</v>
      </c>
      <c r="T30" s="3">
        <v>0.43</v>
      </c>
      <c r="U30" s="3">
        <f>IF($E30="〇",T30*基本シート!$E$2,T30*VLOOKUP(LEFT(U$6,FIND("(",U$6)-1),基本シート!$B$6:$C$29,2,FALSE))</f>
        <v>12.8613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0.56999999999999995</v>
      </c>
      <c r="BC30" s="3">
        <f>IF($E30="〇",BB30*基本シート!$E$2,BB30*VLOOKUP(LEFT(BC$6,FIND("(",BC$6)-1),基本シート!$B$6:$C$29,2,FALSE))</f>
        <v>17.0487</v>
      </c>
      <c r="BD30" s="3">
        <f t="shared" si="8"/>
        <v>3.839999999999999</v>
      </c>
      <c r="BE30" s="3">
        <f t="shared" si="9"/>
        <v>115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0.28999999999999998</v>
      </c>
      <c r="BM30" s="3">
        <v>2.5299999999999998</v>
      </c>
      <c r="BN30" s="3">
        <v>4.71</v>
      </c>
      <c r="BO30" s="3">
        <v>5.96</v>
      </c>
      <c r="BP30" s="3">
        <v>6.84</v>
      </c>
      <c r="BQ30" s="3">
        <v>6.91</v>
      </c>
      <c r="BR30" s="3">
        <v>6.76</v>
      </c>
      <c r="BS30" s="3">
        <v>4.99</v>
      </c>
      <c r="BT30" s="3">
        <v>3.88</v>
      </c>
      <c r="BU30" s="3">
        <v>1.83</v>
      </c>
      <c r="BV30" s="3">
        <v>0.19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0.08</v>
      </c>
      <c r="CU30" s="3">
        <f>CT30*基本シート!$C$3</f>
        <v>1.28</v>
      </c>
      <c r="CV30" s="3">
        <v>4.8</v>
      </c>
      <c r="CW30" s="3">
        <f>CV30*基本シート!$C$3</f>
        <v>76.8</v>
      </c>
      <c r="CX30" s="3">
        <v>6.5</v>
      </c>
      <c r="CY30" s="3">
        <f>CX30*基本シート!$C$3</f>
        <v>104</v>
      </c>
      <c r="CZ30" s="3">
        <v>6.61</v>
      </c>
      <c r="DA30" s="3">
        <f>CZ30*基本シート!$C$3</f>
        <v>105.76</v>
      </c>
      <c r="DB30" s="3">
        <v>6.45</v>
      </c>
      <c r="DC30" s="3">
        <f>DB30*基本シート!$C$3</f>
        <v>103.2</v>
      </c>
      <c r="DD30" s="3">
        <v>4.68</v>
      </c>
      <c r="DE30" s="3">
        <f>DD30*基本シート!$C$3</f>
        <v>74.88</v>
      </c>
      <c r="DF30" s="3">
        <v>3.57</v>
      </c>
      <c r="DG30" s="3">
        <f>DF30*基本シート!$C$3</f>
        <v>57.12</v>
      </c>
      <c r="DH30" s="3">
        <v>1.52</v>
      </c>
      <c r="DI30" s="3">
        <f>DH30*基本シート!$C$3</f>
        <v>24.32</v>
      </c>
      <c r="DJ30" s="3">
        <v>7.0000000000000007E-2</v>
      </c>
      <c r="DK30" s="3">
        <f>DJ30*基本シート!$C$3</f>
        <v>1.1200000000000001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34.299999999999997</v>
      </c>
      <c r="EA30" s="3">
        <f>ROUND(DZ30*基本シート!$C$3,0)</f>
        <v>549</v>
      </c>
      <c r="EB30" s="3">
        <v>0.02</v>
      </c>
      <c r="EC30" s="3">
        <v>0.03</v>
      </c>
      <c r="ED30" s="3">
        <v>0.03</v>
      </c>
      <c r="EE30" s="3">
        <v>0.02</v>
      </c>
      <c r="EF30" s="3">
        <v>0.03</v>
      </c>
      <c r="EG30" s="3">
        <v>0.02</v>
      </c>
      <c r="EH30" s="3">
        <v>0.05</v>
      </c>
      <c r="EI30" s="3">
        <v>2.1</v>
      </c>
      <c r="EJ30" s="3">
        <v>4.22</v>
      </c>
      <c r="EK30" s="3">
        <v>0.77</v>
      </c>
      <c r="EL30" s="3">
        <v>0.01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0.02</v>
      </c>
      <c r="EZ30" s="3">
        <f t="shared" si="13"/>
        <v>7.3199999999999985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0.01</v>
      </c>
      <c r="FQ30" s="3">
        <v>1.29</v>
      </c>
      <c r="FR30" s="3">
        <v>1.34</v>
      </c>
      <c r="FS30" s="3">
        <v>0.95</v>
      </c>
      <c r="FT30" s="3">
        <v>0.46</v>
      </c>
      <c r="FU30" s="3">
        <v>0.47</v>
      </c>
      <c r="FV30" s="3">
        <v>0.56999999999999995</v>
      </c>
      <c r="FW30" s="3">
        <v>0.69</v>
      </c>
      <c r="FX30" s="3">
        <v>0</v>
      </c>
      <c r="FY30" s="3">
        <f t="shared" si="14"/>
        <v>5.7900000000000009</v>
      </c>
      <c r="FZ30" s="3">
        <v>0.42</v>
      </c>
      <c r="GA30" s="3">
        <v>0.38</v>
      </c>
      <c r="GB30" s="3">
        <v>0.39</v>
      </c>
      <c r="GC30" s="3">
        <v>0.41</v>
      </c>
      <c r="GD30" s="3">
        <v>0.61</v>
      </c>
      <c r="GE30" s="3">
        <v>0.42</v>
      </c>
      <c r="GF30" s="3">
        <v>0.67</v>
      </c>
      <c r="GG30" s="3">
        <v>0.42</v>
      </c>
      <c r="GH30" s="3">
        <v>0.41</v>
      </c>
      <c r="GI30" s="3">
        <v>0.39</v>
      </c>
      <c r="GJ30" s="3">
        <v>0.33</v>
      </c>
      <c r="GK30" s="3">
        <v>0.3</v>
      </c>
      <c r="GL30" s="3">
        <v>0.31</v>
      </c>
      <c r="GM30" s="3">
        <v>0.32</v>
      </c>
      <c r="GN30" s="3">
        <v>0.31</v>
      </c>
      <c r="GO30" s="3">
        <v>0.32</v>
      </c>
      <c r="GP30" s="3">
        <v>1.42</v>
      </c>
      <c r="GQ30" s="3">
        <v>1.34</v>
      </c>
      <c r="GR30" s="3">
        <v>0.96</v>
      </c>
      <c r="GS30" s="3">
        <v>0.47</v>
      </c>
      <c r="GT30" s="3">
        <v>0.48</v>
      </c>
      <c r="GU30" s="3">
        <v>0.56999999999999995</v>
      </c>
      <c r="GV30" s="3">
        <v>0.7</v>
      </c>
      <c r="GW30" s="3">
        <v>0.55000000000000004</v>
      </c>
      <c r="GX30" s="3">
        <f t="shared" si="15"/>
        <v>12.9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274</v>
      </c>
      <c r="C31" s="6" t="str">
        <f t="shared" si="10"/>
        <v>水曜日</v>
      </c>
      <c r="D31" s="6"/>
      <c r="E31" s="6" t="str">
        <f t="shared" si="11"/>
        <v/>
      </c>
      <c r="F31" s="6" t="s">
        <v>426</v>
      </c>
      <c r="G31" s="6" t="s">
        <v>428</v>
      </c>
      <c r="H31" s="3">
        <v>0.4</v>
      </c>
      <c r="I31" s="3">
        <f>IF(E31="〇",H31*基本シート!$E$2,H31*VLOOKUP(LEFT(I$6,FIND("(",I$6)-1),基本シート!$B$6:$C$29,2,FALSE))</f>
        <v>11.964</v>
      </c>
      <c r="J31" s="3">
        <v>0.43</v>
      </c>
      <c r="K31" s="3">
        <f>IF($E31="〇",J31*基本シート!$E$2,J31*VLOOKUP(LEFT(K$6,FIND("(",K$6)-1),基本シート!$B$6:$C$29,2,FALSE))</f>
        <v>12.8613</v>
      </c>
      <c r="L31" s="3">
        <v>0.42</v>
      </c>
      <c r="M31" s="3">
        <f>IF($E31="〇",L31*基本シート!$E$2,L31*VLOOKUP(LEFT(M$6,FIND("(",M$6)-1),基本シート!$B$6:$C$29,2,FALSE))</f>
        <v>12.562199999999999</v>
      </c>
      <c r="N31" s="3">
        <v>0.41</v>
      </c>
      <c r="O31" s="3">
        <f>IF($E31="〇",N31*基本シート!$E$2,N31*VLOOKUP(LEFT(O$6,FIND("(",O$6)-1),基本シート!$B$6:$C$29,2,FALSE))</f>
        <v>12.2631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0.43</v>
      </c>
      <c r="S31" s="3">
        <f>IF($E31="〇",R31*基本シート!$E$2,R31*VLOOKUP(LEFT(S$6,FIND("(",S$6)-1),基本シート!$B$6:$C$29,2,FALSE))</f>
        <v>12.8613</v>
      </c>
      <c r="T31" s="3">
        <v>0.43</v>
      </c>
      <c r="U31" s="3">
        <f>IF($E31="〇",T31*基本シート!$E$2,T31*VLOOKUP(LEFT(U$6,FIND("(",U$6)-1),基本シート!$B$6:$C$29,2,FALSE))</f>
        <v>12.8613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0.53</v>
      </c>
      <c r="BA31" s="3">
        <f>IF($E31="〇",AZ31*基本シート!$E$2,AZ31*VLOOKUP(LEFT(BA$6,FIND("(",BA$6)-1),基本シート!$B$6:$C$29,2,FALSE))</f>
        <v>15.852300000000001</v>
      </c>
      <c r="BB31" s="3">
        <v>0.46</v>
      </c>
      <c r="BC31" s="3">
        <f>IF($E31="〇",BB31*基本シート!$E$2,BB31*VLOOKUP(LEFT(BC$6,FIND("(",BC$6)-1),基本シート!$B$6:$C$29,2,FALSE))</f>
        <v>13.758600000000001</v>
      </c>
      <c r="BD31" s="3">
        <f t="shared" si="8"/>
        <v>4.21</v>
      </c>
      <c r="BE31" s="3">
        <f t="shared" si="9"/>
        <v>126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0.35</v>
      </c>
      <c r="BM31" s="3">
        <v>2.46</v>
      </c>
      <c r="BN31" s="3">
        <v>4.59</v>
      </c>
      <c r="BO31" s="3">
        <v>3.36</v>
      </c>
      <c r="BP31" s="3">
        <v>4.4400000000000004</v>
      </c>
      <c r="BQ31" s="3">
        <v>2.86</v>
      </c>
      <c r="BR31" s="3">
        <v>3.45</v>
      </c>
      <c r="BS31" s="3">
        <v>4.5</v>
      </c>
      <c r="BT31" s="3">
        <v>2</v>
      </c>
      <c r="BU31" s="3">
        <v>0.73</v>
      </c>
      <c r="BV31" s="3">
        <v>0.06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0.06</v>
      </c>
      <c r="CU31" s="3">
        <f>CT31*基本シート!$C$3</f>
        <v>0.96</v>
      </c>
      <c r="CV31" s="3">
        <v>2.25</v>
      </c>
      <c r="CW31" s="3">
        <f>CV31*基本シート!$C$3</f>
        <v>36</v>
      </c>
      <c r="CX31" s="3">
        <v>4.21</v>
      </c>
      <c r="CY31" s="3">
        <f>CX31*基本シート!$C$3</f>
        <v>67.36</v>
      </c>
      <c r="CZ31" s="3">
        <v>2.65</v>
      </c>
      <c r="DA31" s="3">
        <f>CZ31*基本シート!$C$3</f>
        <v>42.4</v>
      </c>
      <c r="DB31" s="3">
        <v>3.26</v>
      </c>
      <c r="DC31" s="3">
        <f>DB31*基本シート!$C$3</f>
        <v>52.16</v>
      </c>
      <c r="DD31" s="3">
        <v>4.32</v>
      </c>
      <c r="DE31" s="3">
        <f>DD31*基本シート!$C$3</f>
        <v>69.12</v>
      </c>
      <c r="DF31" s="3">
        <v>1.81</v>
      </c>
      <c r="DG31" s="3">
        <f>DF31*基本シート!$C$3</f>
        <v>28.96</v>
      </c>
      <c r="DH31" s="3">
        <v>0.23</v>
      </c>
      <c r="DI31" s="3">
        <f>DH31*基本シート!$C$3</f>
        <v>3.68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18.840000000000003</v>
      </c>
      <c r="EA31" s="3">
        <f>ROUND(DZ31*基本シート!$C$3,0)</f>
        <v>301</v>
      </c>
      <c r="EB31" s="3">
        <v>0.04</v>
      </c>
      <c r="EC31" s="3">
        <v>0.04</v>
      </c>
      <c r="ED31" s="3">
        <v>0.04</v>
      </c>
      <c r="EE31" s="3">
        <v>0.04</v>
      </c>
      <c r="EF31" s="3">
        <v>0.03</v>
      </c>
      <c r="EG31" s="3">
        <v>0.04</v>
      </c>
      <c r="EH31" s="3">
        <v>0.12</v>
      </c>
      <c r="EI31" s="3">
        <v>2.08</v>
      </c>
      <c r="EJ31" s="3">
        <v>4.25</v>
      </c>
      <c r="EK31" s="3">
        <v>0.83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0.03</v>
      </c>
      <c r="EZ31" s="3">
        <f t="shared" si="13"/>
        <v>7.54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0.32</v>
      </c>
      <c r="FQ31" s="3">
        <v>0.77</v>
      </c>
      <c r="FR31" s="3">
        <v>1.2</v>
      </c>
      <c r="FS31" s="3">
        <v>0.64</v>
      </c>
      <c r="FT31" s="3">
        <v>0.67</v>
      </c>
      <c r="FU31" s="3">
        <v>0.61</v>
      </c>
      <c r="FV31" s="3">
        <v>1.46</v>
      </c>
      <c r="FW31" s="3">
        <v>0.04</v>
      </c>
      <c r="FX31" s="3">
        <v>0</v>
      </c>
      <c r="FY31" s="3">
        <f t="shared" si="14"/>
        <v>5.71</v>
      </c>
      <c r="FZ31" s="3">
        <v>0.36</v>
      </c>
      <c r="GA31" s="3">
        <v>0.39</v>
      </c>
      <c r="GB31" s="3">
        <v>0.38</v>
      </c>
      <c r="GC31" s="3">
        <v>0.37</v>
      </c>
      <c r="GD31" s="3">
        <v>0.61</v>
      </c>
      <c r="GE31" s="3">
        <v>0.39</v>
      </c>
      <c r="GF31" s="3">
        <v>0.66</v>
      </c>
      <c r="GG31" s="3">
        <v>0.38</v>
      </c>
      <c r="GH31" s="3">
        <v>0.28000000000000003</v>
      </c>
      <c r="GI31" s="3">
        <v>0.28000000000000003</v>
      </c>
      <c r="GJ31" s="3">
        <v>0.23</v>
      </c>
      <c r="GK31" s="3">
        <v>0.21</v>
      </c>
      <c r="GL31" s="3">
        <v>0.19</v>
      </c>
      <c r="GM31" s="3">
        <v>0.18</v>
      </c>
      <c r="GN31" s="3">
        <v>0.19</v>
      </c>
      <c r="GO31" s="3">
        <v>0.82</v>
      </c>
      <c r="GP31" s="3">
        <v>0.82</v>
      </c>
      <c r="GQ31" s="3">
        <v>1.2</v>
      </c>
      <c r="GR31" s="3">
        <v>0.65</v>
      </c>
      <c r="GS31" s="3">
        <v>0.68</v>
      </c>
      <c r="GT31" s="3">
        <v>0.6</v>
      </c>
      <c r="GU31" s="3">
        <v>1.47</v>
      </c>
      <c r="GV31" s="3">
        <v>0.56999999999999995</v>
      </c>
      <c r="GW31" s="3">
        <v>0.43</v>
      </c>
      <c r="GX31" s="3">
        <f t="shared" si="15"/>
        <v>12.340000000000002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275</v>
      </c>
      <c r="C32" s="6" t="str">
        <f t="shared" si="10"/>
        <v>木曜日</v>
      </c>
      <c r="D32" s="6"/>
      <c r="E32" s="6" t="str">
        <f t="shared" si="11"/>
        <v/>
      </c>
      <c r="F32" s="6" t="s">
        <v>428</v>
      </c>
      <c r="G32" s="6" t="s">
        <v>428</v>
      </c>
      <c r="H32" s="3">
        <v>0.41</v>
      </c>
      <c r="I32" s="3">
        <f>IF(E32="〇",H32*基本シート!$E$2,H32*VLOOKUP(LEFT(I$6,FIND("(",I$6)-1),基本シート!$B$6:$C$29,2,FALSE))</f>
        <v>12.2631</v>
      </c>
      <c r="J32" s="3">
        <v>0.37</v>
      </c>
      <c r="K32" s="3">
        <f>IF($E32="〇",J32*基本シート!$E$2,J32*VLOOKUP(LEFT(K$6,FIND("(",K$6)-1),基本シート!$B$6:$C$29,2,FALSE))</f>
        <v>11.066699999999999</v>
      </c>
      <c r="L32" s="3">
        <v>0.38</v>
      </c>
      <c r="M32" s="3">
        <f>IF($E32="〇",L32*基本シート!$E$2,L32*VLOOKUP(LEFT(M$6,FIND("(",M$6)-1),基本シート!$B$6:$C$29,2,FALSE))</f>
        <v>11.3658</v>
      </c>
      <c r="N32" s="3">
        <v>0.38</v>
      </c>
      <c r="O32" s="3">
        <f>IF($E32="〇",N32*基本シート!$E$2,N32*VLOOKUP(LEFT(O$6,FIND("(",O$6)-1),基本シート!$B$6:$C$29,2,FALSE))</f>
        <v>11.3658</v>
      </c>
      <c r="P32" s="3">
        <v>0.59</v>
      </c>
      <c r="Q32" s="3">
        <f>IF($E32="〇",P32*基本シート!$E$2,P32*VLOOKUP(LEFT(Q$6,FIND("(",Q$6)-1),基本シート!$B$6:$C$29,2,FALSE))</f>
        <v>17.646899999999999</v>
      </c>
      <c r="R32" s="3">
        <v>1.2</v>
      </c>
      <c r="S32" s="3">
        <f>IF($E32="〇",R32*基本シート!$E$2,R32*VLOOKUP(LEFT(S$6,FIND("(",S$6)-1),基本シート!$B$6:$C$29,2,FALSE))</f>
        <v>35.891999999999996</v>
      </c>
      <c r="T32" s="3">
        <v>0.59</v>
      </c>
      <c r="U32" s="3">
        <f>IF($E32="〇",T32*基本シート!$E$2,T32*VLOOKUP(LEFT(U$6,FIND("(",U$6)-1),基本シート!$B$6:$C$29,2,FALSE))</f>
        <v>17.646899999999999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0.02</v>
      </c>
      <c r="AS32" s="3">
        <f>IF($E32="〇",AR32*基本シート!$E$2,AR32*VLOOKUP(LEFT(AS$6,FIND("(",AS$6)-1),基本シート!$B$6:$C$29,2,FALSE))</f>
        <v>0.73959999999999992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8"/>
        <v>3.9899999999999993</v>
      </c>
      <c r="BE32" s="3">
        <f t="shared" si="9"/>
        <v>120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0.22</v>
      </c>
      <c r="BM32" s="3">
        <v>2.21</v>
      </c>
      <c r="BN32" s="3">
        <v>4.82</v>
      </c>
      <c r="BO32" s="3">
        <v>6.03</v>
      </c>
      <c r="BP32" s="3">
        <v>6.69</v>
      </c>
      <c r="BQ32" s="3">
        <v>6.83</v>
      </c>
      <c r="BR32" s="3">
        <v>4.88</v>
      </c>
      <c r="BS32" s="3">
        <v>5.5</v>
      </c>
      <c r="BT32" s="3">
        <v>2.38</v>
      </c>
      <c r="BU32" s="3">
        <v>0.66</v>
      </c>
      <c r="BV32" s="3">
        <v>7.0000000000000007E-2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</v>
      </c>
      <c r="CU32" s="3">
        <f>CT32*基本シート!$C$3</f>
        <v>0</v>
      </c>
      <c r="CV32" s="3">
        <v>4.9400000000000004</v>
      </c>
      <c r="CW32" s="3">
        <f>CV32*基本シート!$C$3</f>
        <v>79.040000000000006</v>
      </c>
      <c r="CX32" s="3">
        <v>6.43</v>
      </c>
      <c r="CY32" s="3">
        <f>CX32*基本シート!$C$3</f>
        <v>102.88</v>
      </c>
      <c r="CZ32" s="3">
        <v>6.57</v>
      </c>
      <c r="DA32" s="3">
        <f>CZ32*基本シート!$C$3</f>
        <v>105.12</v>
      </c>
      <c r="DB32" s="3">
        <v>4.6399999999999997</v>
      </c>
      <c r="DC32" s="3">
        <f>DB32*基本シート!$C$3</f>
        <v>74.239999999999995</v>
      </c>
      <c r="DD32" s="3">
        <v>5.16</v>
      </c>
      <c r="DE32" s="3">
        <f>DD32*基本シート!$C$3</f>
        <v>82.56</v>
      </c>
      <c r="DF32" s="3">
        <v>2.0699999999999998</v>
      </c>
      <c r="DG32" s="3">
        <f>DF32*基本シート!$C$3</f>
        <v>33.119999999999997</v>
      </c>
      <c r="DH32" s="3">
        <v>0.39</v>
      </c>
      <c r="DI32" s="3">
        <f>DH32*基本シート!$C$3</f>
        <v>6.24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2"/>
        <v>30.27000000000001</v>
      </c>
      <c r="EA32" s="3">
        <f>ROUND(DZ32*基本シート!$C$3,0)</f>
        <v>484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0.02</v>
      </c>
      <c r="EH32" s="3">
        <v>0.04</v>
      </c>
      <c r="EI32" s="3">
        <v>1.81</v>
      </c>
      <c r="EJ32" s="3">
        <v>4.53</v>
      </c>
      <c r="EK32" s="3">
        <v>0.81</v>
      </c>
      <c r="EL32" s="3">
        <v>0</v>
      </c>
      <c r="EM32" s="3">
        <v>0</v>
      </c>
      <c r="EN32" s="3">
        <v>0</v>
      </c>
      <c r="EO32" s="3">
        <v>0</v>
      </c>
      <c r="EP32" s="3">
        <v>0.01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3"/>
        <v>7.370000000000001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0.01</v>
      </c>
      <c r="FL32" s="3">
        <v>0.01</v>
      </c>
      <c r="FM32" s="3">
        <v>0.01</v>
      </c>
      <c r="FN32" s="3">
        <v>0</v>
      </c>
      <c r="FO32" s="3">
        <v>0</v>
      </c>
      <c r="FP32" s="3">
        <v>0.01</v>
      </c>
      <c r="FQ32" s="3">
        <v>0.77</v>
      </c>
      <c r="FR32" s="3">
        <v>1.71</v>
      </c>
      <c r="FS32" s="3">
        <v>0.55000000000000004</v>
      </c>
      <c r="FT32" s="3">
        <v>0.65</v>
      </c>
      <c r="FU32" s="3">
        <v>0.55000000000000004</v>
      </c>
      <c r="FV32" s="3">
        <v>0.6</v>
      </c>
      <c r="FW32" s="3">
        <v>0.53</v>
      </c>
      <c r="FX32" s="3">
        <v>0.31</v>
      </c>
      <c r="FY32" s="3">
        <f t="shared" si="14"/>
        <v>5.71</v>
      </c>
      <c r="FZ32" s="3">
        <v>0.38</v>
      </c>
      <c r="GA32" s="3">
        <v>0.34</v>
      </c>
      <c r="GB32" s="3">
        <v>0.35</v>
      </c>
      <c r="GC32" s="3">
        <v>0.35</v>
      </c>
      <c r="GD32" s="3">
        <v>0.56000000000000005</v>
      </c>
      <c r="GE32" s="3">
        <v>1.18</v>
      </c>
      <c r="GF32" s="3">
        <v>0.77</v>
      </c>
      <c r="GG32" s="3">
        <v>0.4</v>
      </c>
      <c r="GH32" s="3">
        <v>0.28999999999999998</v>
      </c>
      <c r="GI32" s="3">
        <v>0.28000000000000003</v>
      </c>
      <c r="GJ32" s="3">
        <v>0.27</v>
      </c>
      <c r="GK32" s="3">
        <v>0.27</v>
      </c>
      <c r="GL32" s="3">
        <v>0.25</v>
      </c>
      <c r="GM32" s="3">
        <v>0.34</v>
      </c>
      <c r="GN32" s="3">
        <v>0.3</v>
      </c>
      <c r="GO32" s="3">
        <v>0.28000000000000003</v>
      </c>
      <c r="GP32" s="3">
        <v>0.83</v>
      </c>
      <c r="GQ32" s="3">
        <v>1.71</v>
      </c>
      <c r="GR32" s="3">
        <v>0.56000000000000005</v>
      </c>
      <c r="GS32" s="3">
        <v>0.65</v>
      </c>
      <c r="GT32" s="3">
        <v>0.55000000000000004</v>
      </c>
      <c r="GU32" s="3">
        <v>0.59</v>
      </c>
      <c r="GV32" s="3">
        <v>0.54</v>
      </c>
      <c r="GW32" s="3">
        <v>0.31</v>
      </c>
      <c r="GX32" s="3">
        <f t="shared" si="15"/>
        <v>12.35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276</v>
      </c>
      <c r="C33" s="6" t="str">
        <f t="shared" si="10"/>
        <v>金曜日</v>
      </c>
      <c r="D33" s="6"/>
      <c r="E33" s="6" t="str">
        <f t="shared" si="11"/>
        <v/>
      </c>
      <c r="F33" s="6" t="s">
        <v>426</v>
      </c>
      <c r="G33" s="6" t="s">
        <v>428</v>
      </c>
      <c r="H33" s="3">
        <v>0.17</v>
      </c>
      <c r="I33" s="3">
        <f>IF(E33="〇",H33*基本シート!$E$2,H33*VLOOKUP(LEFT(I$6,FIND("(",I$6)-1),基本シート!$B$6:$C$29,2,FALSE))</f>
        <v>5.0847000000000007</v>
      </c>
      <c r="J33" s="3">
        <v>0.35</v>
      </c>
      <c r="K33" s="3">
        <f>IF($E33="〇",J33*基本シート!$E$2,J33*VLOOKUP(LEFT(K$6,FIND("(",K$6)-1),基本シート!$B$6:$C$29,2,FALSE))</f>
        <v>10.468499999999999</v>
      </c>
      <c r="L33" s="3">
        <v>0.35</v>
      </c>
      <c r="M33" s="3">
        <f>IF($E33="〇",L33*基本シート!$E$2,L33*VLOOKUP(LEFT(M$6,FIND("(",M$6)-1),基本シート!$B$6:$C$29,2,FALSE))</f>
        <v>10.468499999999999</v>
      </c>
      <c r="N33" s="3">
        <v>0.41</v>
      </c>
      <c r="O33" s="3">
        <f>IF($E33="〇",N33*基本シート!$E$2,N33*VLOOKUP(LEFT(O$6,FIND("(",O$6)-1),基本シート!$B$6:$C$29,2,FALSE))</f>
        <v>12.2631</v>
      </c>
      <c r="P33" s="3">
        <v>0.55000000000000004</v>
      </c>
      <c r="Q33" s="3">
        <f>IF($E33="〇",P33*基本シート!$E$2,P33*VLOOKUP(LEFT(Q$6,FIND("(",Q$6)-1),基本シート!$B$6:$C$29,2,FALSE))</f>
        <v>16.450500000000002</v>
      </c>
      <c r="R33" s="3">
        <v>0.55000000000000004</v>
      </c>
      <c r="S33" s="3">
        <f>IF($E33="〇",R33*基本シート!$E$2,R33*VLOOKUP(LEFT(S$6,FIND("(",S$6)-1),基本シート!$B$6:$C$29,2,FALSE))</f>
        <v>16.450500000000002</v>
      </c>
      <c r="T33" s="3">
        <v>0.31</v>
      </c>
      <c r="U33" s="3">
        <f>IF($E33="〇",T33*基本シート!$E$2,T33*VLOOKUP(LEFT(U$6,FIND("(",U$6)-1),基本シート!$B$6:$C$29,2,FALSE))</f>
        <v>9.2721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</v>
      </c>
      <c r="AS33" s="3">
        <f>IF($E33="〇",AR33*基本シート!$E$2,AR33*VLOOKUP(LEFT(AS$6,FIND("(",AS$6)-1),基本シート!$B$6:$C$29,2,FALSE))</f>
        <v>0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0.01</v>
      </c>
      <c r="BA33" s="3">
        <f>IF($E33="〇",AZ33*基本シート!$E$2,AZ33*VLOOKUP(LEFT(BA$6,FIND("(",BA$6)-1),基本シート!$B$6:$C$29,2,FALSE))</f>
        <v>0.29910000000000003</v>
      </c>
      <c r="BB33" s="3">
        <v>0.25</v>
      </c>
      <c r="BC33" s="3">
        <f>IF($E33="〇",BB33*基本シート!$E$2,BB33*VLOOKUP(LEFT(BC$6,FIND("(",BC$6)-1),基本シート!$B$6:$C$29,2,FALSE))</f>
        <v>7.4775</v>
      </c>
      <c r="BD33" s="3">
        <f t="shared" si="8"/>
        <v>2.9599999999999995</v>
      </c>
      <c r="BE33" s="3">
        <f t="shared" si="9"/>
        <v>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0.64</v>
      </c>
      <c r="BM33" s="3">
        <v>2.04</v>
      </c>
      <c r="BN33" s="3">
        <v>1.91</v>
      </c>
      <c r="BO33" s="3">
        <v>4.51</v>
      </c>
      <c r="BP33" s="3">
        <v>6.91</v>
      </c>
      <c r="BQ33" s="3">
        <v>6.27</v>
      </c>
      <c r="BR33" s="3">
        <v>3.66</v>
      </c>
      <c r="BS33" s="3">
        <v>0.7</v>
      </c>
      <c r="BT33" s="3">
        <v>0.63</v>
      </c>
      <c r="BU33" s="3">
        <v>0.13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</v>
      </c>
      <c r="CU33" s="3">
        <f>CT33*基本シート!$C$3</f>
        <v>0</v>
      </c>
      <c r="CV33" s="3">
        <v>0.59</v>
      </c>
      <c r="CW33" s="3">
        <f>CV33*基本シート!$C$3</f>
        <v>9.44</v>
      </c>
      <c r="CX33" s="3">
        <v>5.84</v>
      </c>
      <c r="CY33" s="3">
        <f>CX33*基本シート!$C$3</f>
        <v>93.44</v>
      </c>
      <c r="CZ33" s="3">
        <v>6.01</v>
      </c>
      <c r="DA33" s="3">
        <f>CZ33*基本シート!$C$3</f>
        <v>96.16</v>
      </c>
      <c r="DB33" s="3">
        <v>3.39</v>
      </c>
      <c r="DC33" s="3">
        <f>DB33*基本シート!$C$3</f>
        <v>54.24</v>
      </c>
      <c r="DD33" s="3">
        <v>0.44</v>
      </c>
      <c r="DE33" s="3">
        <f>DD33*基本シート!$C$3</f>
        <v>7.04</v>
      </c>
      <c r="DF33" s="3">
        <v>0.38</v>
      </c>
      <c r="DG33" s="3">
        <f>DF33*基本シート!$C$3</f>
        <v>6.08</v>
      </c>
      <c r="DH33" s="3">
        <v>0</v>
      </c>
      <c r="DI33" s="3">
        <f>DH33*基本シート!$C$3</f>
        <v>0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2"/>
        <v>16.690000000000005</v>
      </c>
      <c r="EA33" s="3">
        <f>ROUND(DZ33*基本シート!$C$3,0)</f>
        <v>267</v>
      </c>
      <c r="EB33" s="3">
        <v>0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0.38</v>
      </c>
      <c r="EI33" s="3">
        <v>0.97</v>
      </c>
      <c r="EJ33" s="3">
        <v>1.59</v>
      </c>
      <c r="EK33" s="3">
        <v>3.62</v>
      </c>
      <c r="EL33" s="3">
        <v>0.77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3"/>
        <v>7.49</v>
      </c>
      <c r="FA33" s="3">
        <v>0.15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0</v>
      </c>
      <c r="FN33" s="3">
        <v>0.02</v>
      </c>
      <c r="FO33" s="3">
        <v>0</v>
      </c>
      <c r="FP33" s="3">
        <v>0.14000000000000001</v>
      </c>
      <c r="FQ33" s="3">
        <v>0.98</v>
      </c>
      <c r="FR33" s="3">
        <v>1.96</v>
      </c>
      <c r="FS33" s="3">
        <v>0.56999999999999995</v>
      </c>
      <c r="FT33" s="3">
        <v>0.36</v>
      </c>
      <c r="FU33" s="3">
        <v>0.32</v>
      </c>
      <c r="FV33" s="3">
        <v>0.8</v>
      </c>
      <c r="FW33" s="3">
        <v>0.54</v>
      </c>
      <c r="FX33" s="3">
        <v>0.11</v>
      </c>
      <c r="FY33" s="3">
        <f t="shared" si="14"/>
        <v>5.96</v>
      </c>
      <c r="FZ33" s="3">
        <v>0.32</v>
      </c>
      <c r="GA33" s="3">
        <v>0.32</v>
      </c>
      <c r="GB33" s="3">
        <v>0.32</v>
      </c>
      <c r="GC33" s="3">
        <v>0.38</v>
      </c>
      <c r="GD33" s="3">
        <v>0.52</v>
      </c>
      <c r="GE33" s="3">
        <v>0.52</v>
      </c>
      <c r="GF33" s="3">
        <v>0.56999999999999995</v>
      </c>
      <c r="GG33" s="3">
        <v>1.06</v>
      </c>
      <c r="GH33" s="3">
        <v>0.32</v>
      </c>
      <c r="GI33" s="3">
        <v>0.3</v>
      </c>
      <c r="GJ33" s="3">
        <v>0.3</v>
      </c>
      <c r="GK33" s="3">
        <v>0.27</v>
      </c>
      <c r="GL33" s="3">
        <v>0.26</v>
      </c>
      <c r="GM33" s="3">
        <v>0.28000000000000003</v>
      </c>
      <c r="GN33" s="3">
        <v>0.25</v>
      </c>
      <c r="GO33" s="3">
        <v>0.27</v>
      </c>
      <c r="GP33" s="3">
        <v>0.97</v>
      </c>
      <c r="GQ33" s="3">
        <v>1.96</v>
      </c>
      <c r="GR33" s="3">
        <v>0.56999999999999995</v>
      </c>
      <c r="GS33" s="3">
        <v>0.36</v>
      </c>
      <c r="GT33" s="3">
        <v>0.32</v>
      </c>
      <c r="GU33" s="3">
        <v>0.8</v>
      </c>
      <c r="GV33" s="3">
        <v>0.54</v>
      </c>
      <c r="GW33" s="3">
        <v>0.36</v>
      </c>
      <c r="GX33" s="3">
        <f t="shared" si="15"/>
        <v>12.14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277</v>
      </c>
      <c r="C34" s="6" t="str">
        <f t="shared" si="10"/>
        <v>土曜日</v>
      </c>
      <c r="D34" s="6"/>
      <c r="E34" s="6" t="str">
        <f t="shared" si="11"/>
        <v>〇</v>
      </c>
      <c r="F34" s="6" t="s">
        <v>428</v>
      </c>
      <c r="G34" s="6" t="s">
        <v>426</v>
      </c>
      <c r="H34" s="3">
        <v>0.38</v>
      </c>
      <c r="I34" s="3">
        <f>IF(E34="〇",H34*基本シート!$E$2,H34*VLOOKUP(LEFT(I$6,FIND("(",I$6)-1),基本シート!$B$6:$C$29,2,FALSE))</f>
        <v>11.3658</v>
      </c>
      <c r="J34" s="3">
        <v>0.37</v>
      </c>
      <c r="K34" s="3">
        <f>IF($E34="〇",J34*基本シート!$E$2,J34*VLOOKUP(LEFT(K$6,FIND("(",K$6)-1),基本シート!$B$6:$C$29,2,FALSE))</f>
        <v>11.066699999999999</v>
      </c>
      <c r="L34" s="3">
        <v>0.39</v>
      </c>
      <c r="M34" s="3">
        <f>IF($E34="〇",L34*基本シート!$E$2,L34*VLOOKUP(LEFT(M$6,FIND("(",M$6)-1),基本シート!$B$6:$C$29,2,FALSE))</f>
        <v>11.664900000000001</v>
      </c>
      <c r="N34" s="3">
        <v>0.38</v>
      </c>
      <c r="O34" s="3">
        <f>IF($E34="〇",N34*基本シート!$E$2,N34*VLOOKUP(LEFT(O$6,FIND("(",O$6)-1),基本シート!$B$6:$C$29,2,FALSE))</f>
        <v>11.3658</v>
      </c>
      <c r="P34" s="3">
        <v>0.39</v>
      </c>
      <c r="Q34" s="3">
        <f>IF($E34="〇",P34*基本シート!$E$2,P34*VLOOKUP(LEFT(Q$6,FIND("(",Q$6)-1),基本シート!$B$6:$C$29,2,FALSE))</f>
        <v>11.664900000000001</v>
      </c>
      <c r="R34" s="3">
        <v>0.56000000000000005</v>
      </c>
      <c r="S34" s="3">
        <f>IF($E34="〇",R34*基本シート!$E$2,R34*VLOOKUP(LEFT(S$6,FIND("(",S$6)-1),基本シート!$B$6:$C$29,2,FALSE))</f>
        <v>16.749600000000001</v>
      </c>
      <c r="T34" s="3">
        <v>0.28000000000000003</v>
      </c>
      <c r="U34" s="3">
        <f>IF($E34="〇",T34*基本シート!$E$2,T34*VLOOKUP(LEFT(U$6,FIND("(",U$6)-1),基本シート!$B$6:$C$29,2,FALSE))</f>
        <v>8.3748000000000005</v>
      </c>
      <c r="V34" s="3">
        <v>0.06</v>
      </c>
      <c r="W34" s="3">
        <f>IF($E34="〇",V34*基本シート!$E$2,V34*VLOOKUP(LEFT(W$6,FIND("(",W$6)-1),基本シート!$B$6:$C$29,2,FALSE))</f>
        <v>1.7946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0.01</v>
      </c>
      <c r="AM34" s="3">
        <f>IF($E34="〇",AL34*基本シート!$E$2,AL34*VLOOKUP(LEFT(AM$6,FIND("(",AM$6)-1),基本シート!$B$6:$C$29,2,FALSE))</f>
        <v>0.29910000000000003</v>
      </c>
      <c r="AN34" s="3">
        <v>0.01</v>
      </c>
      <c r="AO34" s="3">
        <f>IF($E34="〇",AN34*基本シート!$E$2,AN34*VLOOKUP(LEFT(AO$6,FIND("(",AO$6)-1),基本シート!$B$6:$C$29,2,FALSE))</f>
        <v>0.29910000000000003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0.02</v>
      </c>
      <c r="AS34" s="3">
        <f>IF($E34="〇",AR34*基本シート!$E$2,AR34*VLOOKUP(LEFT(AS$6,FIND("(",AS$6)-1),基本シート!$B$6:$C$29,2,FALSE))</f>
        <v>0.59820000000000007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0.21</v>
      </c>
      <c r="BA34" s="3">
        <f>IF($E34="〇",AZ34*基本シート!$E$2,AZ34*VLOOKUP(LEFT(BA$6,FIND("(",BA$6)-1),基本シート!$B$6:$C$29,2,FALSE))</f>
        <v>6.2810999999999995</v>
      </c>
      <c r="BB34" s="3">
        <v>0.45</v>
      </c>
      <c r="BC34" s="3">
        <f>IF($E34="〇",BB34*基本シート!$E$2,BB34*VLOOKUP(LEFT(BC$6,FIND("(",BC$6)-1),基本シート!$B$6:$C$29,2,FALSE))</f>
        <v>13.4595</v>
      </c>
      <c r="BD34" s="3">
        <f t="shared" si="8"/>
        <v>3.5299999999999994</v>
      </c>
      <c r="BE34" s="3">
        <f t="shared" si="9"/>
        <v>106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0.15</v>
      </c>
      <c r="BM34" s="3">
        <v>1.94</v>
      </c>
      <c r="BN34" s="3">
        <v>4.42</v>
      </c>
      <c r="BO34" s="3">
        <v>4.55</v>
      </c>
      <c r="BP34" s="3">
        <v>5.74</v>
      </c>
      <c r="BQ34" s="3">
        <v>6.04</v>
      </c>
      <c r="BR34" s="3">
        <v>4.12</v>
      </c>
      <c r="BS34" s="3">
        <v>5.23</v>
      </c>
      <c r="BT34" s="3">
        <v>2.23</v>
      </c>
      <c r="BU34" s="3">
        <v>0.51</v>
      </c>
      <c r="BV34" s="3">
        <v>0.04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2.08</v>
      </c>
      <c r="CW34" s="3">
        <f>CV34*基本シート!$C$3</f>
        <v>33.28</v>
      </c>
      <c r="CX34" s="3">
        <v>4.29</v>
      </c>
      <c r="CY34" s="3">
        <f>CX34*基本シート!$C$3</f>
        <v>68.64</v>
      </c>
      <c r="CZ34" s="3">
        <v>5.43</v>
      </c>
      <c r="DA34" s="3">
        <f>CZ34*基本シート!$C$3</f>
        <v>86.88</v>
      </c>
      <c r="DB34" s="3">
        <v>3.73</v>
      </c>
      <c r="DC34" s="3">
        <f>DB34*基本シート!$C$3</f>
        <v>59.68</v>
      </c>
      <c r="DD34" s="3">
        <v>4.8600000000000003</v>
      </c>
      <c r="DE34" s="3">
        <f>DD34*基本シート!$C$3</f>
        <v>77.760000000000005</v>
      </c>
      <c r="DF34" s="3">
        <v>1.63</v>
      </c>
      <c r="DG34" s="3">
        <f>DF34*基本シート!$C$3</f>
        <v>26.08</v>
      </c>
      <c r="DH34" s="3">
        <v>0.05</v>
      </c>
      <c r="DI34" s="3">
        <f>DH34*基本シート!$C$3</f>
        <v>0.8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22.120000000000005</v>
      </c>
      <c r="EA34" s="3">
        <f>ROUND(DZ34*基本シート!$C$3,0)</f>
        <v>354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0.02</v>
      </c>
      <c r="EH34" s="3">
        <v>0</v>
      </c>
      <c r="EI34" s="3">
        <v>1.53</v>
      </c>
      <c r="EJ34" s="3">
        <v>3.93</v>
      </c>
      <c r="EK34" s="3">
        <v>1.84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0.03</v>
      </c>
      <c r="EZ34" s="3">
        <f t="shared" si="13"/>
        <v>7.5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0.01</v>
      </c>
      <c r="FL34" s="3">
        <v>0</v>
      </c>
      <c r="FM34" s="3">
        <v>0</v>
      </c>
      <c r="FN34" s="3">
        <v>0.01</v>
      </c>
      <c r="FO34" s="3">
        <v>0.03</v>
      </c>
      <c r="FP34" s="3">
        <v>0.25</v>
      </c>
      <c r="FQ34" s="3">
        <v>1.05</v>
      </c>
      <c r="FR34" s="3">
        <v>1.98</v>
      </c>
      <c r="FS34" s="3">
        <v>0.47</v>
      </c>
      <c r="FT34" s="3">
        <v>1.02</v>
      </c>
      <c r="FU34" s="3">
        <v>0.44</v>
      </c>
      <c r="FV34" s="3">
        <v>0.43</v>
      </c>
      <c r="FW34" s="3">
        <v>0.22</v>
      </c>
      <c r="FX34" s="3">
        <v>0</v>
      </c>
      <c r="FY34" s="3">
        <f t="shared" si="14"/>
        <v>5.91</v>
      </c>
      <c r="FZ34" s="3">
        <v>0.35</v>
      </c>
      <c r="GA34" s="3">
        <v>0.34</v>
      </c>
      <c r="GB34" s="3">
        <v>0.36</v>
      </c>
      <c r="GC34" s="3">
        <v>0.35</v>
      </c>
      <c r="GD34" s="3">
        <v>0.36</v>
      </c>
      <c r="GE34" s="3">
        <v>0.54</v>
      </c>
      <c r="GF34" s="3">
        <v>0.43</v>
      </c>
      <c r="GG34" s="3">
        <v>0.47</v>
      </c>
      <c r="GH34" s="3">
        <v>0.48</v>
      </c>
      <c r="GI34" s="3">
        <v>0.63</v>
      </c>
      <c r="GJ34" s="3">
        <v>1.46</v>
      </c>
      <c r="GK34" s="3">
        <v>0.61</v>
      </c>
      <c r="GL34" s="3">
        <v>0.39</v>
      </c>
      <c r="GM34" s="3">
        <v>0.38</v>
      </c>
      <c r="GN34" s="3">
        <v>0.63</v>
      </c>
      <c r="GO34" s="3">
        <v>0.72</v>
      </c>
      <c r="GP34" s="3">
        <v>1.0900000000000001</v>
      </c>
      <c r="GQ34" s="3">
        <v>1.98</v>
      </c>
      <c r="GR34" s="3">
        <v>0.48</v>
      </c>
      <c r="GS34" s="3">
        <v>1.02</v>
      </c>
      <c r="GT34" s="3">
        <v>0.44</v>
      </c>
      <c r="GU34" s="3">
        <v>0.43</v>
      </c>
      <c r="GV34" s="3">
        <v>0.43</v>
      </c>
      <c r="GW34" s="3">
        <v>0.42</v>
      </c>
      <c r="GX34" s="3">
        <f t="shared" si="15"/>
        <v>14.79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278</v>
      </c>
      <c r="C35" s="6" t="str">
        <f t="shared" si="10"/>
        <v>日曜日</v>
      </c>
      <c r="D35" s="6"/>
      <c r="E35" s="6" t="str">
        <f t="shared" si="11"/>
        <v>〇</v>
      </c>
      <c r="F35" s="6" t="s">
        <v>426</v>
      </c>
      <c r="G35" s="6" t="s">
        <v>428</v>
      </c>
      <c r="H35" s="3">
        <v>0.46</v>
      </c>
      <c r="I35" s="3">
        <f>IF(E35="〇",H35*基本シート!$E$2,H35*VLOOKUP(LEFT(I$6,FIND("(",I$6)-1),基本シート!$B$6:$C$29,2,FALSE))</f>
        <v>13.758600000000001</v>
      </c>
      <c r="J35" s="3">
        <v>0.44</v>
      </c>
      <c r="K35" s="3">
        <f>IF($E35="〇",J35*基本シート!$E$2,J35*VLOOKUP(LEFT(K$6,FIND("(",K$6)-1),基本シート!$B$6:$C$29,2,FALSE))</f>
        <v>13.160400000000001</v>
      </c>
      <c r="L35" s="3">
        <v>0.42</v>
      </c>
      <c r="M35" s="3">
        <f>IF($E35="〇",L35*基本シート!$E$2,L35*VLOOKUP(LEFT(M$6,FIND("(",M$6)-1),基本シート!$B$6:$C$29,2,FALSE))</f>
        <v>12.562199999999999</v>
      </c>
      <c r="N35" s="3">
        <v>0.47</v>
      </c>
      <c r="O35" s="3">
        <f>IF($E35="〇",N35*基本シート!$E$2,N35*VLOOKUP(LEFT(O$6,FIND("(",O$6)-1),基本シート!$B$6:$C$29,2,FALSE))</f>
        <v>14.057699999999999</v>
      </c>
      <c r="P35" s="3">
        <v>0.43</v>
      </c>
      <c r="Q35" s="3">
        <f>IF($E35="〇",P35*基本シート!$E$2,P35*VLOOKUP(LEFT(Q$6,FIND("(",Q$6)-1),基本シート!$B$6:$C$29,2,FALSE))</f>
        <v>12.8613</v>
      </c>
      <c r="R35" s="3">
        <v>0.4</v>
      </c>
      <c r="S35" s="3">
        <f>IF($E35="〇",R35*基本シート!$E$2,R35*VLOOKUP(LEFT(S$6,FIND("(",S$6)-1),基本シート!$B$6:$C$29,2,FALSE))</f>
        <v>11.964</v>
      </c>
      <c r="T35" s="3">
        <v>0.31</v>
      </c>
      <c r="U35" s="3">
        <f>IF($E35="〇",T35*基本シート!$E$2,T35*VLOOKUP(LEFT(U$6,FIND("(",U$6)-1),基本シート!$B$6:$C$29,2,FALSE))</f>
        <v>9.2721</v>
      </c>
      <c r="V35" s="3">
        <v>0.1</v>
      </c>
      <c r="W35" s="3">
        <f>IF($E35="〇",V35*基本シート!$E$2,V35*VLOOKUP(LEFT(W$6,FIND("(",W$6)-1),基本シート!$B$6:$C$29,2,FALSE))</f>
        <v>2.9910000000000001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0.06</v>
      </c>
      <c r="AQ35" s="3">
        <f>IF($E35="〇",AP35*基本シート!$E$2,AP35*VLOOKUP(LEFT(AQ$6,FIND("(",AQ$6)-1),基本シート!$B$6:$C$29,2,FALSE))</f>
        <v>1.7946</v>
      </c>
      <c r="AR35" s="3">
        <v>0.03</v>
      </c>
      <c r="AS35" s="3">
        <f>IF($E35="〇",AR35*基本シート!$E$2,AR35*VLOOKUP(LEFT(AS$6,FIND("(",AS$6)-1),基本シート!$B$6:$C$29,2,FALSE))</f>
        <v>0.89729999999999999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0.36</v>
      </c>
      <c r="AW35" s="3">
        <f>IF($E35="〇",AV35*基本シート!$E$2,AV35*VLOOKUP(LEFT(AW$6,FIND("(",AW$6)-1),基本シート!$B$6:$C$29,2,FALSE))</f>
        <v>10.7676</v>
      </c>
      <c r="AX35" s="3">
        <v>0.45</v>
      </c>
      <c r="AY35" s="3">
        <f>IF($E35="〇",AX35*基本シート!$E$2,AX35*VLOOKUP(LEFT(AY$6,FIND("(",AY$6)-1),基本シート!$B$6:$C$29,2,FALSE))</f>
        <v>13.4595</v>
      </c>
      <c r="AZ35" s="3">
        <v>0.31</v>
      </c>
      <c r="BA35" s="3">
        <f>IF($E35="〇",AZ35*基本シート!$E$2,AZ35*VLOOKUP(LEFT(BA$6,FIND("(",BA$6)-1),基本シート!$B$6:$C$29,2,FALSE))</f>
        <v>9.2721</v>
      </c>
      <c r="BB35" s="3">
        <v>0.27</v>
      </c>
      <c r="BC35" s="3">
        <f>IF($E35="〇",BB35*基本シート!$E$2,BB35*VLOOKUP(LEFT(BC$6,FIND("(",BC$6)-1),基本シート!$B$6:$C$29,2,FALSE))</f>
        <v>8.0757000000000012</v>
      </c>
      <c r="BD35" s="3">
        <f t="shared" si="8"/>
        <v>4.51</v>
      </c>
      <c r="BE35" s="3">
        <f t="shared" si="9"/>
        <v>135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0.11</v>
      </c>
      <c r="BM35" s="3">
        <v>1.04</v>
      </c>
      <c r="BN35" s="3">
        <v>3.59</v>
      </c>
      <c r="BO35" s="3">
        <v>5.51</v>
      </c>
      <c r="BP35" s="3">
        <v>4.33</v>
      </c>
      <c r="BQ35" s="3">
        <v>2.67</v>
      </c>
      <c r="BR35" s="3">
        <v>3.9</v>
      </c>
      <c r="BS35" s="3">
        <v>1.98</v>
      </c>
      <c r="BT35" s="3">
        <v>1.58</v>
      </c>
      <c r="BU35" s="3">
        <v>1.46</v>
      </c>
      <c r="BV35" s="3">
        <v>0.11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0.05</v>
      </c>
      <c r="CU35" s="3">
        <f>CT35*基本シート!$C$3</f>
        <v>0.8</v>
      </c>
      <c r="CV35" s="3">
        <v>0.97</v>
      </c>
      <c r="CW35" s="3">
        <f>CV35*基本シート!$C$3</f>
        <v>15.52</v>
      </c>
      <c r="CX35" s="3">
        <v>3.35</v>
      </c>
      <c r="CY35" s="3">
        <f>CX35*基本シート!$C$3</f>
        <v>53.6</v>
      </c>
      <c r="CZ35" s="3">
        <v>2.25</v>
      </c>
      <c r="DA35" s="3">
        <f>CZ35*基本シート!$C$3</f>
        <v>36</v>
      </c>
      <c r="DB35" s="3">
        <v>3.06</v>
      </c>
      <c r="DC35" s="3">
        <f>DB35*基本シート!$C$3</f>
        <v>48.96</v>
      </c>
      <c r="DD35" s="3">
        <v>1.61</v>
      </c>
      <c r="DE35" s="3">
        <f>DD35*基本シート!$C$3</f>
        <v>25.76</v>
      </c>
      <c r="DF35" s="3">
        <v>1.23</v>
      </c>
      <c r="DG35" s="3">
        <f>DF35*基本シート!$C$3</f>
        <v>19.68</v>
      </c>
      <c r="DH35" s="3">
        <v>1.1000000000000001</v>
      </c>
      <c r="DI35" s="3">
        <f>DH35*基本シート!$C$3</f>
        <v>17.600000000000001</v>
      </c>
      <c r="DJ35" s="3">
        <v>0.02</v>
      </c>
      <c r="DK35" s="3">
        <f>DJ35*基本シート!$C$3</f>
        <v>0.32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13.679999999999998</v>
      </c>
      <c r="EA35" s="3">
        <f>ROUND(DZ35*基本シート!$C$3,0)</f>
        <v>219</v>
      </c>
      <c r="EB35" s="3">
        <v>0.03</v>
      </c>
      <c r="EC35" s="3">
        <v>0.03</v>
      </c>
      <c r="ED35" s="3">
        <v>0.03</v>
      </c>
      <c r="EE35" s="3">
        <v>0.03</v>
      </c>
      <c r="EF35" s="3">
        <v>0.04</v>
      </c>
      <c r="EG35" s="3">
        <v>0.03</v>
      </c>
      <c r="EH35" s="3">
        <v>0.02</v>
      </c>
      <c r="EI35" s="3">
        <v>0.56000000000000005</v>
      </c>
      <c r="EJ35" s="3">
        <v>3.13</v>
      </c>
      <c r="EK35" s="3">
        <v>3.68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0.01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0.03</v>
      </c>
      <c r="EX35" s="3">
        <v>0.03</v>
      </c>
      <c r="EY35" s="3">
        <v>0.03</v>
      </c>
      <c r="EZ35" s="3">
        <f t="shared" si="13"/>
        <v>7.69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0.03</v>
      </c>
      <c r="FN35" s="3">
        <v>0</v>
      </c>
      <c r="FO35" s="3">
        <v>0</v>
      </c>
      <c r="FP35" s="3">
        <v>0</v>
      </c>
      <c r="FQ35" s="3">
        <v>0.88</v>
      </c>
      <c r="FR35" s="3">
        <v>2.62</v>
      </c>
      <c r="FS35" s="3">
        <v>0.76</v>
      </c>
      <c r="FT35" s="3">
        <v>0.7</v>
      </c>
      <c r="FU35" s="3">
        <v>0.87</v>
      </c>
      <c r="FV35" s="3">
        <v>0</v>
      </c>
      <c r="FW35" s="3">
        <v>0</v>
      </c>
      <c r="FX35" s="3">
        <v>0</v>
      </c>
      <c r="FY35" s="3">
        <f t="shared" si="14"/>
        <v>5.86</v>
      </c>
      <c r="FZ35" s="3">
        <v>0.43</v>
      </c>
      <c r="GA35" s="3">
        <v>0.41</v>
      </c>
      <c r="GB35" s="3">
        <v>0.39</v>
      </c>
      <c r="GC35" s="3">
        <v>0.44</v>
      </c>
      <c r="GD35" s="3">
        <v>0.39</v>
      </c>
      <c r="GE35" s="3">
        <v>0.37</v>
      </c>
      <c r="GF35" s="3">
        <v>0.4</v>
      </c>
      <c r="GG35" s="3">
        <v>0.57999999999999996</v>
      </c>
      <c r="GH35" s="3">
        <v>0.41</v>
      </c>
      <c r="GI35" s="3">
        <v>0.86</v>
      </c>
      <c r="GJ35" s="3">
        <v>0.98</v>
      </c>
      <c r="GK35" s="3">
        <v>0.42</v>
      </c>
      <c r="GL35" s="3">
        <v>0.87</v>
      </c>
      <c r="GM35" s="3">
        <v>0.37</v>
      </c>
      <c r="GN35" s="3">
        <v>0.34</v>
      </c>
      <c r="GO35" s="3">
        <v>0.35</v>
      </c>
      <c r="GP35" s="3">
        <v>0.97</v>
      </c>
      <c r="GQ35" s="3">
        <v>2.67</v>
      </c>
      <c r="GR35" s="3">
        <v>0.78</v>
      </c>
      <c r="GS35" s="3">
        <v>0.69</v>
      </c>
      <c r="GT35" s="3">
        <v>1.22</v>
      </c>
      <c r="GU35" s="3">
        <v>0.42</v>
      </c>
      <c r="GV35" s="3">
        <v>0.28000000000000003</v>
      </c>
      <c r="GW35" s="3">
        <v>0.24</v>
      </c>
      <c r="GX35" s="3">
        <f t="shared" si="15"/>
        <v>15.28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279</v>
      </c>
      <c r="C36" s="6" t="str">
        <f t="shared" si="10"/>
        <v>月曜日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0.25</v>
      </c>
      <c r="I36" s="3">
        <f>IF(E36="〇",H36*基本シート!$E$2,H36*VLOOKUP(LEFT(I$6,FIND("(",I$6)-1),基本シート!$B$6:$C$29,2,FALSE))</f>
        <v>7.4775</v>
      </c>
      <c r="J36" s="3">
        <v>0.24</v>
      </c>
      <c r="K36" s="3">
        <f>IF($E36="〇",J36*基本シート!$E$2,J36*VLOOKUP(LEFT(K$6,FIND("(",K$6)-1),基本シート!$B$6:$C$29,2,FALSE))</f>
        <v>7.1783999999999999</v>
      </c>
      <c r="L36" s="3">
        <v>0.25</v>
      </c>
      <c r="M36" s="3">
        <f>IF($E36="〇",L36*基本シート!$E$2,L36*VLOOKUP(LEFT(M$6,FIND("(",M$6)-1),基本シート!$B$6:$C$29,2,FALSE))</f>
        <v>7.4775</v>
      </c>
      <c r="N36" s="3">
        <v>0.25</v>
      </c>
      <c r="O36" s="3">
        <f>IF($E36="〇",N36*基本シート!$E$2,N36*VLOOKUP(LEFT(O$6,FIND("(",O$6)-1),基本シート!$B$6:$C$29,2,FALSE))</f>
        <v>7.4775</v>
      </c>
      <c r="P36" s="3">
        <v>1.2</v>
      </c>
      <c r="Q36" s="3">
        <f>IF($E36="〇",P36*基本シート!$E$2,P36*VLOOKUP(LEFT(Q$6,FIND("(",Q$6)-1),基本シート!$B$6:$C$29,2,FALSE))</f>
        <v>35.891999999999996</v>
      </c>
      <c r="R36" s="3">
        <v>0.26</v>
      </c>
      <c r="S36" s="3">
        <f>IF($E36="〇",R36*基本シート!$E$2,R36*VLOOKUP(LEFT(S$6,FIND("(",S$6)-1),基本シート!$B$6:$C$29,2,FALSE))</f>
        <v>7.7766000000000002</v>
      </c>
      <c r="T36" s="3">
        <v>0.56000000000000005</v>
      </c>
      <c r="U36" s="3">
        <f>IF($E36="〇",T36*基本シート!$E$2,T36*VLOOKUP(LEFT(U$6,FIND("(",U$6)-1),基本シート!$B$6:$C$29,2,FALSE))</f>
        <v>16.749600000000001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0.36979999999999996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8"/>
        <v>3.0799999999999992</v>
      </c>
      <c r="BE36" s="3">
        <f t="shared" si="9"/>
        <v>93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0.19</v>
      </c>
      <c r="BM36" s="3">
        <v>2.04</v>
      </c>
      <c r="BN36" s="3">
        <v>4.6100000000000003</v>
      </c>
      <c r="BO36" s="3">
        <v>5.92</v>
      </c>
      <c r="BP36" s="3">
        <v>6.56</v>
      </c>
      <c r="BQ36" s="3">
        <v>6.69</v>
      </c>
      <c r="BR36" s="3">
        <v>6.33</v>
      </c>
      <c r="BS36" s="3">
        <v>5.75</v>
      </c>
      <c r="BT36" s="3">
        <v>3.67</v>
      </c>
      <c r="BU36" s="3">
        <v>1.55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0.01</v>
      </c>
      <c r="CU36" s="3">
        <f>CT36*基本シート!$C$3</f>
        <v>0.16</v>
      </c>
      <c r="CV36" s="3">
        <v>4.67</v>
      </c>
      <c r="CW36" s="3">
        <f>CV36*基本シート!$C$3</f>
        <v>74.72</v>
      </c>
      <c r="CX36" s="3">
        <v>6.36</v>
      </c>
      <c r="CY36" s="3">
        <f>CX36*基本シート!$C$3</f>
        <v>101.76</v>
      </c>
      <c r="CZ36" s="3">
        <v>6.45</v>
      </c>
      <c r="DA36" s="3">
        <f>CZ36*基本シート!$C$3</f>
        <v>103.2</v>
      </c>
      <c r="DB36" s="3">
        <v>6.1</v>
      </c>
      <c r="DC36" s="3">
        <f>DB36*基本シート!$C$3</f>
        <v>97.6</v>
      </c>
      <c r="DD36" s="3">
        <v>5.57</v>
      </c>
      <c r="DE36" s="3">
        <f>DD36*基本シート!$C$3</f>
        <v>89.12</v>
      </c>
      <c r="DF36" s="3">
        <v>3.48</v>
      </c>
      <c r="DG36" s="3">
        <f>DF36*基本シート!$C$3</f>
        <v>55.68</v>
      </c>
      <c r="DH36" s="3">
        <v>1.38</v>
      </c>
      <c r="DI36" s="3">
        <f>DH36*基本シート!$C$3</f>
        <v>22.08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2"/>
        <v>34.11999999999999</v>
      </c>
      <c r="EA36" s="3">
        <f>ROUND(DZ36*基本シート!$C$3,0)</f>
        <v>546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0.05</v>
      </c>
      <c r="EI36" s="3">
        <v>1.76</v>
      </c>
      <c r="EJ36" s="3">
        <v>4.4000000000000004</v>
      </c>
      <c r="EK36" s="3">
        <v>1.04</v>
      </c>
      <c r="EL36" s="3">
        <v>0</v>
      </c>
      <c r="EM36" s="3">
        <v>0</v>
      </c>
      <c r="EN36" s="3">
        <v>0.01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3"/>
        <v>7.44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1.35</v>
      </c>
      <c r="FR36" s="3">
        <v>1.1499999999999999</v>
      </c>
      <c r="FS36" s="3">
        <v>0.39</v>
      </c>
      <c r="FT36" s="3">
        <v>0.46</v>
      </c>
      <c r="FU36" s="3">
        <v>0.39</v>
      </c>
      <c r="FV36" s="3">
        <v>0.7</v>
      </c>
      <c r="FW36" s="3">
        <v>0.33</v>
      </c>
      <c r="FX36" s="3">
        <v>0.21</v>
      </c>
      <c r="FY36" s="3">
        <f t="shared" si="14"/>
        <v>4.9800000000000004</v>
      </c>
      <c r="FZ36" s="3">
        <v>0.22</v>
      </c>
      <c r="GA36" s="3">
        <v>0.21</v>
      </c>
      <c r="GB36" s="3">
        <v>0.22</v>
      </c>
      <c r="GC36" s="3">
        <v>0.22</v>
      </c>
      <c r="GD36" s="3">
        <v>1.17</v>
      </c>
      <c r="GE36" s="3">
        <v>0.23</v>
      </c>
      <c r="GF36" s="3">
        <v>0.7</v>
      </c>
      <c r="GG36" s="3">
        <v>0.28000000000000003</v>
      </c>
      <c r="GH36" s="3">
        <v>0.2</v>
      </c>
      <c r="GI36" s="3">
        <v>0.21</v>
      </c>
      <c r="GJ36" s="3">
        <v>0.2</v>
      </c>
      <c r="GK36" s="3">
        <v>0.24</v>
      </c>
      <c r="GL36" s="3">
        <v>0.22</v>
      </c>
      <c r="GM36" s="3">
        <v>0.18</v>
      </c>
      <c r="GN36" s="3">
        <v>0.19</v>
      </c>
      <c r="GO36" s="3">
        <v>0.17</v>
      </c>
      <c r="GP36" s="3">
        <v>1.41</v>
      </c>
      <c r="GQ36" s="3">
        <v>1.1399999999999999</v>
      </c>
      <c r="GR36" s="3">
        <v>0.4</v>
      </c>
      <c r="GS36" s="3">
        <v>0.46</v>
      </c>
      <c r="GT36" s="3">
        <v>0.39</v>
      </c>
      <c r="GU36" s="3">
        <v>0.69</v>
      </c>
      <c r="GV36" s="3">
        <v>0.33</v>
      </c>
      <c r="GW36" s="3">
        <v>0.21</v>
      </c>
      <c r="GX36" s="3">
        <f t="shared" si="15"/>
        <v>9.8900000000000023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 t="s">
        <v>280</v>
      </c>
      <c r="C37" s="6" t="str">
        <f t="shared" si="10"/>
        <v>火曜日</v>
      </c>
      <c r="D37" s="6"/>
      <c r="E37" s="6"/>
      <c r="F37" s="6" t="s">
        <v>428</v>
      </c>
      <c r="G37" s="6" t="s">
        <v>428</v>
      </c>
      <c r="H37" s="3">
        <v>0</v>
      </c>
      <c r="I37" s="3">
        <f>IF(E37="〇",H37*基本シート!$E$2,H37*VLOOKUP(LEFT(I$6,FIND("(",I$6)-1),基本シート!$B$6:$C$29,2,FALSE))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0.22</v>
      </c>
      <c r="O37" s="3">
        <f>IF($E37="〇",N37*基本シート!$E$2,N37*VLOOKUP(LEFT(O$6,FIND("(",O$6)-1),基本シート!$B$6:$C$29,2,FALSE))</f>
        <v>6.5802000000000005</v>
      </c>
      <c r="P37" s="3">
        <v>0.46</v>
      </c>
      <c r="Q37" s="3">
        <f>IF($E37="〇",P37*基本シート!$E$2,P37*VLOOKUP(LEFT(Q$6,FIND("(",Q$6)-1),基本シート!$B$6:$C$29,2,FALSE))</f>
        <v>13.758600000000001</v>
      </c>
      <c r="R37" s="3">
        <v>0.66</v>
      </c>
      <c r="S37" s="3">
        <f>IF($E37="〇",R37*基本シート!$E$2,R37*VLOOKUP(LEFT(S$6,FIND("(",S$6)-1),基本シート!$B$6:$C$29,2,FALSE))</f>
        <v>19.740600000000001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0.02</v>
      </c>
      <c r="AU37" s="3">
        <f>IF($E37="〇",AT37*基本シート!$E$2,AT37*VLOOKUP(LEFT(AU$6,FIND("(",AU$6)-1),基本シート!$B$6:$C$29,2,FALSE))</f>
        <v>0.73959999999999992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0.62</v>
      </c>
      <c r="BA37" s="3">
        <f>IF($E37="〇",AZ37*基本シート!$E$2,AZ37*VLOOKUP(LEFT(BA$6,FIND("(",BA$6)-1),基本シート!$B$6:$C$29,2,FALSE))</f>
        <v>18.5442</v>
      </c>
      <c r="BB37" s="3">
        <v>0.48</v>
      </c>
      <c r="BC37" s="3">
        <f>IF($E37="〇",BB37*基本シート!$E$2,BB37*VLOOKUP(LEFT(BC$6,FIND("(",BC$6)-1),基本シート!$B$6:$C$29,2,FALSE))</f>
        <v>14.3568</v>
      </c>
      <c r="BD37" s="3"/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0.19</v>
      </c>
      <c r="BM37" s="3">
        <v>1.95</v>
      </c>
      <c r="BN37" s="3">
        <v>4.42</v>
      </c>
      <c r="BO37" s="3">
        <v>5.92</v>
      </c>
      <c r="BP37" s="3">
        <v>6.52</v>
      </c>
      <c r="BQ37" s="3">
        <v>6.48</v>
      </c>
      <c r="BR37" s="3">
        <v>6.23</v>
      </c>
      <c r="BS37" s="3">
        <v>4.75</v>
      </c>
      <c r="BT37" s="3">
        <v>2.15</v>
      </c>
      <c r="BU37" s="3">
        <v>1.1299999999999999</v>
      </c>
      <c r="BV37" s="3">
        <v>0.1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>
        <f>CR37*基本シート!$C$3</f>
        <v>0.16</v>
      </c>
      <c r="CT37" s="3">
        <v>0.05</v>
      </c>
      <c r="CU37" s="3">
        <f>CT37*基本シート!$C$3</f>
        <v>0.8</v>
      </c>
      <c r="CV37" s="3">
        <v>3.84</v>
      </c>
      <c r="CW37" s="3">
        <f>CV37*基本シート!$C$3</f>
        <v>61.44</v>
      </c>
      <c r="CX37" s="3">
        <v>6.19</v>
      </c>
      <c r="CY37" s="3">
        <f>CX37*基本シート!$C$3</f>
        <v>99.04</v>
      </c>
      <c r="CZ37" s="3">
        <v>6.19</v>
      </c>
      <c r="DA37" s="3">
        <f>CZ37*基本シート!$C$3</f>
        <v>99.04</v>
      </c>
      <c r="DB37" s="3">
        <v>5.96</v>
      </c>
      <c r="DC37" s="3">
        <f>DB37*基本シート!$C$3</f>
        <v>95.36</v>
      </c>
      <c r="DD37" s="3">
        <v>4.47</v>
      </c>
      <c r="DE37" s="3">
        <f>DD37*基本シート!$C$3</f>
        <v>71.52</v>
      </c>
      <c r="DF37" s="3">
        <v>1.87</v>
      </c>
      <c r="DG37" s="3">
        <f>DF37*基本シート!$C$3</f>
        <v>29.92</v>
      </c>
      <c r="DH37" s="3">
        <v>0.85</v>
      </c>
      <c r="DI37" s="3">
        <f>DH37*基本シート!$C$3</f>
        <v>13.6</v>
      </c>
      <c r="DJ37" s="3">
        <v>0.03</v>
      </c>
      <c r="DK37" s="3">
        <f>DJ37*基本シート!$C$3</f>
        <v>0.48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6">SUM(CD37,CF37,CH37,CJ37,CL37,CN37,CP37,CR37,CT37,CV37,CX37,CZ37,DB37,DD37,DF37,DH37,DJ37,DL37,DN37,DP37,DR37,DT37,DV37,DX37)</f>
        <v>29.480000000000008</v>
      </c>
      <c r="EA37" s="3">
        <f>ROUND(DZ37*基本シート!$C$3,0)</f>
        <v>472</v>
      </c>
      <c r="EB37" s="3">
        <v>0</v>
      </c>
      <c r="EC37" s="3">
        <v>0</v>
      </c>
      <c r="ED37" s="3">
        <v>0</v>
      </c>
      <c r="EE37" s="3">
        <v>0</v>
      </c>
      <c r="EF37" s="3">
        <v>0.03</v>
      </c>
      <c r="EG37" s="3">
        <v>0.04</v>
      </c>
      <c r="EH37" s="3">
        <v>0.02</v>
      </c>
      <c r="EI37" s="3">
        <v>1.54</v>
      </c>
      <c r="EJ37" s="3">
        <v>4.01</v>
      </c>
      <c r="EK37" s="3">
        <v>1.73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0.04</v>
      </c>
      <c r="EZ37" s="3"/>
      <c r="FA37" s="3">
        <v>0.21</v>
      </c>
      <c r="FB37" s="3">
        <v>0.21</v>
      </c>
      <c r="FC37" s="3">
        <v>0.21</v>
      </c>
      <c r="FD37" s="3">
        <v>0.02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</v>
      </c>
      <c r="FR37" s="3">
        <v>1.92</v>
      </c>
      <c r="FS37" s="3">
        <v>0.75</v>
      </c>
      <c r="FT37" s="3">
        <v>1.1100000000000001</v>
      </c>
      <c r="FU37" s="3">
        <v>0.5</v>
      </c>
      <c r="FV37" s="3">
        <v>0.54</v>
      </c>
      <c r="FW37" s="3">
        <v>0.12</v>
      </c>
      <c r="FX37" s="3">
        <v>0</v>
      </c>
      <c r="FY37" s="3"/>
      <c r="FZ37" s="3">
        <v>0.21</v>
      </c>
      <c r="GA37" s="3">
        <v>0.21</v>
      </c>
      <c r="GB37" s="3">
        <v>0.21</v>
      </c>
      <c r="GC37" s="3">
        <v>0.24</v>
      </c>
      <c r="GD37" s="3">
        <v>0.43</v>
      </c>
      <c r="GE37" s="3">
        <v>0.62</v>
      </c>
      <c r="GF37" s="3">
        <v>0.95</v>
      </c>
      <c r="GG37" s="3">
        <v>0.4</v>
      </c>
      <c r="GH37" s="3">
        <v>0.36</v>
      </c>
      <c r="GI37" s="3">
        <v>0.35</v>
      </c>
      <c r="GJ37" s="3">
        <v>0.33</v>
      </c>
      <c r="GK37" s="3">
        <v>0.28999999999999998</v>
      </c>
      <c r="GL37" s="3">
        <v>0.27</v>
      </c>
      <c r="GM37" s="3">
        <v>0.28000000000000003</v>
      </c>
      <c r="GN37" s="3">
        <v>0.28000000000000003</v>
      </c>
      <c r="GO37" s="3">
        <v>0.28999999999999998</v>
      </c>
      <c r="GP37" s="3">
        <v>0.87</v>
      </c>
      <c r="GQ37" s="3">
        <v>1.92</v>
      </c>
      <c r="GR37" s="3">
        <v>0.75</v>
      </c>
      <c r="GS37" s="3">
        <v>1.1200000000000001</v>
      </c>
      <c r="GT37" s="3">
        <v>0.5</v>
      </c>
      <c r="GU37" s="3">
        <v>0.54</v>
      </c>
      <c r="GV37" s="3">
        <v>0.74</v>
      </c>
      <c r="GW37" s="3">
        <v>0.44</v>
      </c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ref="C38" si="17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4.79</v>
      </c>
      <c r="I38" s="3">
        <f>IF(E38="〇",H38*基本シート!$E$2,H38*VLOOKUP(LEFT(I$6,FIND("(",I$6)-1),基本シート!$B$6:$C$29,2,FALSE))</f>
        <v>143.2689</v>
      </c>
      <c r="J38" s="3">
        <f t="shared" ref="J38:M38" si="18">SUM(J7:J36)</f>
        <v>5.1000000000000014</v>
      </c>
      <c r="K38" s="3">
        <f t="shared" si="18"/>
        <v>152.54100000000003</v>
      </c>
      <c r="L38" s="3">
        <f t="shared" si="18"/>
        <v>5.43</v>
      </c>
      <c r="M38" s="3">
        <f t="shared" si="18"/>
        <v>162.41130000000001</v>
      </c>
      <c r="N38" s="3">
        <f>SUM(N7:N37)</f>
        <v>5.8100000000000005</v>
      </c>
      <c r="O38" s="3">
        <f t="shared" ref="O38:BZ38" si="19">SUM(O7:O37)</f>
        <v>173.77709999999999</v>
      </c>
      <c r="P38" s="3">
        <f t="shared" si="19"/>
        <v>14.240000000000004</v>
      </c>
      <c r="Q38" s="3">
        <f t="shared" si="19"/>
        <v>425.91840000000008</v>
      </c>
      <c r="R38" s="3">
        <f t="shared" si="19"/>
        <v>19.86</v>
      </c>
      <c r="S38" s="3">
        <f t="shared" si="19"/>
        <v>594.01260000000013</v>
      </c>
      <c r="T38" s="3">
        <f t="shared" si="19"/>
        <v>13.069999999999999</v>
      </c>
      <c r="U38" s="3">
        <f t="shared" si="19"/>
        <v>390.92370000000005</v>
      </c>
      <c r="V38" s="3">
        <f t="shared" si="19"/>
        <v>0.75000000000000011</v>
      </c>
      <c r="W38" s="3">
        <f t="shared" si="19"/>
        <v>24.3414</v>
      </c>
      <c r="X38" s="3">
        <f t="shared" si="19"/>
        <v>0.03</v>
      </c>
      <c r="Y38" s="3">
        <f t="shared" si="19"/>
        <v>1.1093999999999999</v>
      </c>
      <c r="Z38" s="3">
        <f t="shared" si="19"/>
        <v>0.04</v>
      </c>
      <c r="AA38" s="3">
        <f t="shared" si="19"/>
        <v>1.3378000000000001</v>
      </c>
      <c r="AB38" s="3">
        <f t="shared" si="19"/>
        <v>0.03</v>
      </c>
      <c r="AC38" s="3">
        <f t="shared" si="19"/>
        <v>1.0387</v>
      </c>
      <c r="AD38" s="3">
        <f t="shared" si="19"/>
        <v>0.02</v>
      </c>
      <c r="AE38" s="3">
        <f t="shared" si="19"/>
        <v>0.66890000000000005</v>
      </c>
      <c r="AF38" s="3">
        <f t="shared" si="19"/>
        <v>0</v>
      </c>
      <c r="AG38" s="3">
        <f t="shared" si="19"/>
        <v>0</v>
      </c>
      <c r="AH38" s="3">
        <f t="shared" si="19"/>
        <v>0</v>
      </c>
      <c r="AI38" s="3">
        <f>IF($E38="〇",AH38*基本シート!$E$2,AH38*VLOOKUP(LEFT(AI$6,FIND("(",AI$6)-1),基本シート!$B$6:$C$29,2,FALSE))</f>
        <v>0</v>
      </c>
      <c r="AJ38" s="3">
        <f t="shared" si="19"/>
        <v>0</v>
      </c>
      <c r="AK38" s="3">
        <f t="shared" si="19"/>
        <v>0</v>
      </c>
      <c r="AL38" s="3">
        <f t="shared" si="19"/>
        <v>0.02</v>
      </c>
      <c r="AM38" s="3">
        <f t="shared" si="19"/>
        <v>0.59820000000000007</v>
      </c>
      <c r="AN38" s="3">
        <f t="shared" si="19"/>
        <v>0.08</v>
      </c>
      <c r="AO38" s="3">
        <f t="shared" si="19"/>
        <v>2.6756000000000002</v>
      </c>
      <c r="AP38" s="3">
        <f t="shared" si="19"/>
        <v>0.23000000000000004</v>
      </c>
      <c r="AQ38" s="3">
        <f t="shared" si="19"/>
        <v>7.4448999999999996</v>
      </c>
      <c r="AR38" s="3">
        <f t="shared" si="19"/>
        <v>0.27999999999999997</v>
      </c>
      <c r="AS38" s="3">
        <f t="shared" si="19"/>
        <v>9.6473999999999993</v>
      </c>
      <c r="AT38" s="3">
        <f t="shared" si="19"/>
        <v>0.17</v>
      </c>
      <c r="AU38" s="3">
        <f t="shared" si="19"/>
        <v>6.0038</v>
      </c>
      <c r="AV38" s="3">
        <f t="shared" si="19"/>
        <v>1.41</v>
      </c>
      <c r="AW38" s="3">
        <f t="shared" si="19"/>
        <v>43.799199999999992</v>
      </c>
      <c r="AX38" s="3">
        <f t="shared" si="19"/>
        <v>2.5099999999999998</v>
      </c>
      <c r="AY38" s="3">
        <f t="shared" si="19"/>
        <v>75.074100000000001</v>
      </c>
      <c r="AZ38" s="3">
        <f t="shared" si="19"/>
        <v>3.62</v>
      </c>
      <c r="BA38" s="3">
        <f t="shared" si="19"/>
        <v>108.27419999999999</v>
      </c>
      <c r="BB38" s="3">
        <f t="shared" si="19"/>
        <v>4.1400000000000006</v>
      </c>
      <c r="BC38" s="3">
        <f t="shared" si="19"/>
        <v>123.82740000000001</v>
      </c>
      <c r="BD38" s="3">
        <f t="shared" si="19"/>
        <v>78.379999999999981</v>
      </c>
      <c r="BE38" s="3">
        <f t="shared" si="19"/>
        <v>2352</v>
      </c>
      <c r="BF38" s="3">
        <f t="shared" si="19"/>
        <v>0</v>
      </c>
      <c r="BG38" s="3">
        <f t="shared" si="19"/>
        <v>0</v>
      </c>
      <c r="BH38" s="3">
        <f t="shared" si="19"/>
        <v>0</v>
      </c>
      <c r="BI38" s="3">
        <f t="shared" si="19"/>
        <v>0</v>
      </c>
      <c r="BJ38" s="3">
        <f t="shared" si="19"/>
        <v>0</v>
      </c>
      <c r="BK38" s="3">
        <f t="shared" si="19"/>
        <v>7.0000000000000007E-2</v>
      </c>
      <c r="BL38" s="3">
        <f t="shared" si="19"/>
        <v>10.409999999999998</v>
      </c>
      <c r="BM38" s="3">
        <f t="shared" si="19"/>
        <v>59.550000000000004</v>
      </c>
      <c r="BN38" s="3">
        <f t="shared" si="19"/>
        <v>123.47000000000001</v>
      </c>
      <c r="BO38" s="3">
        <f t="shared" si="19"/>
        <v>145.19999999999999</v>
      </c>
      <c r="BP38" s="3">
        <f t="shared" si="19"/>
        <v>148.17000000000004</v>
      </c>
      <c r="BQ38" s="3">
        <f t="shared" si="19"/>
        <v>155.5</v>
      </c>
      <c r="BR38" s="3">
        <f t="shared" si="19"/>
        <v>149.41999999999999</v>
      </c>
      <c r="BS38" s="3">
        <f t="shared" si="19"/>
        <v>129.44999999999999</v>
      </c>
      <c r="BT38" s="3">
        <f t="shared" si="19"/>
        <v>79.629999999999981</v>
      </c>
      <c r="BU38" s="3">
        <f t="shared" si="19"/>
        <v>41.94</v>
      </c>
      <c r="BV38" s="3">
        <f t="shared" si="19"/>
        <v>6.9799999999999995</v>
      </c>
      <c r="BW38" s="3">
        <f t="shared" si="19"/>
        <v>0</v>
      </c>
      <c r="BX38" s="3">
        <f t="shared" si="19"/>
        <v>0</v>
      </c>
      <c r="BY38" s="3">
        <f t="shared" si="19"/>
        <v>0</v>
      </c>
      <c r="BZ38" s="3">
        <f t="shared" si="19"/>
        <v>0</v>
      </c>
      <c r="CA38" s="3">
        <f t="shared" ref="CA38:EL38" si="20">SUM(CA7:CA37)</f>
        <v>0</v>
      </c>
      <c r="CB38" s="3">
        <f t="shared" si="20"/>
        <v>0</v>
      </c>
      <c r="CC38" s="3">
        <f t="shared" si="20"/>
        <v>0</v>
      </c>
      <c r="CD38" s="3">
        <f t="shared" si="20"/>
        <v>0.03</v>
      </c>
      <c r="CE38" s="3">
        <f t="shared" si="20"/>
        <v>0.48</v>
      </c>
      <c r="CF38" s="3">
        <f t="shared" si="20"/>
        <v>0.01</v>
      </c>
      <c r="CG38" s="3">
        <f t="shared" si="20"/>
        <v>0.16</v>
      </c>
      <c r="CH38" s="3">
        <f t="shared" si="20"/>
        <v>0.02</v>
      </c>
      <c r="CI38" s="3">
        <f t="shared" si="20"/>
        <v>0.32</v>
      </c>
      <c r="CJ38" s="3">
        <f t="shared" si="20"/>
        <v>0.01</v>
      </c>
      <c r="CK38" s="3">
        <f t="shared" si="20"/>
        <v>0.16</v>
      </c>
      <c r="CL38" s="3">
        <f t="shared" si="20"/>
        <v>6.0000000000000005E-2</v>
      </c>
      <c r="CM38" s="3">
        <f t="shared" si="20"/>
        <v>0.96000000000000008</v>
      </c>
      <c r="CN38" s="3">
        <f t="shared" si="20"/>
        <v>6.0000000000000005E-2</v>
      </c>
      <c r="CO38" s="3">
        <f t="shared" si="20"/>
        <v>0.96000000000000008</v>
      </c>
      <c r="CP38" s="3">
        <f t="shared" si="20"/>
        <v>0.08</v>
      </c>
      <c r="CQ38" s="3">
        <f t="shared" si="20"/>
        <v>1.28</v>
      </c>
      <c r="CR38" s="3">
        <f t="shared" si="20"/>
        <v>0.28000000000000008</v>
      </c>
      <c r="CS38" s="3">
        <f t="shared" si="20"/>
        <v>4.4800000000000013</v>
      </c>
      <c r="CT38" s="3">
        <f t="shared" si="20"/>
        <v>30.020000000000014</v>
      </c>
      <c r="CU38" s="3">
        <f t="shared" si="20"/>
        <v>480.32000000000022</v>
      </c>
      <c r="CV38" s="3">
        <f t="shared" si="20"/>
        <v>106.29999999999998</v>
      </c>
      <c r="CW38" s="3">
        <f t="shared" si="20"/>
        <v>1700.7999999999997</v>
      </c>
      <c r="CX38" s="3">
        <f t="shared" si="20"/>
        <v>128.43</v>
      </c>
      <c r="CY38" s="3">
        <f t="shared" si="20"/>
        <v>2054.88</v>
      </c>
      <c r="CZ38" s="3">
        <f t="shared" si="20"/>
        <v>142.87</v>
      </c>
      <c r="DA38" s="3">
        <f t="shared" si="20"/>
        <v>2285.92</v>
      </c>
      <c r="DB38" s="3">
        <f t="shared" si="20"/>
        <v>141.44000000000003</v>
      </c>
      <c r="DC38" s="3">
        <f t="shared" si="20"/>
        <v>2263.0400000000004</v>
      </c>
      <c r="DD38" s="3">
        <f t="shared" si="20"/>
        <v>121.84999999999997</v>
      </c>
      <c r="DE38" s="3">
        <f t="shared" si="20"/>
        <v>1949.5999999999995</v>
      </c>
      <c r="DF38" s="3">
        <f t="shared" si="20"/>
        <v>72.050000000000026</v>
      </c>
      <c r="DG38" s="3">
        <f t="shared" si="20"/>
        <v>1152.8000000000004</v>
      </c>
      <c r="DH38" s="3">
        <f t="shared" si="20"/>
        <v>35.590000000000003</v>
      </c>
      <c r="DI38" s="3">
        <f t="shared" si="20"/>
        <v>569.44000000000005</v>
      </c>
      <c r="DJ38" s="3">
        <f t="shared" si="20"/>
        <v>4.5699999999999994</v>
      </c>
      <c r="DK38" s="3">
        <f t="shared" si="20"/>
        <v>73.11999999999999</v>
      </c>
      <c r="DL38" s="3">
        <f t="shared" si="20"/>
        <v>0.13999999999999999</v>
      </c>
      <c r="DM38" s="3">
        <f t="shared" si="20"/>
        <v>2.2399999999999998</v>
      </c>
      <c r="DN38" s="3">
        <f t="shared" si="20"/>
        <v>0.17</v>
      </c>
      <c r="DO38" s="3">
        <f t="shared" si="20"/>
        <v>2.72</v>
      </c>
      <c r="DP38" s="3">
        <f t="shared" si="20"/>
        <v>0.16</v>
      </c>
      <c r="DQ38" s="3">
        <f t="shared" si="20"/>
        <v>2.56</v>
      </c>
      <c r="DR38" s="3">
        <f t="shared" si="20"/>
        <v>0.08</v>
      </c>
      <c r="DS38" s="3">
        <f t="shared" si="20"/>
        <v>1.28</v>
      </c>
      <c r="DT38" s="3">
        <f t="shared" si="20"/>
        <v>0.09</v>
      </c>
      <c r="DU38" s="3">
        <f t="shared" si="20"/>
        <v>1.44</v>
      </c>
      <c r="DV38" s="3">
        <f t="shared" si="20"/>
        <v>0.10999999999999999</v>
      </c>
      <c r="DW38" s="3">
        <f t="shared" si="20"/>
        <v>1.7599999999999998</v>
      </c>
      <c r="DX38" s="3">
        <f t="shared" si="20"/>
        <v>6.0000000000000005E-2</v>
      </c>
      <c r="DY38" s="3">
        <f t="shared" si="20"/>
        <v>0.96000000000000008</v>
      </c>
      <c r="DZ38" s="3">
        <f t="shared" si="20"/>
        <v>784.48</v>
      </c>
      <c r="EA38" s="3">
        <f t="shared" si="20"/>
        <v>12555</v>
      </c>
      <c r="EB38" s="3">
        <f t="shared" si="20"/>
        <v>0.34000000000000008</v>
      </c>
      <c r="EC38" s="3">
        <f t="shared" si="20"/>
        <v>0.45000000000000007</v>
      </c>
      <c r="ED38" s="3">
        <f t="shared" si="20"/>
        <v>0.48000000000000009</v>
      </c>
      <c r="EE38" s="3">
        <f t="shared" si="20"/>
        <v>0.50000000000000011</v>
      </c>
      <c r="EF38" s="3">
        <f t="shared" si="20"/>
        <v>0.56000000000000016</v>
      </c>
      <c r="EG38" s="3">
        <f t="shared" si="20"/>
        <v>0.52000000000000013</v>
      </c>
      <c r="EH38" s="3">
        <f t="shared" si="20"/>
        <v>4.6499999999999977</v>
      </c>
      <c r="EI38" s="3">
        <f t="shared" si="20"/>
        <v>49.58</v>
      </c>
      <c r="EJ38" s="3">
        <f t="shared" si="20"/>
        <v>85.080000000000013</v>
      </c>
      <c r="EK38" s="3">
        <f t="shared" si="20"/>
        <v>29.799999999999997</v>
      </c>
      <c r="EL38" s="3">
        <f t="shared" si="20"/>
        <v>10.809999999999999</v>
      </c>
      <c r="EM38" s="3">
        <f t="shared" ref="EM38:GX38" si="21">SUM(EM7:EM37)</f>
        <v>5.6000000000000014</v>
      </c>
      <c r="EN38" s="3">
        <f t="shared" si="21"/>
        <v>1.1300000000000001</v>
      </c>
      <c r="EO38" s="3">
        <f t="shared" si="21"/>
        <v>0.98</v>
      </c>
      <c r="EP38" s="3">
        <f t="shared" si="21"/>
        <v>0.25</v>
      </c>
      <c r="EQ38" s="3">
        <f t="shared" si="21"/>
        <v>0.04</v>
      </c>
      <c r="ER38" s="3">
        <f t="shared" si="21"/>
        <v>0</v>
      </c>
      <c r="ES38" s="3">
        <f t="shared" si="21"/>
        <v>0</v>
      </c>
      <c r="ET38" s="3">
        <f t="shared" si="21"/>
        <v>0</v>
      </c>
      <c r="EU38" s="3">
        <f t="shared" si="21"/>
        <v>0</v>
      </c>
      <c r="EV38" s="3">
        <f t="shared" si="21"/>
        <v>0</v>
      </c>
      <c r="EW38" s="3">
        <f t="shared" si="21"/>
        <v>0.1</v>
      </c>
      <c r="EX38" s="3">
        <f t="shared" si="21"/>
        <v>0.16</v>
      </c>
      <c r="EY38" s="3">
        <f t="shared" si="21"/>
        <v>0.27</v>
      </c>
      <c r="EZ38" s="3">
        <f t="shared" si="21"/>
        <v>183.89000000000001</v>
      </c>
      <c r="FA38" s="3">
        <f t="shared" si="21"/>
        <v>3.49</v>
      </c>
      <c r="FB38" s="3">
        <f t="shared" si="21"/>
        <v>2.71</v>
      </c>
      <c r="FC38" s="3">
        <f t="shared" si="21"/>
        <v>2.38</v>
      </c>
      <c r="FD38" s="3">
        <f t="shared" si="21"/>
        <v>3.3100000000000005</v>
      </c>
      <c r="FE38" s="3">
        <f t="shared" si="21"/>
        <v>10.930000000000001</v>
      </c>
      <c r="FF38" s="3">
        <f t="shared" si="21"/>
        <v>8.870000000000001</v>
      </c>
      <c r="FG38" s="3">
        <f t="shared" si="21"/>
        <v>0.15000000000000002</v>
      </c>
      <c r="FH38" s="3">
        <f t="shared" si="21"/>
        <v>0.04</v>
      </c>
      <c r="FI38" s="3">
        <f t="shared" si="21"/>
        <v>0</v>
      </c>
      <c r="FJ38" s="3">
        <f t="shared" si="21"/>
        <v>0.01</v>
      </c>
      <c r="FK38" s="3">
        <f t="shared" si="21"/>
        <v>0.04</v>
      </c>
      <c r="FL38" s="3">
        <f t="shared" si="21"/>
        <v>0.04</v>
      </c>
      <c r="FM38" s="3">
        <f t="shared" si="21"/>
        <v>0.15000000000000002</v>
      </c>
      <c r="FN38" s="3">
        <f t="shared" si="21"/>
        <v>0.1</v>
      </c>
      <c r="FO38" s="3">
        <f t="shared" si="21"/>
        <v>0.14000000000000001</v>
      </c>
      <c r="FP38" s="3">
        <f t="shared" si="21"/>
        <v>1.5400000000000003</v>
      </c>
      <c r="FQ38" s="3">
        <f t="shared" si="21"/>
        <v>16.270000000000003</v>
      </c>
      <c r="FR38" s="3">
        <f t="shared" si="21"/>
        <v>29.840000000000003</v>
      </c>
      <c r="FS38" s="3">
        <f t="shared" si="21"/>
        <v>15.850000000000003</v>
      </c>
      <c r="FT38" s="3">
        <f t="shared" si="21"/>
        <v>13.19</v>
      </c>
      <c r="FU38" s="3">
        <f t="shared" si="21"/>
        <v>12.850000000000001</v>
      </c>
      <c r="FV38" s="3">
        <f t="shared" si="21"/>
        <v>12.43</v>
      </c>
      <c r="FW38" s="3">
        <f t="shared" si="21"/>
        <v>8.1099999999999977</v>
      </c>
      <c r="FX38" s="3">
        <f t="shared" si="21"/>
        <v>5.78</v>
      </c>
      <c r="FY38" s="3">
        <f t="shared" si="21"/>
        <v>141.82</v>
      </c>
      <c r="FZ38" s="3">
        <f t="shared" si="21"/>
        <v>7.91</v>
      </c>
      <c r="GA38" s="3">
        <f t="shared" si="21"/>
        <v>7.35</v>
      </c>
      <c r="GB38" s="3">
        <f t="shared" si="21"/>
        <v>7.3099999999999987</v>
      </c>
      <c r="GC38" s="3">
        <f t="shared" si="21"/>
        <v>8.6100000000000012</v>
      </c>
      <c r="GD38" s="3">
        <f t="shared" si="21"/>
        <v>24.549999999999997</v>
      </c>
      <c r="GE38" s="3">
        <f t="shared" si="21"/>
        <v>28.219999999999995</v>
      </c>
      <c r="GF38" s="3">
        <f t="shared" si="21"/>
        <v>18.899999999999999</v>
      </c>
      <c r="GG38" s="3">
        <f t="shared" si="21"/>
        <v>10.480000000000002</v>
      </c>
      <c r="GH38" s="3">
        <f t="shared" si="21"/>
        <v>8.4</v>
      </c>
      <c r="GI38" s="3">
        <f t="shared" si="21"/>
        <v>9.15</v>
      </c>
      <c r="GJ38" s="3">
        <f t="shared" si="21"/>
        <v>9</v>
      </c>
      <c r="GK38" s="3">
        <f t="shared" si="21"/>
        <v>7.09</v>
      </c>
      <c r="GL38" s="3">
        <f t="shared" si="21"/>
        <v>7</v>
      </c>
      <c r="GM38" s="3">
        <f t="shared" si="21"/>
        <v>6.72</v>
      </c>
      <c r="GN38" s="3">
        <f t="shared" si="21"/>
        <v>7.47</v>
      </c>
      <c r="GO38" s="3">
        <f t="shared" si="21"/>
        <v>7.8699999999999992</v>
      </c>
      <c r="GP38" s="3">
        <f t="shared" si="21"/>
        <v>18.760000000000002</v>
      </c>
      <c r="GQ38" s="3">
        <f t="shared" si="21"/>
        <v>29.930000000000007</v>
      </c>
      <c r="GR38" s="3">
        <f t="shared" si="21"/>
        <v>15.96</v>
      </c>
      <c r="GS38" s="3">
        <f t="shared" si="21"/>
        <v>13.2</v>
      </c>
      <c r="GT38" s="3">
        <f t="shared" si="21"/>
        <v>14.180000000000003</v>
      </c>
      <c r="GU38" s="3">
        <f t="shared" si="21"/>
        <v>14.75</v>
      </c>
      <c r="GV38" s="3">
        <f t="shared" si="21"/>
        <v>11.459999999999999</v>
      </c>
      <c r="GW38" s="3">
        <f t="shared" si="21"/>
        <v>9.59</v>
      </c>
      <c r="GX38" s="3">
        <f t="shared" si="21"/>
        <v>291.25999999999993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SUMIFS(FZ7:FZ38,$E7:$E38,$E$35)</f>
        <v>2.74</v>
      </c>
      <c r="GA39">
        <f t="shared" ref="GA39:GW39" si="22">SUMIFS(GA7:GA38,$E7:$E38,$E$35)</f>
        <v>2.33</v>
      </c>
      <c r="GB39">
        <f t="shared" si="22"/>
        <v>2.14</v>
      </c>
      <c r="GC39">
        <f t="shared" si="22"/>
        <v>2.7399999999999998</v>
      </c>
      <c r="GD39">
        <f t="shared" si="22"/>
        <v>6.3699999999999992</v>
      </c>
      <c r="GE39">
        <f t="shared" si="22"/>
        <v>8.9</v>
      </c>
      <c r="GF39">
        <f t="shared" si="22"/>
        <v>4.55</v>
      </c>
      <c r="GG39">
        <f t="shared" si="22"/>
        <v>3.3</v>
      </c>
      <c r="GH39">
        <f t="shared" si="22"/>
        <v>2.76</v>
      </c>
      <c r="GI39">
        <f t="shared" si="22"/>
        <v>3.34</v>
      </c>
      <c r="GJ39">
        <f t="shared" si="22"/>
        <v>4.3100000000000005</v>
      </c>
      <c r="GK39">
        <f t="shared" si="22"/>
        <v>2.7499999999999996</v>
      </c>
      <c r="GL39">
        <f t="shared" si="22"/>
        <v>2.91</v>
      </c>
      <c r="GM39">
        <f t="shared" si="22"/>
        <v>2.41</v>
      </c>
      <c r="GN39">
        <f t="shared" si="22"/>
        <v>2.86</v>
      </c>
      <c r="GO39">
        <f t="shared" si="22"/>
        <v>3.1700000000000004</v>
      </c>
      <c r="GP39">
        <f t="shared" si="22"/>
        <v>5.14</v>
      </c>
      <c r="GQ39">
        <f t="shared" si="22"/>
        <v>9.94</v>
      </c>
      <c r="GR39">
        <f t="shared" si="22"/>
        <v>4.2499999999999991</v>
      </c>
      <c r="GS39">
        <f t="shared" si="22"/>
        <v>4.3099999999999996</v>
      </c>
      <c r="GT39">
        <f t="shared" si="22"/>
        <v>5.31</v>
      </c>
      <c r="GU39">
        <f t="shared" si="22"/>
        <v>4.2300000000000004</v>
      </c>
      <c r="GV39">
        <f t="shared" si="22"/>
        <v>3.1399999999999997</v>
      </c>
      <c r="GW39">
        <f t="shared" si="22"/>
        <v>2.4400000000000004</v>
      </c>
    </row>
    <row r="40" spans="2:230" x14ac:dyDescent="0.55000000000000004">
      <c r="FZ40">
        <f>SUMIFS(FZ1:FZ38,$E1:$E38,$E$33)</f>
        <v>13.08</v>
      </c>
      <c r="GA40">
        <f t="shared" ref="GA40:GW40" si="23">SUMIFS(GA1:GA38,$E1:$E38,$E$33)</f>
        <v>12.370000000000001</v>
      </c>
      <c r="GB40">
        <f t="shared" si="23"/>
        <v>12.479999999999999</v>
      </c>
      <c r="GC40">
        <f t="shared" si="23"/>
        <v>14.480000000000002</v>
      </c>
      <c r="GD40">
        <f t="shared" si="23"/>
        <v>42.73</v>
      </c>
      <c r="GE40">
        <f t="shared" si="23"/>
        <v>47.54</v>
      </c>
      <c r="GF40">
        <f t="shared" si="23"/>
        <v>33.25</v>
      </c>
      <c r="GG40">
        <f t="shared" si="23"/>
        <v>17.660000000000004</v>
      </c>
      <c r="GH40">
        <f t="shared" si="23"/>
        <v>14.040000000000001</v>
      </c>
      <c r="GI40">
        <f t="shared" si="23"/>
        <v>14.96</v>
      </c>
      <c r="GJ40">
        <f t="shared" si="23"/>
        <v>13.690000000000001</v>
      </c>
      <c r="GK40">
        <f t="shared" si="23"/>
        <v>11.43</v>
      </c>
      <c r="GL40">
        <f t="shared" si="23"/>
        <v>11.09</v>
      </c>
      <c r="GM40">
        <f t="shared" si="23"/>
        <v>11.03</v>
      </c>
      <c r="GN40">
        <f t="shared" si="23"/>
        <v>12.08</v>
      </c>
      <c r="GO40">
        <f t="shared" si="23"/>
        <v>12.57</v>
      </c>
      <c r="GP40">
        <f t="shared" si="23"/>
        <v>32.380000000000003</v>
      </c>
      <c r="GQ40">
        <f t="shared" si="23"/>
        <v>49.920000000000009</v>
      </c>
      <c r="GR40">
        <f t="shared" si="23"/>
        <v>27.67</v>
      </c>
      <c r="GS40">
        <f t="shared" si="23"/>
        <v>22.09</v>
      </c>
      <c r="GT40">
        <f t="shared" si="23"/>
        <v>23.050000000000004</v>
      </c>
      <c r="GU40">
        <f t="shared" si="23"/>
        <v>25.27</v>
      </c>
      <c r="GV40">
        <f t="shared" si="23"/>
        <v>19.78</v>
      </c>
      <c r="GW40">
        <f t="shared" si="23"/>
        <v>16.740000000000002</v>
      </c>
    </row>
    <row r="41" spans="2:230" x14ac:dyDescent="0.55000000000000004">
      <c r="FZ41">
        <f>SUM(FZ39*FZ45,FZ40*FZ46)</f>
        <v>492.548</v>
      </c>
      <c r="GA41">
        <f t="shared" ref="GA41:GV41" si="24">SUM(GA39*GA45,GA40*GA46)</f>
        <v>456.15010000000007</v>
      </c>
      <c r="GB41">
        <f t="shared" si="24"/>
        <v>452.41399999999999</v>
      </c>
      <c r="GC41">
        <f t="shared" si="24"/>
        <v>534.42200000000003</v>
      </c>
      <c r="GD41">
        <f t="shared" si="24"/>
        <v>1513.6169</v>
      </c>
      <c r="GE41">
        <f t="shared" si="24"/>
        <v>1751.0434</v>
      </c>
      <c r="GF41">
        <f t="shared" si="24"/>
        <v>1162.7665</v>
      </c>
      <c r="GG41">
        <f t="shared" si="24"/>
        <v>775.10080000000005</v>
      </c>
      <c r="GH41">
        <f t="shared" si="24"/>
        <v>621.26400000000001</v>
      </c>
      <c r="GI41">
        <f t="shared" si="24"/>
        <v>676.73399999999992</v>
      </c>
      <c r="GJ41">
        <f t="shared" si="24"/>
        <v>665.64</v>
      </c>
      <c r="GK41">
        <f t="shared" si="24"/>
        <v>524.37639999999988</v>
      </c>
      <c r="GL41">
        <f t="shared" si="24"/>
        <v>517.71999999999991</v>
      </c>
      <c r="GM41">
        <f t="shared" si="24"/>
        <v>497.01119999999997</v>
      </c>
      <c r="GN41">
        <f t="shared" si="24"/>
        <v>552.48119999999994</v>
      </c>
      <c r="GO41">
        <f t="shared" si="24"/>
        <v>582.0652</v>
      </c>
      <c r="GP41">
        <f t="shared" si="24"/>
        <v>1387.4895999999999</v>
      </c>
      <c r="GQ41">
        <f t="shared" si="24"/>
        <v>2213.6228000000001</v>
      </c>
      <c r="GR41">
        <f t="shared" si="24"/>
        <v>1180.4015999999999</v>
      </c>
      <c r="GS41">
        <f t="shared" si="24"/>
        <v>976.27199999999982</v>
      </c>
      <c r="GT41">
        <f t="shared" si="24"/>
        <v>1048.7528000000002</v>
      </c>
      <c r="GU41">
        <f t="shared" si="24"/>
        <v>912.25109999999995</v>
      </c>
      <c r="GV41">
        <f t="shared" si="24"/>
        <v>707.73700000000008</v>
      </c>
      <c r="GW41">
        <f>SUM(GW39*GW45,GW40*GW46)</f>
        <v>590.92460000000005</v>
      </c>
      <c r="GX41">
        <f>ROUND(SUM(FZ41:GW41),0)</f>
        <v>20793</v>
      </c>
    </row>
    <row r="45" spans="2:230" x14ac:dyDescent="0.55000000000000004">
      <c r="FZ45">
        <v>36.979999999999997</v>
      </c>
      <c r="GA45">
        <v>36.979999999999997</v>
      </c>
      <c r="GB45">
        <v>36.979999999999997</v>
      </c>
      <c r="GC45">
        <v>36.979999999999997</v>
      </c>
      <c r="GD45">
        <v>36.979999999999997</v>
      </c>
      <c r="GE45">
        <v>36.979999999999997</v>
      </c>
      <c r="GF45">
        <v>36.979999999999997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36.979999999999997</v>
      </c>
      <c r="GV45">
        <v>36.979999999999997</v>
      </c>
      <c r="GW45">
        <v>36.979999999999997</v>
      </c>
    </row>
    <row r="46" spans="2:230" x14ac:dyDescent="0.55000000000000004">
      <c r="FZ46">
        <v>29.91</v>
      </c>
      <c r="GA46">
        <v>29.91</v>
      </c>
      <c r="GB46">
        <v>29.91</v>
      </c>
      <c r="GC46">
        <v>29.91</v>
      </c>
      <c r="GD46">
        <v>29.91</v>
      </c>
      <c r="GE46">
        <v>29.91</v>
      </c>
      <c r="GF46">
        <v>29.91</v>
      </c>
      <c r="GG46">
        <v>36.979999999999997</v>
      </c>
      <c r="GH46">
        <v>36.979999999999997</v>
      </c>
      <c r="GI46">
        <v>36.979999999999997</v>
      </c>
      <c r="GJ46">
        <v>36.979999999999997</v>
      </c>
      <c r="GK46">
        <v>36.979999999999997</v>
      </c>
      <c r="GL46">
        <v>36.979999999999997</v>
      </c>
      <c r="GM46">
        <v>36.979999999999997</v>
      </c>
      <c r="GN46">
        <v>36.979999999999997</v>
      </c>
      <c r="GO46">
        <v>36.979999999999997</v>
      </c>
      <c r="GP46">
        <v>36.979999999999997</v>
      </c>
      <c r="GQ46">
        <v>36.979999999999997</v>
      </c>
      <c r="GR46">
        <v>36.979999999999997</v>
      </c>
      <c r="GS46">
        <v>36.979999999999997</v>
      </c>
      <c r="GT46">
        <v>36.979999999999997</v>
      </c>
      <c r="GU46">
        <v>29.91</v>
      </c>
      <c r="GV46">
        <v>29.91</v>
      </c>
      <c r="GW46">
        <v>29.91</v>
      </c>
    </row>
  </sheetData>
  <phoneticPr fontId="1"/>
  <conditionalFormatting sqref="I7 AS7 AG7 K7 M7 O7 Q7 S7 U7 W7 Y7 AA7 AC7 AE7 AI7 AK7 AM7 AO7 AQ7 AU7 AW7 AY7 BA7 BC7">
    <cfRule type="top10" dxfId="1198" priority="92" percent="1" rank="10"/>
  </conditionalFormatting>
  <conditionalFormatting sqref="AZ7 H7 J7 L7 N7 P7 R7 T7 V7 X7 Z7 AB7 AD7 AF7 AH7 AJ7 AL7 AN7 AP7 AR7 AT7 AV7 AX7">
    <cfRule type="top10" dxfId="1197" priority="91" percent="1" rank="10"/>
  </conditionalFormatting>
  <conditionalFormatting sqref="FA7:FX7 FZ7:GW7">
    <cfRule type="top10" dxfId="1196" priority="90" percent="1" rank="10"/>
  </conditionalFormatting>
  <conditionalFormatting sqref="H8 J8 L8 N8 P8 R8 T8 V8 X8 Z8 AB8 AD8 AF8 AH8 AJ8 AL8 AN8 AP8 AR8 AT8 AV8 AX8 AZ8 BB8">
    <cfRule type="top10" dxfId="1195" priority="89" percent="1" rank="10"/>
  </conditionalFormatting>
  <conditionalFormatting sqref="H9 J9 L9 N9 P9 R9 T9 V9 X9 Z9 AB9 AD9 AF9 AH9 AJ9 AL9 AN9 AP9 AR9 AT9 AV9 AZ9 AX9 BB9">
    <cfRule type="top10" dxfId="1194" priority="88" percent="1" rank="10"/>
  </conditionalFormatting>
  <conditionalFormatting sqref="J10 H10 L10 N10 P10 R10 T10 V10 X10 Z10 AB10 AD10 AF10 AH10 AJ10 AL10 AN10 AP10 AR10 AT10 AV10 AX10 AZ10 BB10">
    <cfRule type="top10" dxfId="1193" priority="87" percent="1" rank="10"/>
  </conditionalFormatting>
  <conditionalFormatting sqref="BB11 AZ11 AX11 AV11 AT11 AR11 AP11 AN11 AL11 AJ11 AH11 AF11 AD11 AB11 Z11 X11 V11 T11 R11 P11 N11 L11 J11 H11">
    <cfRule type="top10" dxfId="1192" priority="86" percent="1" rank="10"/>
  </conditionalFormatting>
  <conditionalFormatting sqref="BB12 AZ12 AX12 AV12 AT12 AR12 AP12 AN12 AL12 AJ12 AH12 AF12 AD12 AB12 Z12 X12 V12 T12 R12 P12 N12 L12 J12 H12">
    <cfRule type="top10" dxfId="1191" priority="85" percent="1" rank="10"/>
  </conditionalFormatting>
  <conditionalFormatting sqref="H13 J13 L13 N13 P13 R13 T13 V13 X13 Z13 AB13 AD13 AF13 AH13 AJ13 AL13 AN13 AP13 AR13 AT13 AV13 AX13 AZ13 BB13">
    <cfRule type="top10" dxfId="1190" priority="84" percent="1" rank="10"/>
  </conditionalFormatting>
  <conditionalFormatting sqref="BB14 AZ14 AX14 AV14 AT14 AR14 AP14 AL14 AN14 AJ14 AH14 AF14 AD14 AB14 Z14 X14 V14 T14 R14 P14 N14 L14 J14 H14">
    <cfRule type="top10" dxfId="1189" priority="83" percent="1" rank="10"/>
  </conditionalFormatting>
  <conditionalFormatting sqref="H15 J15 L15 N15 P15 R15 T15 V15 X15 Z15 AB15 AD15 AF15 AH15 AJ15 AL15 AN15 AP15 AR15 AT15 AV15 AX15 AZ15 BB15">
    <cfRule type="top10" dxfId="1188" priority="82" percent="1" rank="10"/>
  </conditionalFormatting>
  <conditionalFormatting sqref="BB16 AZ16 AX16 AV16 AT16 AR16 AP16 AN16 AL16 AJ16 AH16 AF16 AD16 AB16 Z16 X16 V16 T16 R16 P16 N16 L16 J16 H16">
    <cfRule type="top10" dxfId="1187" priority="81" percent="1" rank="10"/>
  </conditionalFormatting>
  <conditionalFormatting sqref="H17 J17 L17 N17 P17 R17 T17 V17 X17 Z17 AB17 AD17 AF17 AH17 AJ17 AL17 AN17 AP17 AR17 AT17 AV17 AX17 AZ17 BB17">
    <cfRule type="top10" dxfId="1186" priority="80" percent="1" rank="10"/>
  </conditionalFormatting>
  <conditionalFormatting sqref="H18 J18 L18 N18 P18 R18 T18 V18 X18 Z18 AB18 AD18 AF18 AH18 AJ18 AL18 AN18 AP18 AR18 AT18 AV18 AX18 AZ18 BB18">
    <cfRule type="top10" dxfId="1185" priority="79" percent="1" rank="10"/>
  </conditionalFormatting>
  <conditionalFormatting sqref="BB19 AZ19 AX19 AV19 AT19 AR19 AP19 AN19 AL19 AJ19 AH19 AF19 AD19 AB19 Z19 X19 V19 T19 R19 P19 N19 L19 J19 H19">
    <cfRule type="top10" dxfId="1184" priority="78" percent="1" rank="10"/>
  </conditionalFormatting>
  <conditionalFormatting sqref="H20 J20 N20 L20 P20 R20 T20 X20 V20 Z20 AB20 AD20 AF20 AH20 AJ20 AL20 AN20 AP20 AR20 AT20 AV20 AX20 AZ20 BB20">
    <cfRule type="top10" dxfId="1183" priority="77" percent="1" rank="10"/>
  </conditionalFormatting>
  <conditionalFormatting sqref="BB21 AZ21 AX21 AV21 AT21 AR21 AP21 AN21 AL21 AJ21 AH21 AF21 AD21 AB21 Z21 X21 V21 T21 R21 P21 N21 L21 J21 H21">
    <cfRule type="top10" dxfId="1182" priority="76" percent="1" rank="10"/>
  </conditionalFormatting>
  <conditionalFormatting sqref="H22 J22 L22 N22 P22 R22 T22 V22 X22 Z22 AB22 AD22 AF22 AH22 AJ22 AL22 AN22 AP22 AR22 AT22 AV22 AX22 AZ22 BB22">
    <cfRule type="top10" dxfId="1181" priority="75" percent="1" rank="10"/>
  </conditionalFormatting>
  <conditionalFormatting sqref="BB23 AZ23 AX23 AV23 AT23 AR23 AP23 AN23 AL23 AJ23 AH23 AF23 AD23 AB23 Z23 X23 V23 T23 R23 P23 N23 L23 J23 H23">
    <cfRule type="top10" dxfId="1180" priority="74" percent="1" rank="10"/>
  </conditionalFormatting>
  <conditionalFormatting sqref="H24 J24 L24 N24 P24 R24 T24 V24 X24 Z24 AB24 AD24 AF24 AH24 AJ24 AL24 AN24 AP24 AR24 AT24 AV24 AX24 AZ24 BB24">
    <cfRule type="top10" dxfId="1179" priority="73" percent="1" rank="10"/>
  </conditionalFormatting>
  <conditionalFormatting sqref="BB25 AZ25 AX25 AV25 AT25 AR25 AP25 AN25 AL25 AJ25 AH25 AF25 AD25 AB25 Z25 X25 V25 T25 R25 P25 N25 L25 J25 H25">
    <cfRule type="top10" dxfId="1178" priority="72" percent="1" rank="10"/>
  </conditionalFormatting>
  <conditionalFormatting sqref="BB26 AZ26 AX26 AV26 AT26 AR26 AP26 AN26 AL26 AJ26 AH26 AF26 AD26 AB26 Z26 X26 V26 T26 R26 P26 N26 L26 J26 H26">
    <cfRule type="top10" dxfId="1177" priority="71" percent="1" rank="10"/>
  </conditionalFormatting>
  <conditionalFormatting sqref="H27 J27 L27 N27 P27 R27 T27 V27 X27 Z27 AB27 AD27 AF27 AH27 AJ27 AL27 AN27 AP27 AR27 AT27 AV27 AX27 AZ27 BB27">
    <cfRule type="top10" dxfId="1176" priority="70" percent="1" rank="10"/>
  </conditionalFormatting>
  <conditionalFormatting sqref="BB28 AZ28 AX28 AV28 AT28 AR28 AP28 AN28 AL28 AJ28 AH28 AF28 AD28 AB28 Z28 X28 V28 T28 R28 P28 N28 L28 J28 H28">
    <cfRule type="top10" dxfId="1175" priority="69" percent="1" rank="10"/>
  </conditionalFormatting>
  <conditionalFormatting sqref="BB29 AZ29 AX29 AV29 AT29 AR29 AP29 AN29 AL29 AJ29 AH29 AF29 AD29 AB29 Z29 X29 V29 T29 R29 P29 N29 L29 J29 H29">
    <cfRule type="top10" dxfId="1174" priority="68" percent="1" rank="10"/>
  </conditionalFormatting>
  <conditionalFormatting sqref="H30 J30 L30 N30 P30 R30 T30 V30 X30 Z30 AB30 AD30 AF30 AH30 AJ30 AL30 AN30 AP30 AR30 AT30 AV30 AX30 AZ30 BB30">
    <cfRule type="top10" dxfId="1173" priority="67" percent="1" rank="10"/>
  </conditionalFormatting>
  <conditionalFormatting sqref="BB31 AZ31 AX31 AV31 AT31 AR31 AP31 AN31 AL31 AJ31 AH31 AF31 AD31 AB31 Z31 X31 V31 T31 R31 P31 N31 L31 J31 H31">
    <cfRule type="top10" dxfId="1172" priority="66" percent="1" rank="10"/>
  </conditionalFormatting>
  <conditionalFormatting sqref="H32 J32 L32 N32 P32 R32 T32 V32 X32 Z32 AB32 AD32 AF32 AH32 AJ32 AL32 AN32 AP32 AR32 AT32 AV32 AX32 AZ32 BB32">
    <cfRule type="top10" dxfId="1171" priority="65" percent="1" rank="10"/>
  </conditionalFormatting>
  <conditionalFormatting sqref="BB33 AZ33 AX33 AV33 AT33 AR33 AP33 AN33 AL33 AJ33 AH33 AF33 AD33 AB33 Z33 X33 V33 T33 R33 P33 N33 L33 J33 H33">
    <cfRule type="top10" dxfId="1170" priority="64" percent="1" rank="10"/>
  </conditionalFormatting>
  <conditionalFormatting sqref="H34 J34 L34 N34 P34 R34 T34 V34 X34 Z34 AB34 AD34 AF34 AH34 AJ34 AL34 AN34 AP34 AR34 AT34 AV34 AX34 AZ34 BB34">
    <cfRule type="top10" dxfId="1169" priority="63" percent="1" rank="10"/>
  </conditionalFormatting>
  <conditionalFormatting sqref="BB35 AZ35 AV35 AX35 AT35 AR35 AP35 AN35 AL35 AJ35 AH35 AF35 AD35 AB35 Z35 X35 V35 T35 R35 P35 N35 L35 J35 H35">
    <cfRule type="top10" dxfId="116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167" priority="61" percent="1" rank="10"/>
  </conditionalFormatting>
  <conditionalFormatting sqref="BD7:BD37">
    <cfRule type="top10" dxfId="1166" priority="60" percent="1" rank="10"/>
  </conditionalFormatting>
  <conditionalFormatting sqref="BC8 BA8 AY8 AW8 AU8 AS8 AQ8 AO8 AM8 AK8 AI8 AG8 AE8 AC8 AA8 Y8 W8 U8 S8 Q8 O8 M8 K8 I8">
    <cfRule type="top10" dxfId="1165" priority="59" percent="1" rank="10"/>
  </conditionalFormatting>
  <conditionalFormatting sqref="I9 K9 M9 O9 Q9 S9 U9 W9 Y9 AA9 AC9 AE9 AG9 AI9 AK9 AM9 AO9 AQ9 AS9 AU9 AW9 AY9 BA9 BC9">
    <cfRule type="top10" dxfId="1164" priority="58" percent="1" rank="10"/>
  </conditionalFormatting>
  <conditionalFormatting sqref="I10 K10 M10 Q10 O10 S10 W10 U10 Y10 AA10 AC10 AE10 AG10 AI10 AK10 AM10 AO10 AQ10 AS10 AU10 AW10 AY10 BA10 BC10">
    <cfRule type="top10" dxfId="1163" priority="57" percent="1" rank="10"/>
  </conditionalFormatting>
  <conditionalFormatting sqref="BC11 BA11 AY11 AW11 AU11 AS11 AQ11 AO11 AM11 AK11 AI11 AG11 AE11 AC11 AA11 Y11 W11 U11 S11 Q11 O11 M11 K11 I11">
    <cfRule type="top10" dxfId="1162" priority="56" percent="1" rank="10"/>
  </conditionalFormatting>
  <conditionalFormatting sqref="I12 K12 M12 O12 Q12 S12 U12 Y12 W12 AA12 AC12 AE12 AG12 AI12 AK12 AM12 AO12 AQ12 AS12 AU12 AW12 AY12 BA12 BC12">
    <cfRule type="top10" dxfId="1161" priority="55" percent="1" rank="10"/>
  </conditionalFormatting>
  <conditionalFormatting sqref="BC13 BA13 AY13 AW13 AU13 AS13 AQ13 AO13 AM13 AK13 AI13 AG13 AE13 AC13 AA13 Y13 W13 U13 S13 Q13 O13 M13 K13 I13">
    <cfRule type="top10" dxfId="1160" priority="54" percent="1" rank="10"/>
  </conditionalFormatting>
  <conditionalFormatting sqref="BC14 BA14 AY14 AW14 AU14 AS14 AQ14 AO14 AM14 AK14 AI14 AG14 AE14 AC14 AA14 Y14 W14 U14 S14 Q14 O14 M14 K14 I14">
    <cfRule type="top10" dxfId="1159" priority="53" percent="1" rank="10"/>
  </conditionalFormatting>
  <conditionalFormatting sqref="I15 K15 M15 O15 Q15 S15 U15 W15 Y15 AA15 AC15 AE15 AG15 AI15 AK15 AM15 AO15 AQ15 AS15 AU15 AW15 AY15 BA15 BC15">
    <cfRule type="top10" dxfId="1158" priority="52" percent="1" rank="10"/>
  </conditionalFormatting>
  <conditionalFormatting sqref="BC16 BA16 AY16 AW16 AU16 AS16 AQ16 AO16 AM16 AK16 AI16 AG16 AE16 AC16 AA16 Y16 W16 U16 S16 Q16 O16 M16 K16 I16">
    <cfRule type="top10" dxfId="1157" priority="51" percent="1" rank="10"/>
  </conditionalFormatting>
  <conditionalFormatting sqref="I17 K17 M17 O17 Q17 U17 S17 W17 Y17 AA17 AC17 AE17 AG17 AI17 AK17 AM17 AO17 AQ17 AS17 AU17 AW17 AY17 BA17 BC17">
    <cfRule type="top10" dxfId="1156" priority="50" percent="1" rank="10"/>
  </conditionalFormatting>
  <conditionalFormatting sqref="BC18 BA18 AY18 AW18 AU18 AS18 AQ18 AO18 AM18 AK18 AI18 AG18 AE18 AC18 AA18 Y18 W18 U18 S18 Q18 O18 M18 K18 I18">
    <cfRule type="top10" dxfId="1155" priority="49" percent="1" rank="10"/>
  </conditionalFormatting>
  <conditionalFormatting sqref="I19 K19 M19 O19 Q19 S19 U19 W19 Y19 AA19 AC19 AE19 AG19 AI19 AK19 AM19 AO19 AQ19 AS19 AU19 AW19 AY19 BA19 BC19">
    <cfRule type="top10" dxfId="1154" priority="48" percent="1" rank="10"/>
  </conditionalFormatting>
  <conditionalFormatting sqref="BC20 BA20 AY20 AW20 AU20 AS20 AQ20 AO20 AM20 AK20 AI20 AG20 AE20 AC20 AA20 W20 Y20 U20 S20 Q20 O20 M20 K20 I20">
    <cfRule type="top10" dxfId="1153" priority="47" percent="1" rank="10"/>
  </conditionalFormatting>
  <conditionalFormatting sqref="I21 K21 M21 O21 Q21 S21 U21 W21 Y21 AA21 AC21 AE21 AG21 AI21 AK21 AM21 AO21 AQ21 AS21 AU21 AW21 AY21 BA21 BC21">
    <cfRule type="top10" dxfId="1152" priority="46" percent="1" rank="10"/>
  </conditionalFormatting>
  <conditionalFormatting sqref="BC22 BA22 AY22 AW22 AU22 AS22 AQ22 AO22 AM22 AK22 AI22 AG22 AE22 AC22 AA22 Y22 W22 U22 S22 Q22 O22 M22 K22 I22">
    <cfRule type="top10" dxfId="1151" priority="45" percent="1" rank="10"/>
  </conditionalFormatting>
  <conditionalFormatting sqref="I23 K23 O23 M23 Q23 S23 U23 W23 Y23 AA23 AC23 AE23 AG23 AI23 AK23 AM23 AO23 AQ23 AS23 AU23 AW23 AY23 BA23 BC23">
    <cfRule type="top10" dxfId="1150" priority="44" percent="1" rank="10"/>
  </conditionalFormatting>
  <conditionalFormatting sqref="BC24 BA24 AY24 AW24 AU24 AS24 AQ24 AO24 AM24 AK24 AI24 AG24 AE24 AC24 AA24 Y24 W24 U24 S24 Q24 O24 M24 K24 I24">
    <cfRule type="top10" dxfId="1149" priority="43" percent="1" rank="10"/>
  </conditionalFormatting>
  <conditionalFormatting sqref="I25 K25 M25 O25 Q25 S25 U25 W25 Y25 AA25 AC25 AE25 AG25 AI25 AK25 AM25 AO25 AQ25 AS25 AU25 AW25 AY25 BA25 BC25">
    <cfRule type="top10" dxfId="1148" priority="42" percent="1" rank="10"/>
  </conditionalFormatting>
  <conditionalFormatting sqref="BC26 BA26 AY26 AW26 AU26 AS26 AQ26 AO26 AM26 AK26 AI26 AG26 AE26 AC26 AA26 Y26 W26 U26 S26 Q26 O26 M26 K26 I26">
    <cfRule type="top10" dxfId="1147" priority="41" percent="1" rank="10"/>
  </conditionalFormatting>
  <conditionalFormatting sqref="I27 K27 M27 O27 Q27 S27 U27 W27 Y27 AA27 AC27 AE27 AG27 AI27 AK27 AM27 AO27 AQ27 AS27 AU27 AW27 AY27 BA27 BC27">
    <cfRule type="top10" dxfId="1146" priority="40" percent="1" rank="10"/>
  </conditionalFormatting>
  <conditionalFormatting sqref="BC28 BA28 AY28 AW28 AU28 AS28 AQ28 AO28 AM28 AK28 AI28 AG28 AE28 AC28 AA28 Y28 W28 U28 S28 Q28 O28 M28 K28 I28">
    <cfRule type="top10" dxfId="1145" priority="39" percent="1" rank="10"/>
  </conditionalFormatting>
  <conditionalFormatting sqref="I29 K29 M29 Q29 O29 S29 U29 Y29 W29 AA29 AC29 AE29 AG29 AI29 AK29 AM29 AO29 AQ29 AS29 AU29 AW29 AY29 BA29 BC29">
    <cfRule type="top10" dxfId="1144" priority="38" percent="1" rank="10"/>
  </conditionalFormatting>
  <conditionalFormatting sqref="BC30 BA30 AY30 AW30 AU30 AS30 AQ30 AO30 AM30 AK30 AI30 AE30 AG30 AC30 AA30 Y30 W30 U30 S30 Q30 O30 M30 K30 I30">
    <cfRule type="top10" dxfId="1143" priority="37" percent="1" rank="10"/>
  </conditionalFormatting>
  <conditionalFormatting sqref="I31 K31 M31 O31 Q31 S31 W31 U31 Y31 AC31 AA31 AE31 AG31 AI31 AK31 AM31 AO31 AQ31 AS31 AU31 AW31 AY31 BA31 BC31">
    <cfRule type="top10" dxfId="1142" priority="36" percent="1" rank="10"/>
  </conditionalFormatting>
  <conditionalFormatting sqref="BC32 BA32 AY32 AW32 AU32 AS32 AQ32 AO32 AM32 AK32 AI32 AG32 AE32 AC32 AA32 Y32 W32 U32 S32 Q32 O32 M32 K32 I32">
    <cfRule type="top10" dxfId="1141" priority="35" percent="1" rank="10"/>
  </conditionalFormatting>
  <conditionalFormatting sqref="I33 K33 M33 O33 Q33 S33 U33 W33 Y33 AA33 AC33 AE33 AG33 AI33 AK33 AM33 AQ33 AO33 AS33 AU33 AW33 AY33 BA33 BC33">
    <cfRule type="top10" dxfId="1140" priority="34" percent="1" rank="10"/>
  </conditionalFormatting>
  <conditionalFormatting sqref="BC34 BA34 AY34 AW34 AU34 AS34 AQ34 AO34 AM34 AK34 AI34 AG34 AE34 AC34 AA34 Y34 W34 U34 S34 Q34 O34 M34 K34 I34">
    <cfRule type="top10" dxfId="1139" priority="33" percent="1" rank="10"/>
  </conditionalFormatting>
  <conditionalFormatting sqref="I35 K35 M35 O35 Q35 S35 U35 W35 Y35 AA35 AC35 AE35 AG35 AI35 AK35 AM35 AO35 AQ35 AS35 AU35 AW35 AY35 BA35 BC35">
    <cfRule type="top10" dxfId="113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137" priority="31" percent="1" rank="10"/>
  </conditionalFormatting>
  <conditionalFormatting sqref="FZ8:GW8">
    <cfRule type="top10" dxfId="1136" priority="30" percent="1" rank="10"/>
  </conditionalFormatting>
  <conditionalFormatting sqref="FZ9:GW9">
    <cfRule type="top10" dxfId="1135" priority="29" percent="1" rank="10"/>
  </conditionalFormatting>
  <conditionalFormatting sqref="FZ10:GW10">
    <cfRule type="top10" dxfId="1134" priority="28" percent="1" rank="10"/>
  </conditionalFormatting>
  <conditionalFormatting sqref="FZ11:GW11">
    <cfRule type="top10" dxfId="1133" priority="27" percent="1" rank="10"/>
  </conditionalFormatting>
  <conditionalFormatting sqref="FZ12:GW12">
    <cfRule type="top10" dxfId="1132" priority="26" percent="1" rank="10"/>
  </conditionalFormatting>
  <conditionalFormatting sqref="FZ13:GW13">
    <cfRule type="top10" dxfId="1131" priority="25" percent="1" rank="10"/>
  </conditionalFormatting>
  <conditionalFormatting sqref="GX7:GX37">
    <cfRule type="top10" dxfId="1130" priority="24" percent="1" rank="10"/>
  </conditionalFormatting>
  <conditionalFormatting sqref="FZ14:GW14">
    <cfRule type="top10" dxfId="1129" priority="23" percent="1" rank="10"/>
  </conditionalFormatting>
  <conditionalFormatting sqref="FZ15:GW15">
    <cfRule type="top10" dxfId="1128" priority="22" percent="1" rank="10"/>
  </conditionalFormatting>
  <conditionalFormatting sqref="FZ16:GW16">
    <cfRule type="top10" dxfId="1127" priority="21" percent="1" rank="10"/>
  </conditionalFormatting>
  <conditionalFormatting sqref="FZ17:GW17">
    <cfRule type="top10" dxfId="1126" priority="20" percent="1" rank="10"/>
  </conditionalFormatting>
  <conditionalFormatting sqref="FZ18:GW18">
    <cfRule type="top10" dxfId="1125" priority="19" percent="1" rank="10"/>
  </conditionalFormatting>
  <conditionalFormatting sqref="FZ19:GW19">
    <cfRule type="top10" dxfId="1124" priority="18" percent="1" rank="10"/>
  </conditionalFormatting>
  <conditionalFormatting sqref="FZ20:GW20">
    <cfRule type="top10" dxfId="1123" priority="17" percent="1" rank="10"/>
  </conditionalFormatting>
  <conditionalFormatting sqref="FZ21:GW21">
    <cfRule type="top10" dxfId="1122" priority="16" percent="1" rank="10"/>
  </conditionalFormatting>
  <conditionalFormatting sqref="FZ22:GW22">
    <cfRule type="top10" dxfId="1121" priority="15" percent="1" rank="10"/>
  </conditionalFormatting>
  <conditionalFormatting sqref="FZ23:GW23">
    <cfRule type="top10" dxfId="1120" priority="14" percent="1" rank="10"/>
  </conditionalFormatting>
  <conditionalFormatting sqref="FZ24:GW24">
    <cfRule type="top10" dxfId="1119" priority="13" percent="1" rank="10"/>
  </conditionalFormatting>
  <conditionalFormatting sqref="FZ25:GW25">
    <cfRule type="top10" dxfId="1118" priority="12" percent="1" rank="10"/>
  </conditionalFormatting>
  <conditionalFormatting sqref="FZ26:GW26">
    <cfRule type="top10" dxfId="1117" priority="11" percent="1" rank="10"/>
  </conditionalFormatting>
  <conditionalFormatting sqref="FZ27:GW27">
    <cfRule type="top10" dxfId="1116" priority="10" percent="1" rank="10"/>
  </conditionalFormatting>
  <conditionalFormatting sqref="FZ28:GW28">
    <cfRule type="top10" dxfId="1115" priority="9" percent="1" rank="10"/>
  </conditionalFormatting>
  <conditionalFormatting sqref="FZ29:GW29">
    <cfRule type="top10" dxfId="1114" priority="8" percent="1" rank="10"/>
  </conditionalFormatting>
  <conditionalFormatting sqref="FZ30:GW30">
    <cfRule type="top10" dxfId="1113" priority="7" percent="1" rank="10"/>
  </conditionalFormatting>
  <conditionalFormatting sqref="FZ31:GW31">
    <cfRule type="top10" dxfId="1112" priority="6" percent="1" rank="10"/>
  </conditionalFormatting>
  <conditionalFormatting sqref="FZ32:GW32">
    <cfRule type="top10" dxfId="1111" priority="5" percent="1" rank="10"/>
  </conditionalFormatting>
  <conditionalFormatting sqref="FZ33:GW33">
    <cfRule type="top10" dxfId="1110" priority="4" percent="1" rank="10"/>
  </conditionalFormatting>
  <conditionalFormatting sqref="FZ34:GW34">
    <cfRule type="top10" dxfId="1109" priority="3" percent="1" rank="10"/>
  </conditionalFormatting>
  <conditionalFormatting sqref="FZ35:GW35">
    <cfRule type="top10" dxfId="1108" priority="2" percent="1" rank="10"/>
  </conditionalFormatting>
  <conditionalFormatting sqref="FZ36:GW37">
    <cfRule type="top10" dxfId="1107" priority="1" percent="1" rank="10"/>
  </conditionalFormatting>
  <dataValidations count="1">
    <dataValidation type="list" allowBlank="1" showInputMessage="1" showErrorMessage="1" sqref="A1" xr:uid="{E45D431B-00D8-43B0-A7D8-25CDD98B0729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660400</xdr:colOff>
                    <xdr:row>21</xdr:row>
                    <xdr:rowOff>133350</xdr:rowOff>
                  </from>
                  <to>
                    <xdr:col>0</xdr:col>
                    <xdr:colOff>1022350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660400</xdr:colOff>
                    <xdr:row>23</xdr:row>
                    <xdr:rowOff>146050</xdr:rowOff>
                  </from>
                  <to>
                    <xdr:col>0</xdr:col>
                    <xdr:colOff>1022350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641350</xdr:colOff>
                    <xdr:row>25</xdr:row>
                    <xdr:rowOff>222250</xdr:rowOff>
                  </from>
                  <to>
                    <xdr:col>0</xdr:col>
                    <xdr:colOff>1003300</xdr:colOff>
                    <xdr:row>27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6</xdr:row>
                    <xdr:rowOff>146050</xdr:rowOff>
                  </from>
                  <to>
                    <xdr:col>0</xdr:col>
                    <xdr:colOff>1104900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190500</xdr:rowOff>
                  </from>
                  <to>
                    <xdr:col>0</xdr:col>
                    <xdr:colOff>1104900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736600</xdr:colOff>
                    <xdr:row>10</xdr:row>
                    <xdr:rowOff>184150</xdr:rowOff>
                  </from>
                  <to>
                    <xdr:col>0</xdr:col>
                    <xdr:colOff>1098550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12</xdr:row>
                    <xdr:rowOff>209550</xdr:rowOff>
                  </from>
                  <to>
                    <xdr:col>0</xdr:col>
                    <xdr:colOff>1066800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17</xdr:row>
                    <xdr:rowOff>50800</xdr:rowOff>
                  </from>
                  <to>
                    <xdr:col>0</xdr:col>
                    <xdr:colOff>1060450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19</xdr:row>
                    <xdr:rowOff>88900</xdr:rowOff>
                  </from>
                  <to>
                    <xdr:col>0</xdr:col>
                    <xdr:colOff>1047750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E9B49-A8A5-4DD1-A056-E1037B5DAA64}">
  <sheetPr codeName="Sheet2"/>
  <dimension ref="A1:HV51"/>
  <sheetViews>
    <sheetView workbookViewId="0">
      <selection activeCell="J24" sqref="J24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8.5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AY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ref="AZ1:CX1" si="1">MID(AZ6,1,FIND("(",AZ6)-1)</f>
        <v>23時</v>
      </c>
      <c r="BA1" t="str">
        <f t="shared" si="1"/>
        <v>23時</v>
      </c>
      <c r="BB1" t="str">
        <f t="shared" si="1"/>
        <v>24時</v>
      </c>
      <c r="BC1" t="str">
        <f t="shared" si="1"/>
        <v>24時</v>
      </c>
      <c r="BD1" t="str">
        <f t="shared" si="1"/>
        <v>合計</v>
      </c>
      <c r="BE1" t="str">
        <f t="shared" si="1"/>
        <v>合計</v>
      </c>
      <c r="BF1" t="str">
        <f t="shared" si="1"/>
        <v>1時</v>
      </c>
      <c r="BG1" t="str">
        <f t="shared" si="1"/>
        <v>2時</v>
      </c>
      <c r="BH1" t="str">
        <f t="shared" si="1"/>
        <v>3時</v>
      </c>
      <c r="BI1" t="str">
        <f t="shared" si="1"/>
        <v>4時</v>
      </c>
      <c r="BJ1" t="str">
        <f t="shared" si="1"/>
        <v>5時</v>
      </c>
      <c r="BK1" t="str">
        <f t="shared" si="1"/>
        <v>6時</v>
      </c>
      <c r="BL1" t="str">
        <f t="shared" si="1"/>
        <v>7時</v>
      </c>
      <c r="BM1" t="str">
        <f t="shared" si="1"/>
        <v>8時</v>
      </c>
      <c r="BN1" t="str">
        <f t="shared" si="1"/>
        <v>9時</v>
      </c>
      <c r="BO1" t="str">
        <f t="shared" si="1"/>
        <v>10時</v>
      </c>
      <c r="BP1" t="str">
        <f t="shared" si="1"/>
        <v>11時</v>
      </c>
      <c r="BQ1" t="str">
        <f t="shared" si="1"/>
        <v>12時</v>
      </c>
      <c r="BR1" t="str">
        <f t="shared" si="1"/>
        <v>13時</v>
      </c>
      <c r="BS1" t="str">
        <f t="shared" si="1"/>
        <v>14時</v>
      </c>
      <c r="BT1" t="str">
        <f t="shared" si="1"/>
        <v>15時</v>
      </c>
      <c r="BU1" t="str">
        <f t="shared" si="1"/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ref="CY1:EV1" si="2">MID(CY6,1,FIND("(",CY6)-1)</f>
        <v>11時</v>
      </c>
      <c r="CZ1" t="str">
        <f t="shared" si="2"/>
        <v>12時</v>
      </c>
      <c r="DA1" t="str">
        <f t="shared" si="2"/>
        <v>12時</v>
      </c>
      <c r="DB1" t="str">
        <f t="shared" si="2"/>
        <v>13時</v>
      </c>
      <c r="DC1" t="str">
        <f t="shared" si="2"/>
        <v>13時</v>
      </c>
      <c r="DD1" t="str">
        <f t="shared" si="2"/>
        <v>14時</v>
      </c>
      <c r="DE1" t="str">
        <f t="shared" si="2"/>
        <v>14時</v>
      </c>
      <c r="DF1" t="str">
        <f t="shared" si="2"/>
        <v>15時</v>
      </c>
      <c r="DG1" t="str">
        <f t="shared" si="2"/>
        <v>15時</v>
      </c>
      <c r="DH1" t="str">
        <f t="shared" si="2"/>
        <v>16時</v>
      </c>
      <c r="DI1" t="str">
        <f t="shared" si="2"/>
        <v>16時</v>
      </c>
      <c r="DJ1" t="str">
        <f t="shared" si="2"/>
        <v>17時</v>
      </c>
      <c r="DK1" t="str">
        <f t="shared" si="2"/>
        <v>17時</v>
      </c>
      <c r="DL1" t="str">
        <f t="shared" si="2"/>
        <v>18時</v>
      </c>
      <c r="DM1" t="str">
        <f t="shared" si="2"/>
        <v>18時</v>
      </c>
      <c r="DN1" t="str">
        <f t="shared" si="2"/>
        <v>19時</v>
      </c>
      <c r="DO1" t="str">
        <f t="shared" si="2"/>
        <v>19時</v>
      </c>
      <c r="DP1" t="str">
        <f t="shared" si="2"/>
        <v>20時</v>
      </c>
      <c r="DQ1" t="str">
        <f t="shared" si="2"/>
        <v>20時</v>
      </c>
      <c r="DR1" t="str">
        <f t="shared" si="2"/>
        <v>21時</v>
      </c>
      <c r="DS1" t="str">
        <f t="shared" si="2"/>
        <v>21時</v>
      </c>
      <c r="DT1" t="str">
        <f t="shared" si="2"/>
        <v>22時</v>
      </c>
      <c r="DU1" t="str">
        <f t="shared" si="2"/>
        <v>22時</v>
      </c>
      <c r="DV1" t="str">
        <f t="shared" si="2"/>
        <v>23時</v>
      </c>
      <c r="DW1" t="str">
        <f t="shared" si="2"/>
        <v>23時</v>
      </c>
      <c r="DX1" t="str">
        <f t="shared" si="2"/>
        <v>24時</v>
      </c>
      <c r="DY1" t="str">
        <f t="shared" si="2"/>
        <v>24時</v>
      </c>
      <c r="DZ1" t="str">
        <f t="shared" si="2"/>
        <v>合計</v>
      </c>
      <c r="EA1" t="str">
        <f t="shared" si="2"/>
        <v>合計</v>
      </c>
      <c r="EB1" t="str">
        <f t="shared" si="2"/>
        <v>1時</v>
      </c>
      <c r="EC1" t="str">
        <f t="shared" si="2"/>
        <v>2時</v>
      </c>
      <c r="ED1" t="str">
        <f t="shared" si="2"/>
        <v>3時</v>
      </c>
      <c r="EE1" t="str">
        <f t="shared" si="2"/>
        <v>4時</v>
      </c>
      <c r="EF1" t="str">
        <f t="shared" si="2"/>
        <v>5時</v>
      </c>
      <c r="EG1" t="str">
        <f t="shared" si="2"/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ref="EW1:GX1" si="3">MID(EW6,1,FIND("(",EW6)-1)</f>
        <v>22時</v>
      </c>
      <c r="EX1" t="str">
        <f t="shared" si="3"/>
        <v>23時</v>
      </c>
      <c r="EY1" t="str">
        <f t="shared" si="3"/>
        <v>24時</v>
      </c>
      <c r="EZ1" t="str">
        <f t="shared" si="3"/>
        <v>合計</v>
      </c>
      <c r="FA1" t="str">
        <f t="shared" ref="FA1:FY1" si="4">MID(FA6,1,FIND("(",FA6)-1)</f>
        <v>1時</v>
      </c>
      <c r="FB1" t="str">
        <f t="shared" si="4"/>
        <v>2時</v>
      </c>
      <c r="FC1" t="str">
        <f t="shared" si="4"/>
        <v>3時</v>
      </c>
      <c r="FD1" t="str">
        <f t="shared" si="4"/>
        <v>4時</v>
      </c>
      <c r="FE1" t="str">
        <f t="shared" si="4"/>
        <v>5時</v>
      </c>
      <c r="FF1" t="str">
        <f t="shared" si="4"/>
        <v>6時</v>
      </c>
      <c r="FG1" t="str">
        <f t="shared" si="4"/>
        <v>7時</v>
      </c>
      <c r="FH1" t="str">
        <f t="shared" si="4"/>
        <v>8時</v>
      </c>
      <c r="FI1" t="str">
        <f t="shared" si="4"/>
        <v>9時</v>
      </c>
      <c r="FJ1" t="str">
        <f t="shared" si="4"/>
        <v>10時</v>
      </c>
      <c r="FK1" t="str">
        <f t="shared" si="4"/>
        <v>11時</v>
      </c>
      <c r="FL1" t="str">
        <f t="shared" si="4"/>
        <v>12時</v>
      </c>
      <c r="FM1" t="str">
        <f t="shared" si="4"/>
        <v>13時</v>
      </c>
      <c r="FN1" t="str">
        <f t="shared" si="4"/>
        <v>14時</v>
      </c>
      <c r="FO1" t="str">
        <f t="shared" si="4"/>
        <v>15時</v>
      </c>
      <c r="FP1" t="str">
        <f t="shared" si="4"/>
        <v>16時</v>
      </c>
      <c r="FQ1" t="str">
        <f t="shared" si="4"/>
        <v>17時</v>
      </c>
      <c r="FR1" t="str">
        <f t="shared" si="4"/>
        <v>18時</v>
      </c>
      <c r="FS1" t="str">
        <f t="shared" si="4"/>
        <v>19時</v>
      </c>
      <c r="FT1" t="str">
        <f t="shared" si="4"/>
        <v>20時</v>
      </c>
      <c r="FU1" t="str">
        <f t="shared" si="4"/>
        <v>21時</v>
      </c>
      <c r="FV1" t="str">
        <f t="shared" si="4"/>
        <v>22時</v>
      </c>
      <c r="FW1" t="str">
        <f t="shared" si="4"/>
        <v>23時</v>
      </c>
      <c r="FX1" t="str">
        <f t="shared" si="4"/>
        <v>24時</v>
      </c>
      <c r="FY1" t="str">
        <f t="shared" si="4"/>
        <v>合計</v>
      </c>
      <c r="FZ1" t="str">
        <f t="shared" si="3"/>
        <v>1時</v>
      </c>
      <c r="GA1" t="str">
        <f t="shared" si="3"/>
        <v>2時</v>
      </c>
      <c r="GB1" t="str">
        <f t="shared" si="3"/>
        <v>3時</v>
      </c>
      <c r="GC1" t="str">
        <f t="shared" si="3"/>
        <v>4時</v>
      </c>
      <c r="GD1" t="str">
        <f t="shared" si="3"/>
        <v>5時</v>
      </c>
      <c r="GE1" t="str">
        <f t="shared" si="3"/>
        <v>6時</v>
      </c>
      <c r="GF1" t="str">
        <f t="shared" si="3"/>
        <v>7時</v>
      </c>
      <c r="GG1" t="str">
        <f t="shared" si="3"/>
        <v>8時</v>
      </c>
      <c r="GH1" t="str">
        <f t="shared" si="3"/>
        <v>9時</v>
      </c>
      <c r="GI1" t="str">
        <f t="shared" si="3"/>
        <v>10時</v>
      </c>
      <c r="GJ1" t="str">
        <f t="shared" si="3"/>
        <v>11時</v>
      </c>
      <c r="GK1" t="str">
        <f t="shared" si="3"/>
        <v>12時</v>
      </c>
      <c r="GL1" t="str">
        <f t="shared" si="3"/>
        <v>13時</v>
      </c>
      <c r="GM1" t="str">
        <f t="shared" si="3"/>
        <v>14時</v>
      </c>
      <c r="GN1" t="str">
        <f t="shared" si="3"/>
        <v>15時</v>
      </c>
      <c r="GO1" t="str">
        <f t="shared" si="3"/>
        <v>16時</v>
      </c>
      <c r="GP1" t="str">
        <f t="shared" si="3"/>
        <v>17時</v>
      </c>
      <c r="GQ1" t="str">
        <f t="shared" si="3"/>
        <v>18時</v>
      </c>
      <c r="GR1" t="str">
        <f t="shared" si="3"/>
        <v>19時</v>
      </c>
      <c r="GS1" t="str">
        <f t="shared" si="3"/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119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AY5" si="5">MID(I6,FIND("(",I6)+1,(FIND(")",I6))-(FIND("(",I6)+1))</f>
        <v>金額</v>
      </c>
      <c r="J5" t="str">
        <f t="shared" si="5"/>
        <v>Kw</v>
      </c>
      <c r="K5" t="str">
        <f t="shared" si="5"/>
        <v>金額</v>
      </c>
      <c r="L5" t="str">
        <f t="shared" si="5"/>
        <v>Kw</v>
      </c>
      <c r="M5" t="str">
        <f t="shared" si="5"/>
        <v>金額</v>
      </c>
      <c r="N5" t="str">
        <f t="shared" si="5"/>
        <v>Kw</v>
      </c>
      <c r="O5" t="str">
        <f t="shared" si="5"/>
        <v>金額</v>
      </c>
      <c r="P5" t="str">
        <f t="shared" si="5"/>
        <v>Kw</v>
      </c>
      <c r="Q5" t="str">
        <f t="shared" si="5"/>
        <v>金額</v>
      </c>
      <c r="R5" t="str">
        <f t="shared" si="5"/>
        <v>Kw</v>
      </c>
      <c r="S5" t="str">
        <f t="shared" si="5"/>
        <v>金額</v>
      </c>
      <c r="T5" t="str">
        <f t="shared" si="5"/>
        <v>Kw</v>
      </c>
      <c r="U5" t="str">
        <f t="shared" si="5"/>
        <v>金額</v>
      </c>
      <c r="V5" t="str">
        <f t="shared" si="5"/>
        <v>Kw</v>
      </c>
      <c r="W5" t="str">
        <f t="shared" si="5"/>
        <v>金額</v>
      </c>
      <c r="X5" t="str">
        <f t="shared" si="5"/>
        <v>Kw</v>
      </c>
      <c r="Y5" t="str">
        <f t="shared" si="5"/>
        <v>金額</v>
      </c>
      <c r="Z5" t="str">
        <f t="shared" si="5"/>
        <v>Kw</v>
      </c>
      <c r="AA5" t="str">
        <f t="shared" si="5"/>
        <v>金額</v>
      </c>
      <c r="AB5" t="str">
        <f t="shared" si="5"/>
        <v>Kw</v>
      </c>
      <c r="AC5" t="str">
        <f t="shared" si="5"/>
        <v>金額</v>
      </c>
      <c r="AD5" t="str">
        <f t="shared" si="5"/>
        <v>Kw</v>
      </c>
      <c r="AE5" t="str">
        <f t="shared" si="5"/>
        <v>金額</v>
      </c>
      <c r="AF5" t="str">
        <f t="shared" si="5"/>
        <v>Kw</v>
      </c>
      <c r="AG5" t="str">
        <f t="shared" si="5"/>
        <v>金額</v>
      </c>
      <c r="AH5" t="str">
        <f t="shared" si="5"/>
        <v>Kw</v>
      </c>
      <c r="AI5" t="str">
        <f t="shared" si="5"/>
        <v>金額</v>
      </c>
      <c r="AJ5" t="str">
        <f t="shared" si="5"/>
        <v>Kw</v>
      </c>
      <c r="AK5" t="str">
        <f t="shared" si="5"/>
        <v>金額</v>
      </c>
      <c r="AL5" t="str">
        <f t="shared" si="5"/>
        <v>Kw</v>
      </c>
      <c r="AM5" t="str">
        <f t="shared" si="5"/>
        <v>金額</v>
      </c>
      <c r="AN5" t="str">
        <f t="shared" si="5"/>
        <v>Kw</v>
      </c>
      <c r="AO5" t="str">
        <f t="shared" si="5"/>
        <v>金額</v>
      </c>
      <c r="AP5" t="str">
        <f t="shared" si="5"/>
        <v>Kw</v>
      </c>
      <c r="AQ5" t="str">
        <f t="shared" si="5"/>
        <v>金額</v>
      </c>
      <c r="AR5" t="str">
        <f t="shared" si="5"/>
        <v>Kw</v>
      </c>
      <c r="AS5" t="str">
        <f t="shared" si="5"/>
        <v>金額</v>
      </c>
      <c r="AT5" t="str">
        <f t="shared" si="5"/>
        <v>Kw</v>
      </c>
      <c r="AU5" t="str">
        <f t="shared" si="5"/>
        <v>金額</v>
      </c>
      <c r="AV5" t="str">
        <f t="shared" si="5"/>
        <v>Kw</v>
      </c>
      <c r="AW5" t="str">
        <f t="shared" si="5"/>
        <v>金額</v>
      </c>
      <c r="AX5" t="str">
        <f t="shared" si="5"/>
        <v>Kw</v>
      </c>
      <c r="AY5" t="str">
        <f t="shared" si="5"/>
        <v>金額</v>
      </c>
      <c r="AZ5" t="str">
        <f t="shared" ref="AZ5:CX5" si="6">MID(AZ6,FIND("(",AZ6)+1,(FIND(")",AZ6))-(FIND("(",AZ6)+1))</f>
        <v>Kw</v>
      </c>
      <c r="BA5" t="str">
        <f t="shared" si="6"/>
        <v>金額</v>
      </c>
      <c r="BB5" t="str">
        <f t="shared" si="6"/>
        <v>Kw</v>
      </c>
      <c r="BC5" t="str">
        <f t="shared" si="6"/>
        <v>金額</v>
      </c>
      <c r="BD5" t="str">
        <f t="shared" si="6"/>
        <v>Kw</v>
      </c>
      <c r="BE5" t="str">
        <f t="shared" si="6"/>
        <v>金額</v>
      </c>
      <c r="BF5" t="str">
        <f t="shared" si="6"/>
        <v>Kw</v>
      </c>
      <c r="BG5" t="str">
        <f t="shared" si="6"/>
        <v>Kw</v>
      </c>
      <c r="BH5" t="str">
        <f t="shared" si="6"/>
        <v>Kw</v>
      </c>
      <c r="BI5" t="str">
        <f t="shared" si="6"/>
        <v>Kw</v>
      </c>
      <c r="BJ5" t="str">
        <f t="shared" si="6"/>
        <v>Kw</v>
      </c>
      <c r="BK5" t="str">
        <f t="shared" si="6"/>
        <v>Kw</v>
      </c>
      <c r="BL5" t="str">
        <f t="shared" si="6"/>
        <v>Kw</v>
      </c>
      <c r="BM5" t="str">
        <f t="shared" si="6"/>
        <v>Kw</v>
      </c>
      <c r="BN5" t="str">
        <f t="shared" si="6"/>
        <v>Kw</v>
      </c>
      <c r="BO5" t="str">
        <f t="shared" si="6"/>
        <v>Kw</v>
      </c>
      <c r="BP5" t="str">
        <f t="shared" si="6"/>
        <v>Kw</v>
      </c>
      <c r="BQ5" t="str">
        <f t="shared" si="6"/>
        <v>Kw</v>
      </c>
      <c r="BR5" t="str">
        <f t="shared" si="6"/>
        <v>Kw</v>
      </c>
      <c r="BS5" t="str">
        <f t="shared" si="6"/>
        <v>Kw</v>
      </c>
      <c r="BT5" t="str">
        <f t="shared" si="6"/>
        <v>Kw</v>
      </c>
      <c r="BU5" t="str">
        <f t="shared" si="6"/>
        <v>Kw</v>
      </c>
      <c r="BV5" t="str">
        <f t="shared" si="6"/>
        <v>Kw</v>
      </c>
      <c r="BW5" t="str">
        <f t="shared" si="6"/>
        <v>Kw</v>
      </c>
      <c r="BX5" t="str">
        <f t="shared" si="6"/>
        <v>Kw</v>
      </c>
      <c r="BY5" t="str">
        <f t="shared" si="6"/>
        <v>Kw</v>
      </c>
      <c r="BZ5" t="str">
        <f t="shared" si="6"/>
        <v>Kw</v>
      </c>
      <c r="CA5" t="str">
        <f t="shared" si="6"/>
        <v>Kw</v>
      </c>
      <c r="CB5" t="str">
        <f t="shared" si="6"/>
        <v>Kw</v>
      </c>
      <c r="CC5" t="str">
        <f t="shared" si="6"/>
        <v>Kw</v>
      </c>
      <c r="CD5" t="str">
        <f t="shared" si="6"/>
        <v>Kw</v>
      </c>
      <c r="CE5" t="str">
        <f t="shared" si="6"/>
        <v>金額</v>
      </c>
      <c r="CF5" t="str">
        <f t="shared" si="6"/>
        <v>Kw</v>
      </c>
      <c r="CG5" t="str">
        <f t="shared" si="6"/>
        <v>金額</v>
      </c>
      <c r="CH5" t="str">
        <f t="shared" si="6"/>
        <v>Kw</v>
      </c>
      <c r="CI5" t="str">
        <f t="shared" si="6"/>
        <v>金額</v>
      </c>
      <c r="CJ5" t="str">
        <f t="shared" si="6"/>
        <v>Kw</v>
      </c>
      <c r="CK5" t="str">
        <f t="shared" si="6"/>
        <v>金額</v>
      </c>
      <c r="CL5" t="str">
        <f t="shared" si="6"/>
        <v>Kw</v>
      </c>
      <c r="CM5" t="str">
        <f t="shared" si="6"/>
        <v>金額</v>
      </c>
      <c r="CN5" t="str">
        <f t="shared" si="6"/>
        <v>Kw</v>
      </c>
      <c r="CO5" t="str">
        <f t="shared" si="6"/>
        <v>金額</v>
      </c>
      <c r="CP5" t="str">
        <f t="shared" si="6"/>
        <v>Kw</v>
      </c>
      <c r="CQ5" t="str">
        <f t="shared" si="6"/>
        <v>金額</v>
      </c>
      <c r="CR5" t="str">
        <f t="shared" si="6"/>
        <v>Kw</v>
      </c>
      <c r="CS5" t="str">
        <f t="shared" si="6"/>
        <v>金額</v>
      </c>
      <c r="CT5" t="str">
        <f t="shared" si="6"/>
        <v>Kw</v>
      </c>
      <c r="CU5" t="str">
        <f t="shared" si="6"/>
        <v>金額</v>
      </c>
      <c r="CV5" t="str">
        <f t="shared" si="6"/>
        <v>Kw</v>
      </c>
      <c r="CW5" t="str">
        <f t="shared" si="6"/>
        <v>金額</v>
      </c>
      <c r="CX5" t="str">
        <f t="shared" si="6"/>
        <v>Kw</v>
      </c>
      <c r="CY5" t="str">
        <f t="shared" ref="CY5:EA5" si="7">MID(CY6,FIND("(",CY6)+1,(FIND(")",CY6))-(FIND("(",CY6)+1))</f>
        <v>金額</v>
      </c>
      <c r="CZ5" t="str">
        <f t="shared" si="7"/>
        <v>Kw</v>
      </c>
      <c r="DA5" t="str">
        <f t="shared" si="7"/>
        <v>金額</v>
      </c>
      <c r="DB5" t="str">
        <f t="shared" si="7"/>
        <v>Kw</v>
      </c>
      <c r="DC5" t="str">
        <f t="shared" si="7"/>
        <v>金額</v>
      </c>
      <c r="DD5" t="str">
        <f t="shared" si="7"/>
        <v>Kw</v>
      </c>
      <c r="DE5" t="str">
        <f t="shared" si="7"/>
        <v>金額</v>
      </c>
      <c r="DF5" t="str">
        <f t="shared" si="7"/>
        <v>Kw</v>
      </c>
      <c r="DG5" t="str">
        <f t="shared" si="7"/>
        <v>金額</v>
      </c>
      <c r="DH5" t="str">
        <f t="shared" si="7"/>
        <v>Kw</v>
      </c>
      <c r="DI5" t="str">
        <f t="shared" si="7"/>
        <v>金額</v>
      </c>
      <c r="DJ5" t="str">
        <f t="shared" si="7"/>
        <v>Kw</v>
      </c>
      <c r="DK5" t="str">
        <f t="shared" si="7"/>
        <v>金額</v>
      </c>
      <c r="DL5" t="str">
        <f t="shared" si="7"/>
        <v>Kw</v>
      </c>
      <c r="DM5" t="str">
        <f t="shared" si="7"/>
        <v>金額</v>
      </c>
      <c r="DN5" t="str">
        <f t="shared" si="7"/>
        <v>Kw</v>
      </c>
      <c r="DO5" t="str">
        <f t="shared" si="7"/>
        <v>金額</v>
      </c>
      <c r="DP5" t="str">
        <f t="shared" si="7"/>
        <v>Kw</v>
      </c>
      <c r="DQ5" t="str">
        <f t="shared" si="7"/>
        <v>金額</v>
      </c>
      <c r="DR5" t="str">
        <f t="shared" si="7"/>
        <v>Kw</v>
      </c>
      <c r="DS5" t="str">
        <f t="shared" si="7"/>
        <v>金額</v>
      </c>
      <c r="DT5" t="str">
        <f t="shared" si="7"/>
        <v>Kw</v>
      </c>
      <c r="DU5" t="str">
        <f t="shared" si="7"/>
        <v>金額</v>
      </c>
      <c r="DV5" t="str">
        <f t="shared" si="7"/>
        <v>Kw</v>
      </c>
      <c r="DW5" t="str">
        <f t="shared" si="7"/>
        <v>金額</v>
      </c>
      <c r="DX5" t="str">
        <f t="shared" si="7"/>
        <v>Kw</v>
      </c>
      <c r="DY5" t="str">
        <f t="shared" si="7"/>
        <v>金額</v>
      </c>
      <c r="DZ5" t="str">
        <f>MID(DZ6,FIND("(",DZ6)+1,(FIND(")",DZ6))-(FIND("(",DZ6)+1))</f>
        <v>Kw</v>
      </c>
      <c r="EA5" t="str">
        <f t="shared" si="7"/>
        <v>金額</v>
      </c>
      <c r="EB5" t="str">
        <f t="shared" ref="EB5" si="8">MID(EB6,FIND("(",EB6)+1,(FIND(")",EB6))-(FIND("(",EB6)+1))</f>
        <v>Kw</v>
      </c>
      <c r="EC5" t="str">
        <f t="shared" ref="EC5" si="9">MID(EC6,FIND("(",EC6)+1,(FIND(")",EC6))-(FIND("(",EC6)+1))</f>
        <v>Kw</v>
      </c>
      <c r="ED5" t="str">
        <f t="shared" ref="ED5" si="10">MID(ED6,FIND("(",ED6)+1,(FIND(")",ED6))-(FIND("(",ED6)+1))</f>
        <v>Kw</v>
      </c>
      <c r="EE5" t="str">
        <f t="shared" ref="EE5" si="11">MID(EE6,FIND("(",EE6)+1,(FIND(")",EE6))-(FIND("(",EE6)+1))</f>
        <v>Kw</v>
      </c>
      <c r="EF5" t="str">
        <f t="shared" ref="EF5" si="12">MID(EF6,FIND("(",EF6)+1,(FIND(")",EF6))-(FIND("(",EF6)+1))</f>
        <v>Kw</v>
      </c>
      <c r="EG5" t="str">
        <f t="shared" ref="EG5" si="13">MID(EG6,FIND("(",EG6)+1,(FIND(")",EG6))-(FIND("(",EG6)+1))</f>
        <v>Kw</v>
      </c>
      <c r="EH5" t="str">
        <f t="shared" ref="EH5" si="14">MID(EH6,FIND("(",EH6)+1,(FIND(")",EH6))-(FIND("(",EH6)+1))</f>
        <v>Kw</v>
      </c>
      <c r="EI5" t="str">
        <f t="shared" ref="EI5" si="15">MID(EI6,FIND("(",EI6)+1,(FIND(")",EI6))-(FIND("(",EI6)+1))</f>
        <v>Kw</v>
      </c>
      <c r="EJ5" t="str">
        <f t="shared" ref="EJ5" si="16">MID(EJ6,FIND("(",EJ6)+1,(FIND(")",EJ6))-(FIND("(",EJ6)+1))</f>
        <v>Kw</v>
      </c>
      <c r="EK5" t="str">
        <f t="shared" ref="EK5" si="17">MID(EK6,FIND("(",EK6)+1,(FIND(")",EK6))-(FIND("(",EK6)+1))</f>
        <v>Kw</v>
      </c>
      <c r="EL5" t="str">
        <f t="shared" ref="EL5" si="18">MID(EL6,FIND("(",EL6)+1,(FIND(")",EL6))-(FIND("(",EL6)+1))</f>
        <v>Kw</v>
      </c>
      <c r="EM5" t="str">
        <f t="shared" ref="EM5" si="19">MID(EM6,FIND("(",EM6)+1,(FIND(")",EM6))-(FIND("(",EM6)+1))</f>
        <v>Kw</v>
      </c>
      <c r="EN5" t="str">
        <f t="shared" ref="EN5" si="20">MID(EN6,FIND("(",EN6)+1,(FIND(")",EN6))-(FIND("(",EN6)+1))</f>
        <v>Kw</v>
      </c>
      <c r="EO5" t="str">
        <f t="shared" ref="EO5" si="21">MID(EO6,FIND("(",EO6)+1,(FIND(")",EO6))-(FIND("(",EO6)+1))</f>
        <v>Kw</v>
      </c>
      <c r="EP5" t="str">
        <f t="shared" ref="EP5" si="22">MID(EP6,FIND("(",EP6)+1,(FIND(")",EP6))-(FIND("(",EP6)+1))</f>
        <v>Kw</v>
      </c>
      <c r="EQ5" t="str">
        <f t="shared" ref="EQ5" si="23">MID(EQ6,FIND("(",EQ6)+1,(FIND(")",EQ6))-(FIND("(",EQ6)+1))</f>
        <v>Kw</v>
      </c>
      <c r="ER5" t="str">
        <f t="shared" ref="ER5" si="24">MID(ER6,FIND("(",ER6)+1,(FIND(")",ER6))-(FIND("(",ER6)+1))</f>
        <v>Kw</v>
      </c>
      <c r="ES5" t="str">
        <f t="shared" ref="ES5" si="25">MID(ES6,FIND("(",ES6)+1,(FIND(")",ES6))-(FIND("(",ES6)+1))</f>
        <v>Kw</v>
      </c>
      <c r="ET5" t="str">
        <f t="shared" ref="ET5" si="26">MID(ET6,FIND("(",ET6)+1,(FIND(")",ET6))-(FIND("(",ET6)+1))</f>
        <v>Kw</v>
      </c>
      <c r="EU5" t="str">
        <f t="shared" ref="EU5" si="27">MID(EU6,FIND("(",EU6)+1,(FIND(")",EU6))-(FIND("(",EU6)+1))</f>
        <v>Kw</v>
      </c>
      <c r="EV5" t="str">
        <f t="shared" ref="EV5" si="28">MID(EV6,FIND("(",EV6)+1,(FIND(")",EV6))-(FIND("(",EV6)+1))</f>
        <v>Kw</v>
      </c>
      <c r="EW5" t="str">
        <f t="shared" ref="EW5" si="29">MID(EW6,FIND("(",EW6)+1,(FIND(")",EW6))-(FIND("(",EW6)+1))</f>
        <v>Kw</v>
      </c>
      <c r="EX5" t="str">
        <f t="shared" ref="EX5" si="30">MID(EX6,FIND("(",EX6)+1,(FIND(")",EX6))-(FIND("(",EX6)+1))</f>
        <v>Kw</v>
      </c>
      <c r="EY5" t="str">
        <f t="shared" ref="EY5:GX5" si="31">MID(EY6,FIND("(",EY6)+1,(FIND(")",EY6))-(FIND("(",EY6)+1))</f>
        <v>Kw</v>
      </c>
      <c r="EZ5" t="str">
        <f t="shared" si="31"/>
        <v>Kw</v>
      </c>
      <c r="FA5" t="str">
        <f t="shared" si="31"/>
        <v>Kw</v>
      </c>
      <c r="FB5" t="str">
        <f t="shared" si="31"/>
        <v>Kw</v>
      </c>
      <c r="FC5" t="str">
        <f t="shared" si="31"/>
        <v>Kw</v>
      </c>
      <c r="FD5" t="str">
        <f t="shared" si="31"/>
        <v>Kw</v>
      </c>
      <c r="FE5" t="str">
        <f t="shared" si="31"/>
        <v>Kw</v>
      </c>
      <c r="FF5" t="str">
        <f t="shared" si="31"/>
        <v>Kw</v>
      </c>
      <c r="FG5" t="str">
        <f t="shared" si="31"/>
        <v>Kw</v>
      </c>
      <c r="FH5" t="str">
        <f t="shared" si="31"/>
        <v>Kw</v>
      </c>
      <c r="FI5" t="str">
        <f t="shared" si="31"/>
        <v>Kw</v>
      </c>
      <c r="FJ5" t="str">
        <f t="shared" si="31"/>
        <v>Kw</v>
      </c>
      <c r="FK5" t="str">
        <f t="shared" si="31"/>
        <v>Kw</v>
      </c>
      <c r="FL5" t="str">
        <f t="shared" si="31"/>
        <v>Kw</v>
      </c>
      <c r="FM5" t="str">
        <f t="shared" si="31"/>
        <v>Kw</v>
      </c>
      <c r="FN5" t="str">
        <f t="shared" si="31"/>
        <v>Kw</v>
      </c>
      <c r="FO5" t="str">
        <f t="shared" si="31"/>
        <v>Kw</v>
      </c>
      <c r="FP5" t="str">
        <f t="shared" si="31"/>
        <v>Kw</v>
      </c>
      <c r="FQ5" t="str">
        <f t="shared" si="31"/>
        <v>Kw</v>
      </c>
      <c r="FR5" t="str">
        <f t="shared" si="31"/>
        <v>Kw</v>
      </c>
      <c r="FS5" t="str">
        <f t="shared" si="31"/>
        <v>Kw</v>
      </c>
      <c r="FT5" t="str">
        <f t="shared" si="31"/>
        <v>Kw</v>
      </c>
      <c r="FU5" t="str">
        <f t="shared" si="31"/>
        <v>Kw</v>
      </c>
      <c r="FV5" t="str">
        <f t="shared" si="31"/>
        <v>Kw</v>
      </c>
      <c r="FW5" t="str">
        <f t="shared" si="31"/>
        <v>Kw</v>
      </c>
      <c r="FX5" t="str">
        <f t="shared" si="31"/>
        <v>Kw</v>
      </c>
      <c r="FY5" t="str">
        <f t="shared" si="31"/>
        <v>Kw</v>
      </c>
      <c r="FZ5" t="str">
        <f t="shared" si="31"/>
        <v>Kw</v>
      </c>
      <c r="GA5" t="str">
        <f t="shared" si="31"/>
        <v>Kw</v>
      </c>
      <c r="GB5" t="str">
        <f t="shared" si="31"/>
        <v>Kw</v>
      </c>
      <c r="GC5" t="str">
        <f t="shared" si="31"/>
        <v>Kw</v>
      </c>
      <c r="GD5" t="str">
        <f t="shared" si="31"/>
        <v>Kw</v>
      </c>
      <c r="GE5" t="str">
        <f t="shared" si="31"/>
        <v>Kw</v>
      </c>
      <c r="GF5" t="str">
        <f t="shared" si="31"/>
        <v>Kw</v>
      </c>
      <c r="GG5" t="str">
        <f t="shared" si="31"/>
        <v>Kw</v>
      </c>
      <c r="GH5" t="str">
        <f t="shared" si="31"/>
        <v>Kw</v>
      </c>
      <c r="GI5" t="str">
        <f t="shared" si="31"/>
        <v>Kw</v>
      </c>
      <c r="GJ5" t="str">
        <f t="shared" si="31"/>
        <v>Kw</v>
      </c>
      <c r="GK5" t="str">
        <f t="shared" si="31"/>
        <v>Kw</v>
      </c>
      <c r="GL5" t="str">
        <f t="shared" si="31"/>
        <v>Kw</v>
      </c>
      <c r="GM5" t="str">
        <f t="shared" si="31"/>
        <v>Kw</v>
      </c>
      <c r="GN5" t="str">
        <f t="shared" si="31"/>
        <v>Kw</v>
      </c>
      <c r="GO5" t="str">
        <f t="shared" si="31"/>
        <v>Kw</v>
      </c>
      <c r="GP5" t="str">
        <f t="shared" si="31"/>
        <v>Kw</v>
      </c>
      <c r="GQ5" t="str">
        <f t="shared" si="31"/>
        <v>Kw</v>
      </c>
      <c r="GR5" t="str">
        <f t="shared" si="31"/>
        <v>Kw</v>
      </c>
      <c r="GS5" t="str">
        <f t="shared" si="31"/>
        <v>Kw</v>
      </c>
      <c r="GT5" t="str">
        <f t="shared" si="31"/>
        <v>Kw</v>
      </c>
      <c r="GU5" t="str">
        <f t="shared" si="31"/>
        <v>Kw</v>
      </c>
      <c r="GV5" t="str">
        <f t="shared" si="31"/>
        <v>Kw</v>
      </c>
      <c r="GW5" t="str">
        <f t="shared" si="31"/>
        <v>Kw</v>
      </c>
      <c r="GX5" t="str">
        <f t="shared" si="31"/>
        <v>Kw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121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121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121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134</v>
      </c>
      <c r="C7" s="6" t="str">
        <f>TEXT("2023年"&amp;B7,"aaaa")</f>
        <v>水曜日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>
        <v>0.53800000000000003</v>
      </c>
      <c r="I7" s="3">
        <f>IF($E7="〇",H7*基本シート!$E$2,H7*VLOOKUP(LEFT(I$6,FIND("(",I$6)-1),基本シート!$B$6:$C$29,2,FALSE))</f>
        <v>16.09158</v>
      </c>
      <c r="J7" s="3">
        <v>0.36899999999999999</v>
      </c>
      <c r="K7" s="3">
        <f>IF($E7="〇",J7*基本シート!$E$2,J7*VLOOKUP(LEFT(K$6,FIND("(",K$6)-1),基本シート!$B$6:$C$29,2,FALSE))</f>
        <v>11.03679</v>
      </c>
      <c r="L7" s="3">
        <v>0.35399999999999998</v>
      </c>
      <c r="M7" s="3">
        <f>IF($E7="〇",L7*基本シート!$E$2,L7*VLOOKUP(LEFT(M$6,FIND("(",M$6)-1),基本シート!$B$6:$C$29,2,FALSE))</f>
        <v>10.588139999999999</v>
      </c>
      <c r="N7" s="3">
        <v>0.35</v>
      </c>
      <c r="O7" s="3">
        <f>IF($E7="〇",N7*基本シート!$E$2,N7*VLOOKUP(LEFT(O$6,FIND("(",O$6)-1),基本シート!$B$6:$C$29,2,FALSE))</f>
        <v>10.468499999999999</v>
      </c>
      <c r="P7" s="3">
        <v>0.53</v>
      </c>
      <c r="Q7" s="3">
        <f>IF($E7="〇",P7*基本シート!$E$2,P7*VLOOKUP(LEFT(Q$6,FIND("(",Q$6)-1),基本シート!$B$6:$C$29,2,FALSE))</f>
        <v>15.852300000000001</v>
      </c>
      <c r="R7" s="3">
        <v>0.61399999999999999</v>
      </c>
      <c r="S7" s="3">
        <f>IF($E7="〇",R7*基本シート!$E$2,R7*VLOOKUP(LEFT(S$6,FIND("(",S$6)-1),基本シート!$B$6:$C$29,2,FALSE))</f>
        <v>18.364740000000001</v>
      </c>
      <c r="T7" s="3">
        <v>0.35899999999999999</v>
      </c>
      <c r="U7" s="3">
        <f>IF($E7="〇",T7*基本シート!$E$2,T7*VLOOKUP(LEFT(U$6,FIND("(",U$6)-1),基本シート!$B$6:$C$29,2,FALSE))</f>
        <v>10.737689999999999</v>
      </c>
      <c r="V7" s="3">
        <v>0.35899999999999999</v>
      </c>
      <c r="W7" s="3">
        <f>IF($E7="〇",V7*基本シート!$E$2,V7*VLOOKUP(LEFT(W$6,FIND("(",W$6)-1),基本シート!$B$6:$C$29,2,FALSE))</f>
        <v>13.275819999999998</v>
      </c>
      <c r="X7" s="3">
        <v>0.85499999999999998</v>
      </c>
      <c r="Y7" s="3">
        <f>IF($E7="〇",X7*基本シート!$E$2,X7*VLOOKUP(LEFT(Y$6,FIND("(",Y$6)-1),基本シート!$B$6:$C$29,2,FALSE))</f>
        <v>31.617899999999995</v>
      </c>
      <c r="Z7" s="3">
        <v>0.53800000000000003</v>
      </c>
      <c r="AA7" s="3">
        <f>IF($E7="〇",Z7*基本シート!$E$2,Z7*VLOOKUP(LEFT(AA$6,FIND("(",AA$6)-1),基本シート!$B$6:$C$29,2,FALSE))</f>
        <v>19.895240000000001</v>
      </c>
      <c r="AB7" s="3">
        <v>0.30299999999999999</v>
      </c>
      <c r="AC7" s="3">
        <f>IF($E7="〇",AB7*基本シート!$E$2,AB7*VLOOKUP(LEFT(AC$6,FIND("(",AC$6)-1),基本シート!$B$6:$C$29,2,FALSE))</f>
        <v>11.204939999999999</v>
      </c>
      <c r="AD7" s="3">
        <v>0.29199999999999998</v>
      </c>
      <c r="AE7" s="3">
        <f>IF($E7="〇",AD7*基本シート!$E$2,AD7*VLOOKUP(LEFT(AE$6,FIND("(",AE$6)-1),基本シート!$B$6:$C$29,2,FALSE))</f>
        <v>10.798159999999998</v>
      </c>
      <c r="AF7" s="3">
        <v>0.27200000000000002</v>
      </c>
      <c r="AG7" s="3">
        <f>IF($E7="〇",AF7*基本シート!$E$2,AF7*VLOOKUP(LEFT(AG$6,FIND("(",AG$6)-1),基本シート!$B$6:$C$29,2,FALSE))</f>
        <v>10.05856</v>
      </c>
      <c r="AH7" s="3">
        <v>0.27600000000000002</v>
      </c>
      <c r="AI7" s="3">
        <f>IF($E7="〇",AH7*基本シート!$E$2,AH7*VLOOKUP(LEFT(AI$6,FIND("(",AI$6)-1),基本シート!$B$6:$C$29,2,FALSE))</f>
        <v>10.206479999999999</v>
      </c>
      <c r="AJ7" s="3">
        <v>0.26700000000000002</v>
      </c>
      <c r="AK7" s="3">
        <f>IF($E7="〇",AJ7*基本シート!$E$2,AJ7*VLOOKUP(LEFT(AK$6,FIND("(",AK$6)-1),基本シート!$B$6:$C$29,2,FALSE))</f>
        <v>9.8736599999999992</v>
      </c>
      <c r="AL7" s="3">
        <v>0.27</v>
      </c>
      <c r="AM7" s="3">
        <f>IF($E7="〇",AL7*基本シート!$E$2,AL7*VLOOKUP(LEFT(AM$6,FIND("(",AM$6)-1),基本シート!$B$6:$C$29,2,FALSE))</f>
        <v>9.9846000000000004</v>
      </c>
      <c r="AN7" s="3">
        <v>0.86199999999999999</v>
      </c>
      <c r="AO7" s="3">
        <f>IF($E7="〇",AN7*基本シート!$E$2,AN7*VLOOKUP(LEFT(AO$6,FIND("(",AO$6)-1),基本シート!$B$6:$C$29,2,FALSE))</f>
        <v>31.876759999999997</v>
      </c>
      <c r="AP7" s="3">
        <v>1.909</v>
      </c>
      <c r="AQ7" s="3">
        <f>IF($E7="〇",AP7*基本シート!$E$2,AP7*VLOOKUP(LEFT(AQ$6,FIND("(",AQ$6)-1),基本シート!$B$6:$C$29,2,FALSE))</f>
        <v>70.594819999999999</v>
      </c>
      <c r="AR7" s="3">
        <v>0.47899999999999998</v>
      </c>
      <c r="AS7" s="3">
        <f>IF($E7="〇",AR7*基本シート!$E$2,AR7*VLOOKUP(LEFT(AS$6,FIND("(",AS$6)-1),基本シート!$B$6:$C$29,2,FALSE))</f>
        <v>17.713419999999999</v>
      </c>
      <c r="AT7" s="3">
        <v>0.96599999999999997</v>
      </c>
      <c r="AU7" s="3">
        <f>IF($E7="〇",AT7*基本シート!$E$2,AT7*VLOOKUP(LEFT(AU$6,FIND("(",AU$6)-1),基本シート!$B$6:$C$29,2,FALSE))</f>
        <v>35.722679999999997</v>
      </c>
      <c r="AV7" s="3">
        <v>0.60299999999999998</v>
      </c>
      <c r="AW7" s="3">
        <f>IF($E7="〇",AV7*基本シート!$E$2,AV7*VLOOKUP(LEFT(AW$6,FIND("(",AW$6)-1),基本シート!$B$6:$C$29,2,FALSE))</f>
        <v>22.298939999999998</v>
      </c>
      <c r="AX7" s="3">
        <v>0.77500000000000002</v>
      </c>
      <c r="AY7" s="3">
        <f>IF($E7="〇",AX7*基本シート!$E$2,AX7*VLOOKUP(LEFT(AY$6,FIND("(",AY$6)-1),基本シート!$B$6:$C$29,2,FALSE))</f>
        <v>23.180250000000001</v>
      </c>
      <c r="AZ7" s="3">
        <v>0.66200000000000003</v>
      </c>
      <c r="BA7" s="3">
        <f>IF($E7="〇",AZ7*基本シート!$E$2,AZ7*VLOOKUP(LEFT(BA$6,FIND("(",BA$6)-1),基本シート!$B$6:$C$29,2,FALSE))</f>
        <v>19.800420000000003</v>
      </c>
      <c r="BB7" s="3">
        <v>0.376</v>
      </c>
      <c r="BC7" s="3">
        <f>IF($E7="〇",BB7*基本シート!$E$2,BB7*VLOOKUP(LEFT(BC$6,FIND("(",BC$6)-1),基本シート!$B$6:$C$29,2,FALSE))</f>
        <v>11.24616</v>
      </c>
      <c r="BD7" s="3">
        <f t="shared" ref="BD7:BD36" si="32">SUM(H7,J7,L7,N7,P7,R7,T7,V7,X7,Z7,AB7,AD7,AF7,AH7,AJ7,AL7,AN7,AP7,AR7,AT7,AV7,AX7,AZ7,BB7)</f>
        <v>13.177999999999999</v>
      </c>
      <c r="BE7" s="3">
        <f t="shared" ref="BE7:BE36" si="33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0.151</v>
      </c>
      <c r="BM7" s="3">
        <v>0.92</v>
      </c>
      <c r="BN7" s="3">
        <v>4.0279999999999996</v>
      </c>
      <c r="BO7" s="3">
        <v>5.1779999999999999</v>
      </c>
      <c r="BP7" s="3">
        <v>5.2050000000000001</v>
      </c>
      <c r="BQ7" s="3">
        <v>6.2590000000000003</v>
      </c>
      <c r="BR7" s="3">
        <v>3.8860000000000001</v>
      </c>
      <c r="BS7" s="3">
        <v>3.9860000000000002</v>
      </c>
      <c r="BT7" s="3">
        <v>1.4430000000000001</v>
      </c>
      <c r="BU7" s="3">
        <v>0.53100000000000003</v>
      </c>
      <c r="BV7" s="3">
        <v>0.53100000000000003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1E-3</v>
      </c>
      <c r="CQ7" s="3">
        <f>CP7*基本シート!$C$3</f>
        <v>1.6E-2</v>
      </c>
      <c r="CR7" s="3">
        <v>3.0000000000000001E-3</v>
      </c>
      <c r="CS7" s="3">
        <f>CR7*基本シート!$C$3</f>
        <v>4.8000000000000001E-2</v>
      </c>
      <c r="CT7" s="3">
        <v>4.1000000000000002E-2</v>
      </c>
      <c r="CU7" s="3">
        <f>CT7*基本シート!$C$3</f>
        <v>0.65600000000000003</v>
      </c>
      <c r="CV7" s="3">
        <v>1.3009999999999999</v>
      </c>
      <c r="CW7" s="3">
        <f>CV7*基本シート!$C$3</f>
        <v>20.815999999999999</v>
      </c>
      <c r="CX7" s="3">
        <v>4.8449999999999998</v>
      </c>
      <c r="CY7" s="3">
        <f>CX7*基本シート!$C$3</f>
        <v>77.52</v>
      </c>
      <c r="CZ7" s="3">
        <v>5.9669999999999996</v>
      </c>
      <c r="DA7" s="3">
        <f>CZ7*基本シート!$C$3</f>
        <v>95.471999999999994</v>
      </c>
      <c r="DB7" s="3">
        <v>3.6139999999999999</v>
      </c>
      <c r="DC7" s="3">
        <f>DB7*基本シート!$C$3</f>
        <v>57.823999999999998</v>
      </c>
      <c r="DD7" s="3">
        <v>3.71</v>
      </c>
      <c r="DE7" s="3">
        <f>DD7*基本シート!$C$3</f>
        <v>59.36</v>
      </c>
      <c r="DF7" s="3">
        <v>1.1759999999999999</v>
      </c>
      <c r="DG7" s="3">
        <f>DF7*基本シート!$C$3</f>
        <v>18.815999999999999</v>
      </c>
      <c r="DH7" s="3">
        <v>0.26500000000000001</v>
      </c>
      <c r="DI7" s="3">
        <f>DH7*基本シート!$C$3</f>
        <v>4.24</v>
      </c>
      <c r="DJ7" s="3">
        <v>1.4E-2</v>
      </c>
      <c r="DK7" s="3">
        <f>DJ7*基本シート!$C$3</f>
        <v>0.224</v>
      </c>
      <c r="DL7" s="3">
        <v>6.0000000000000001E-3</v>
      </c>
      <c r="DM7" s="3">
        <f>DL7*基本シート!$C$3</f>
        <v>9.6000000000000002E-2</v>
      </c>
      <c r="DN7" s="3">
        <v>4.0000000000000001E-3</v>
      </c>
      <c r="DO7" s="3">
        <f>DN7*基本シート!$C$3</f>
        <v>6.4000000000000001E-2</v>
      </c>
      <c r="DP7" s="3">
        <v>8.9999999999999993E-3</v>
      </c>
      <c r="DQ7" s="3">
        <f>DP7*基本シート!$C$3</f>
        <v>0.14399999999999999</v>
      </c>
      <c r="DR7" s="3">
        <v>4.0000000000000001E-3</v>
      </c>
      <c r="DS7" s="3">
        <f>DR7*基本シート!$C$3</f>
        <v>6.4000000000000001E-2</v>
      </c>
      <c r="DT7" s="3">
        <v>5.0000000000000001E-3</v>
      </c>
      <c r="DU7" s="3">
        <f>DT7*基本シート!$C$3</f>
        <v>0.08</v>
      </c>
      <c r="DV7" s="3">
        <v>2E-3</v>
      </c>
      <c r="DW7" s="3">
        <f>DV7*基本シート!$C$3</f>
        <v>3.2000000000000001E-2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20.966999999999999</v>
      </c>
      <c r="EA7" s="3">
        <f>ROUND(DZ7*基本シート!$C$3,0)</f>
        <v>335</v>
      </c>
      <c r="EB7" s="3">
        <v>3.7999999999999999E-2</v>
      </c>
      <c r="EC7" s="3">
        <v>0.04</v>
      </c>
      <c r="ED7" s="3">
        <v>0.04</v>
      </c>
      <c r="EE7" s="3">
        <v>3.9E-2</v>
      </c>
      <c r="EF7" s="3">
        <v>0.04</v>
      </c>
      <c r="EG7" s="3">
        <v>0.02</v>
      </c>
      <c r="EH7" s="3">
        <v>2.8000000000000001E-2</v>
      </c>
      <c r="EI7" s="3">
        <v>0.59699999999999998</v>
      </c>
      <c r="EJ7" s="3">
        <v>3.1360000000000001</v>
      </c>
      <c r="EK7" s="3">
        <v>3.3420000000000001</v>
      </c>
      <c r="EL7" s="3">
        <v>5.7000000000000002E-2</v>
      </c>
      <c r="EM7" s="3">
        <v>0</v>
      </c>
      <c r="EN7" s="3">
        <v>0</v>
      </c>
      <c r="EO7" s="3">
        <f>ROUND(BS7-DD7-GM7+AH7,2)</f>
        <v>0.28000000000000003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2.5000000000000001E-2</v>
      </c>
      <c r="EY7" s="3">
        <v>2.9000000000000001E-2</v>
      </c>
      <c r="EZ7" s="3">
        <f>SUM(EB7:EY7)</f>
        <v>7.7110000000000012</v>
      </c>
      <c r="FA7" s="3">
        <v>3.7999999999999999E-2</v>
      </c>
      <c r="FB7" s="3">
        <v>0.04</v>
      </c>
      <c r="FC7" s="3">
        <v>0.04</v>
      </c>
      <c r="FD7" s="3">
        <v>3.9E-2</v>
      </c>
      <c r="FE7" s="3">
        <v>0.04</v>
      </c>
      <c r="FF7" s="3">
        <v>0.02</v>
      </c>
      <c r="FG7" s="3">
        <v>2.8000000000000001E-2</v>
      </c>
      <c r="FH7" s="3">
        <v>0.59699999999999998</v>
      </c>
      <c r="FI7" s="3">
        <v>3.1360000000000001</v>
      </c>
      <c r="FJ7" s="3">
        <v>3.3420000000000001</v>
      </c>
      <c r="FK7" s="3">
        <v>5.7000000000000002E-2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2.5000000000000001E-2</v>
      </c>
      <c r="FX7" s="3">
        <v>2.9000000000000001E-2</v>
      </c>
      <c r="FY7" s="3">
        <f>SUM(FA7:FX7)</f>
        <v>7.4310000000000009</v>
      </c>
      <c r="FZ7" s="3">
        <v>0.36899999999999999</v>
      </c>
      <c r="GA7" s="3">
        <v>0.35399999999999998</v>
      </c>
      <c r="GB7" s="3">
        <v>0.35</v>
      </c>
      <c r="GC7" s="3">
        <v>0.35699999999999998</v>
      </c>
      <c r="GD7" s="3">
        <v>0.53</v>
      </c>
      <c r="GE7" s="3">
        <v>0.42599999999999999</v>
      </c>
      <c r="GF7" s="3">
        <v>0.61399999999999999</v>
      </c>
      <c r="GG7" s="3">
        <v>0.35899999999999999</v>
      </c>
      <c r="GH7" s="3">
        <v>0.85499999999999998</v>
      </c>
      <c r="GI7" s="3">
        <v>0.53800000000000003</v>
      </c>
      <c r="GJ7" s="3">
        <v>0.30299999999999999</v>
      </c>
      <c r="GK7" s="3">
        <v>0.29199999999999998</v>
      </c>
      <c r="GL7" s="3">
        <v>0.27200000000000002</v>
      </c>
      <c r="GM7" s="3">
        <v>0.27600000000000002</v>
      </c>
      <c r="GN7" s="3">
        <v>0.26700000000000002</v>
      </c>
      <c r="GO7" s="3">
        <v>0.27</v>
      </c>
      <c r="GP7" s="3">
        <v>0.86199999999999999</v>
      </c>
      <c r="GQ7" s="3">
        <v>1.909</v>
      </c>
      <c r="GR7" s="3">
        <v>0.47899999999999998</v>
      </c>
      <c r="GS7" s="3">
        <v>0.96599999999999997</v>
      </c>
      <c r="GT7" s="3">
        <v>0.60299999999999998</v>
      </c>
      <c r="GU7" s="3">
        <v>0.77500000000000002</v>
      </c>
      <c r="GV7" s="3">
        <v>0.622</v>
      </c>
      <c r="GW7" s="3">
        <v>0.376</v>
      </c>
      <c r="GX7" s="3">
        <f>SUM(FZ7:GW7)</f>
        <v>13.023999999999999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135</v>
      </c>
      <c r="C8" s="6" t="str">
        <f>TEXT("2023年"&amp;B8,"aaaa")</f>
        <v>木曜日</v>
      </c>
      <c r="D8" s="6"/>
      <c r="E8" s="6" t="str">
        <f t="shared" ref="E8:E38" si="34">IF(OR(C8="土曜日",C8="日曜日",D8="〇"),"〇","")</f>
        <v/>
      </c>
      <c r="F8" s="6" t="s">
        <v>86</v>
      </c>
      <c r="G8" s="6" t="s">
        <v>86</v>
      </c>
      <c r="H8" s="3">
        <v>0.36</v>
      </c>
      <c r="I8" s="3">
        <f>IF($E8="〇",H8*基本シート!$E$2,H8*VLOOKUP(LEFT(I$6,FIND("(",I$6)-1),基本シート!$B$6:$C$29,2,FALSE))</f>
        <v>10.7676</v>
      </c>
      <c r="J8" s="3">
        <v>0.36</v>
      </c>
      <c r="K8" s="3">
        <f>IF($E8="〇",J8*基本シート!$E$2,J8*VLOOKUP(LEFT(K$6,FIND("(",K$6)-1),基本シート!$B$6:$C$29,2,FALSE))</f>
        <v>10.7676</v>
      </c>
      <c r="L8" s="3">
        <v>0.35</v>
      </c>
      <c r="M8" s="3">
        <f>IF($E8="〇",L8*基本シート!$E$2,L8*VLOOKUP(LEFT(M$6,FIND("(",M$6)-1),基本シート!$B$6:$C$29,2,FALSE))</f>
        <v>10.468499999999999</v>
      </c>
      <c r="N8" s="3">
        <v>0.34</v>
      </c>
      <c r="O8" s="3">
        <f>IF($E8="〇",N8*基本シート!$E$2,N8*VLOOKUP(LEFT(O$6,FIND("(",O$6)-1),基本シート!$B$6:$C$29,2,FALSE))</f>
        <v>10.169400000000001</v>
      </c>
      <c r="P8" s="3">
        <v>0.56999999999999995</v>
      </c>
      <c r="Q8" s="3">
        <f>IF($E8="〇",P8*基本シート!$E$2,P8*VLOOKUP(LEFT(Q$6,FIND("(",Q$6)-1),基本シート!$B$6:$C$29,2,FALSE))</f>
        <v>17.0487</v>
      </c>
      <c r="R8" s="3">
        <v>0.38</v>
      </c>
      <c r="S8" s="3">
        <f>IF($E8="〇",R8*基本シート!$E$2,R8*VLOOKUP(LEFT(S$6,FIND("(",S$6)-1),基本シート!$B$6:$C$29,2,FALSE))</f>
        <v>11.3658</v>
      </c>
      <c r="T8" s="3">
        <v>0.39</v>
      </c>
      <c r="U8" s="3">
        <f>IF($E8="〇",T8*基本シート!$E$2,T8*VLOOKUP(LEFT(U$6,FIND("(",U$6)-1),基本シート!$B$6:$C$29,2,FALSE))</f>
        <v>11.664900000000001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0.42</v>
      </c>
      <c r="BC8" s="3">
        <f>IF($E8="〇",BB8*基本シート!$E$2,BB8*VLOOKUP(LEFT(BC$6,FIND("(",BC$6)-1),基本シート!$B$6:$C$29,2,FALSE))</f>
        <v>12.562199999999999</v>
      </c>
      <c r="BD8" s="3">
        <f t="shared" si="32"/>
        <v>3.2099999999999991</v>
      </c>
      <c r="BE8" s="3">
        <f>ROUND(SUM(I8,K8,M8,O8,Q8,S8,U8,W8,Y8,AA8,AC8,AE8,AG8,AI8,AK8,AM8,AO8,AQ8,AS8,AU8,AW8,AY8,BA8,BC8),0)</f>
        <v>96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0.25</v>
      </c>
      <c r="BM8" s="3">
        <v>1.76</v>
      </c>
      <c r="BN8" s="3">
        <v>4.04</v>
      </c>
      <c r="BO8" s="3">
        <v>5.6</v>
      </c>
      <c r="BP8" s="3">
        <v>6.39</v>
      </c>
      <c r="BQ8" s="3">
        <v>6.64</v>
      </c>
      <c r="BR8" s="3">
        <v>5.95</v>
      </c>
      <c r="BS8" s="3">
        <v>5.08</v>
      </c>
      <c r="BT8" s="3">
        <v>3.35</v>
      </c>
      <c r="BU8" s="3">
        <v>1.35</v>
      </c>
      <c r="BV8" s="3">
        <v>0.1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3.3</v>
      </c>
      <c r="CW8" s="3">
        <f>CV8*基本シート!$C$3</f>
        <v>52.8</v>
      </c>
      <c r="CX8" s="3">
        <v>6.1</v>
      </c>
      <c r="CY8" s="3">
        <f>CX8*基本シート!$C$3</f>
        <v>97.6</v>
      </c>
      <c r="CZ8" s="3">
        <v>6.36</v>
      </c>
      <c r="DA8" s="3">
        <f>CZ8*基本シート!$C$3</f>
        <v>101.76</v>
      </c>
      <c r="DB8" s="3">
        <v>5.69</v>
      </c>
      <c r="DC8" s="3">
        <f>DB8*基本シート!$C$3</f>
        <v>91.04</v>
      </c>
      <c r="DD8" s="3">
        <v>4.8099999999999996</v>
      </c>
      <c r="DE8" s="3">
        <f>DD8*基本シート!$C$3</f>
        <v>76.959999999999994</v>
      </c>
      <c r="DF8" s="3">
        <v>3.08</v>
      </c>
      <c r="DG8" s="3">
        <f>DF8*基本シート!$C$3</f>
        <v>49.28</v>
      </c>
      <c r="DH8" s="3">
        <v>0.59</v>
      </c>
      <c r="DI8" s="3">
        <f>DH8*基本シート!$C$3</f>
        <v>9.44</v>
      </c>
      <c r="DJ8" s="3">
        <v>0.04</v>
      </c>
      <c r="DK8" s="3">
        <f>DJ8*基本シート!$C$3</f>
        <v>0.64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35">SUM(CD8,CF8,CH8,CJ8,CL8,CN8,CP8,CR8,CT8,CV8,CX8,CZ8,DB8,DD8,DF8,DH8,DJ8,DL8,DN8,DP8,DR8,DT8,DV8,DX8)</f>
        <v>30</v>
      </c>
      <c r="EA8" s="3">
        <f>ROUND(DZ8*基本シート!$C$3,0)</f>
        <v>480</v>
      </c>
      <c r="EB8" s="3">
        <v>0.02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0.06</v>
      </c>
      <c r="EI8" s="3">
        <v>1.43</v>
      </c>
      <c r="EJ8" s="3">
        <v>3.73</v>
      </c>
      <c r="EK8" s="3">
        <v>2.0099999999999998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0.03</v>
      </c>
      <c r="EZ8" s="3">
        <f t="shared" ref="EZ8:EZ36" si="36">SUM(EB8:EY8)</f>
        <v>7.43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0.14000000000000001</v>
      </c>
      <c r="FQ8" s="3">
        <v>0.82</v>
      </c>
      <c r="FR8" s="3">
        <v>1.9</v>
      </c>
      <c r="FS8" s="3">
        <v>0.79</v>
      </c>
      <c r="FT8" s="3">
        <v>0.48</v>
      </c>
      <c r="FU8" s="3">
        <v>0.47</v>
      </c>
      <c r="FV8" s="3">
        <v>0.65</v>
      </c>
      <c r="FW8" s="3">
        <v>0.64</v>
      </c>
      <c r="FX8" s="3">
        <v>0</v>
      </c>
      <c r="FY8" s="3">
        <f t="shared" ref="FY8:FY36" si="37">SUM(FA8:FX8)</f>
        <v>5.89</v>
      </c>
      <c r="FZ8" s="3">
        <v>0.34</v>
      </c>
      <c r="GA8" s="3">
        <v>0.33</v>
      </c>
      <c r="GB8" s="3">
        <v>0.32</v>
      </c>
      <c r="GC8" s="3">
        <v>0.31</v>
      </c>
      <c r="GD8" s="3">
        <v>0.54</v>
      </c>
      <c r="GE8" s="3">
        <v>0.35</v>
      </c>
      <c r="GF8" s="3">
        <v>0.57999999999999996</v>
      </c>
      <c r="GG8" s="3">
        <v>0.34</v>
      </c>
      <c r="GH8" s="3">
        <v>0.31</v>
      </c>
      <c r="GI8" s="3">
        <v>0.28999999999999998</v>
      </c>
      <c r="GJ8" s="3">
        <v>0.28999999999999998</v>
      </c>
      <c r="GK8" s="3">
        <v>0.28000000000000003</v>
      </c>
      <c r="GL8" s="3">
        <v>0.26</v>
      </c>
      <c r="GM8" s="3">
        <v>0.27</v>
      </c>
      <c r="GN8" s="3">
        <v>0.27</v>
      </c>
      <c r="GO8" s="3">
        <v>0.9</v>
      </c>
      <c r="GP8" s="3">
        <v>0.88</v>
      </c>
      <c r="GQ8" s="3">
        <v>1.9</v>
      </c>
      <c r="GR8" s="3">
        <v>0.79</v>
      </c>
      <c r="GS8" s="3">
        <v>0.48</v>
      </c>
      <c r="GT8" s="3">
        <v>0.47</v>
      </c>
      <c r="GU8" s="3">
        <v>0.65</v>
      </c>
      <c r="GV8" s="3">
        <v>0.64</v>
      </c>
      <c r="GW8" s="3">
        <v>0.39</v>
      </c>
      <c r="GX8" s="3">
        <f t="shared" ref="GX8:GX36" si="38">SUM(FZ8:GW8)</f>
        <v>12.180000000000003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136</v>
      </c>
      <c r="C9" s="6" t="str">
        <f t="shared" ref="C9:C36" si="39">TEXT("2023年"&amp;B9,"aaaa")</f>
        <v>金曜日</v>
      </c>
      <c r="D9" s="6" t="s">
        <v>82</v>
      </c>
      <c r="E9" s="6" t="str">
        <f t="shared" si="34"/>
        <v>〇</v>
      </c>
      <c r="F9" s="6" t="s">
        <v>86</v>
      </c>
      <c r="G9" s="6" t="s">
        <v>86</v>
      </c>
      <c r="H9" s="3">
        <v>0.35</v>
      </c>
      <c r="I9" s="3">
        <f>IF($E9="〇",H9*基本シート!$E$2,H9*VLOOKUP(LEFT(I$6,FIND("(",I$6)-1),基本シート!$B$6:$C$29,2,FALSE))</f>
        <v>10.468499999999999</v>
      </c>
      <c r="J9" s="3">
        <v>0.35</v>
      </c>
      <c r="K9" s="3">
        <f>IF($E9="〇",J9*基本シート!$E$2,J9*VLOOKUP(LEFT(K$6,FIND("(",K$6)-1),基本シート!$B$6:$C$29,2,FALSE))</f>
        <v>10.468499999999999</v>
      </c>
      <c r="L9" s="3">
        <v>0.35</v>
      </c>
      <c r="M9" s="3">
        <f>IF($E9="〇",L9*基本シート!$E$2,L9*VLOOKUP(LEFT(M$6,FIND("(",M$6)-1),基本シート!$B$6:$C$29,2,FALSE))</f>
        <v>10.468499999999999</v>
      </c>
      <c r="N9" s="3">
        <v>0.26</v>
      </c>
      <c r="O9" s="3">
        <f>IF($E9="〇",N9*基本シート!$E$2,N9*VLOOKUP(LEFT(O$6,FIND("(",O$6)-1),基本シート!$B$6:$C$29,2,FALSE))</f>
        <v>7.7766000000000002</v>
      </c>
      <c r="P9" s="3">
        <v>0.31</v>
      </c>
      <c r="Q9" s="3">
        <f>IF($E9="〇",P9*基本シート!$E$2,P9*VLOOKUP(LEFT(Q$6,FIND("(",Q$6)-1),基本シート!$B$6:$C$29,2,FALSE))</f>
        <v>9.2721</v>
      </c>
      <c r="R9" s="3">
        <v>0.57999999999999996</v>
      </c>
      <c r="S9" s="3">
        <f>IF($E9="〇",R9*基本シート!$E$2,R9*VLOOKUP(LEFT(S$6,FIND("(",S$6)-1),基本シート!$B$6:$C$29,2,FALSE))</f>
        <v>17.347799999999999</v>
      </c>
      <c r="T9" s="3">
        <v>0.85</v>
      </c>
      <c r="U9" s="3">
        <f>IF($E9="〇",T9*基本シート!$E$2,T9*VLOOKUP(LEFT(U$6,FIND("(",U$6)-1),基本シート!$B$6:$C$29,2,FALSE))</f>
        <v>25.423500000000001</v>
      </c>
      <c r="V9" s="3">
        <v>0.3</v>
      </c>
      <c r="W9" s="3">
        <f>IF($E9="〇",V9*基本シート!$E$2,V9*VLOOKUP(LEFT(W$6,FIND("(",W$6)-1),基本シート!$B$6:$C$29,2,FALSE))</f>
        <v>8.972999999999999</v>
      </c>
      <c r="X9" s="3">
        <v>0</v>
      </c>
      <c r="Y9" s="3">
        <f>IF($E9="〇",X9*基本シート!$E$2,X9*VLOOKUP(LEFT(Y$6,FIND("(",Y$6)-1),基本シート!$B$6:$C$29,2,FALSE))</f>
        <v>0</v>
      </c>
      <c r="Z9" s="3">
        <v>0.01</v>
      </c>
      <c r="AA9" s="3">
        <f>IF($E9="〇",Z9*基本シート!$E$2,Z9*VLOOKUP(LEFT(AA$6,FIND("(",AA$6)-1),基本シート!$B$6:$C$29,2,FALSE))</f>
        <v>0.29910000000000003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0.01</v>
      </c>
      <c r="AS9" s="3">
        <f>IF($E9="〇",AR9*基本シート!$E$2,AR9*VLOOKUP(LEFT(AS$6,FIND("(",AS$6)-1),基本シート!$B$6:$C$29,2,FALSE))</f>
        <v>0.29910000000000003</v>
      </c>
      <c r="AT9" s="3">
        <v>0.01</v>
      </c>
      <c r="AU9" s="3">
        <f>IF($E9="〇",AT9*基本シート!$E$2,AT9*VLOOKUP(LEFT(AU$6,FIND("(",AU$6)-1),基本シート!$B$6:$C$29,2,FALSE))</f>
        <v>0.29910000000000003</v>
      </c>
      <c r="AV9" s="3">
        <v>0.01</v>
      </c>
      <c r="AW9" s="3">
        <f>IF($E9="〇",AV9*基本シート!$E$2,AV9*VLOOKUP(LEFT(AW$6,FIND("(",AW$6)-1),基本シート!$B$6:$C$29,2,FALSE))</f>
        <v>0.29910000000000003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0.22</v>
      </c>
      <c r="BC9" s="3">
        <f>IF($E9="〇",BB9*基本シート!$E$2,BB9*VLOOKUP(LEFT(BC$6,FIND("(",BC$6)-1),基本シート!$B$6:$C$29,2,FALSE))</f>
        <v>6.5802000000000005</v>
      </c>
      <c r="BD9" s="3">
        <f>SUM(H9,J9,L9,N9,P9,R9,T9,V9,X9,Z9,AB9,AD9,AF9,AH9,AJ9,AL9,AN9,AP9,AR9,AT9,AV9,AX9,AZ9,BB9)</f>
        <v>3.6199999999999988</v>
      </c>
      <c r="BE9" s="3">
        <f t="shared" si="33"/>
        <v>108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</v>
      </c>
      <c r="BM9" s="3">
        <v>1.47</v>
      </c>
      <c r="BN9" s="3">
        <v>3.63</v>
      </c>
      <c r="BO9" s="3">
        <v>4.9800000000000004</v>
      </c>
      <c r="BP9" s="3">
        <v>5.67</v>
      </c>
      <c r="BQ9" s="3">
        <v>5.86</v>
      </c>
      <c r="BR9" s="3">
        <v>5.58</v>
      </c>
      <c r="BS9" s="3">
        <v>4.58</v>
      </c>
      <c r="BT9" s="3">
        <v>2.93</v>
      </c>
      <c r="BU9" s="3">
        <v>1.06</v>
      </c>
      <c r="BV9" s="3">
        <v>0.04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</v>
      </c>
      <c r="CU9" s="3">
        <f>CT9*基本シート!$C$3</f>
        <v>0</v>
      </c>
      <c r="CV9" s="3">
        <v>1.73</v>
      </c>
      <c r="CW9" s="3">
        <f>CV9*基本シート!$C$3</f>
        <v>27.68</v>
      </c>
      <c r="CX9" s="3">
        <v>5.34</v>
      </c>
      <c r="CY9" s="3">
        <f>CX9*基本シート!$C$3</f>
        <v>85.44</v>
      </c>
      <c r="CZ9" s="3">
        <v>5.04</v>
      </c>
      <c r="DA9" s="3">
        <f>CZ9*基本シート!$C$3</f>
        <v>80.64</v>
      </c>
      <c r="DB9" s="3">
        <v>5.35</v>
      </c>
      <c r="DC9" s="3">
        <f>DB9*基本シート!$C$3</f>
        <v>85.6</v>
      </c>
      <c r="DD9" s="3">
        <v>4.1900000000000004</v>
      </c>
      <c r="DE9" s="3">
        <f>DD9*基本シート!$C$3</f>
        <v>67.040000000000006</v>
      </c>
      <c r="DF9" s="3">
        <v>2.4</v>
      </c>
      <c r="DG9" s="3">
        <f>DF9*基本シート!$C$3</f>
        <v>38.4</v>
      </c>
      <c r="DH9" s="3">
        <v>0.72</v>
      </c>
      <c r="DI9" s="3">
        <f>DH9*基本シート!$C$3</f>
        <v>11.52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35"/>
        <v>24.810000000000002</v>
      </c>
      <c r="EA9" s="3">
        <f>ROUND(DZ9*基本シート!$C$3,0)</f>
        <v>397</v>
      </c>
      <c r="EB9" s="3">
        <v>0.03</v>
      </c>
      <c r="EC9" s="3">
        <v>0.03</v>
      </c>
      <c r="ED9" s="3">
        <v>0.03</v>
      </c>
      <c r="EE9" s="3">
        <v>0.04</v>
      </c>
      <c r="EF9" s="3">
        <v>0.03</v>
      </c>
      <c r="EG9" s="3">
        <v>0.04</v>
      </c>
      <c r="EH9" s="3">
        <v>0.01</v>
      </c>
      <c r="EI9" s="3">
        <v>0.97</v>
      </c>
      <c r="EJ9" s="3">
        <v>3.38</v>
      </c>
      <c r="EK9" s="3">
        <v>2.95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36"/>
        <v>7.51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0.01</v>
      </c>
      <c r="FQ9" s="3">
        <v>0.78</v>
      </c>
      <c r="FR9" s="3">
        <v>2.27</v>
      </c>
      <c r="FS9" s="3">
        <v>0.71</v>
      </c>
      <c r="FT9" s="3">
        <v>0.36</v>
      </c>
      <c r="FU9" s="3">
        <v>0.52</v>
      </c>
      <c r="FV9" s="3">
        <v>0.25</v>
      </c>
      <c r="FW9" s="3">
        <v>0.45</v>
      </c>
      <c r="FX9" s="3">
        <v>0.34</v>
      </c>
      <c r="FY9" s="3">
        <f t="shared" si="37"/>
        <v>5.7</v>
      </c>
      <c r="FZ9" s="3">
        <v>0.32</v>
      </c>
      <c r="GA9" s="3">
        <v>0.32</v>
      </c>
      <c r="GB9" s="3">
        <v>0.32</v>
      </c>
      <c r="GC9" s="3">
        <v>0.22</v>
      </c>
      <c r="GD9" s="3">
        <v>0.28000000000000003</v>
      </c>
      <c r="GE9" s="3">
        <v>0.54</v>
      </c>
      <c r="GF9" s="3">
        <v>0.99</v>
      </c>
      <c r="GG9" s="3">
        <v>0.79</v>
      </c>
      <c r="GH9" s="3">
        <v>0.25</v>
      </c>
      <c r="GI9" s="3">
        <v>0.31</v>
      </c>
      <c r="GJ9" s="3">
        <v>0.33</v>
      </c>
      <c r="GK9" s="3">
        <v>0.82</v>
      </c>
      <c r="GL9" s="3">
        <v>0.23</v>
      </c>
      <c r="GM9" s="3">
        <v>0.39</v>
      </c>
      <c r="GN9" s="3">
        <v>0.54</v>
      </c>
      <c r="GO9" s="3">
        <v>0.35</v>
      </c>
      <c r="GP9" s="3">
        <v>0.81</v>
      </c>
      <c r="GQ9" s="3">
        <v>2.27</v>
      </c>
      <c r="GR9" s="3">
        <v>0.72</v>
      </c>
      <c r="GS9" s="3">
        <v>0.36</v>
      </c>
      <c r="GT9" s="3">
        <v>0.53</v>
      </c>
      <c r="GU9" s="3">
        <v>0.25</v>
      </c>
      <c r="GV9" s="3">
        <v>0.45</v>
      </c>
      <c r="GW9" s="3">
        <v>0.56000000000000005</v>
      </c>
      <c r="GX9" s="3">
        <f t="shared" si="38"/>
        <v>12.95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137</v>
      </c>
      <c r="C10" s="6" t="str">
        <f t="shared" si="39"/>
        <v>土曜日</v>
      </c>
      <c r="D10" s="6"/>
      <c r="E10" s="6" t="str">
        <f t="shared" si="34"/>
        <v>〇</v>
      </c>
      <c r="F10" s="6" t="s">
        <v>87</v>
      </c>
      <c r="G10" s="6" t="s">
        <v>88</v>
      </c>
      <c r="H10" s="3">
        <v>0.27</v>
      </c>
      <c r="I10" s="3">
        <f>IF($E10="〇",H10*基本シート!$E$2,H10*VLOOKUP(LEFT(I$6,FIND("(",I$6)-1),基本シート!$B$6:$C$29,2,FALSE))</f>
        <v>8.0757000000000012</v>
      </c>
      <c r="J10" s="3">
        <v>0.25</v>
      </c>
      <c r="K10" s="3">
        <f>IF($E10="〇",J10*基本シート!$E$2,J10*VLOOKUP(LEFT(K$6,FIND("(",K$6)-1),基本シート!$B$6:$C$29,2,FALSE))</f>
        <v>7.4775</v>
      </c>
      <c r="L10" s="3">
        <v>0.26</v>
      </c>
      <c r="M10" s="3">
        <f>IF($E10="〇",L10*基本シート!$E$2,L10*VLOOKUP(LEFT(M$6,FIND("(",M$6)-1),基本シート!$B$6:$C$29,2,FALSE))</f>
        <v>7.7766000000000002</v>
      </c>
      <c r="N10" s="3">
        <v>0.23</v>
      </c>
      <c r="O10" s="3">
        <f>IF($E10="〇",N10*基本シート!$E$2,N10*VLOOKUP(LEFT(O$6,FIND("(",O$6)-1),基本シート!$B$6:$C$29,2,FALSE))</f>
        <v>6.8793000000000006</v>
      </c>
      <c r="P10" s="3">
        <v>0.23</v>
      </c>
      <c r="Q10" s="3">
        <f>IF($E10="〇",P10*基本シート!$E$2,P10*VLOOKUP(LEFT(Q$6,FIND("(",Q$6)-1),基本シート!$B$6:$C$29,2,FALSE))</f>
        <v>6.8793000000000006</v>
      </c>
      <c r="R10" s="3">
        <v>0.41</v>
      </c>
      <c r="S10" s="3">
        <f>IF($E10="〇",R10*基本シート!$E$2,R10*VLOOKUP(LEFT(S$6,FIND("(",S$6)-1),基本シート!$B$6:$C$29,2,FALSE))</f>
        <v>12.2631</v>
      </c>
      <c r="T10" s="3">
        <v>0.13</v>
      </c>
      <c r="U10" s="3">
        <f>IF($E10="〇",T10*基本シート!$E$2,T10*VLOOKUP(LEFT(U$6,FIND("(",U$6)-1),基本シート!$B$6:$C$29,2,FALSE))</f>
        <v>3.8883000000000001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0.01</v>
      </c>
      <c r="Y10" s="3">
        <f>IF($E10="〇",X10*基本シート!$E$2,X10*VLOOKUP(LEFT(Y$6,FIND("(",Y$6)-1),基本シート!$B$6:$C$29,2,FALSE))</f>
        <v>0.29910000000000003</v>
      </c>
      <c r="Z10" s="3">
        <v>0.22</v>
      </c>
      <c r="AA10" s="3">
        <f>IF($E10="〇",Z10*基本シート!$E$2,Z10*VLOOKUP(LEFT(AA$6,FIND("(",AA$6)-1),基本シート!$B$6:$C$29,2,FALSE))</f>
        <v>6.5802000000000005</v>
      </c>
      <c r="AB10" s="3">
        <v>0.04</v>
      </c>
      <c r="AC10" s="3">
        <f>IF($E10="〇",AB10*基本シート!$E$2,AB10*VLOOKUP(LEFT(AC$6,FIND("(",AC$6)-1),基本シート!$B$6:$C$29,2,FALSE))</f>
        <v>1.1964000000000001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0.22</v>
      </c>
      <c r="AY10" s="3">
        <f>IF($E10="〇",AX10*基本シート!$E$2,AX10*VLOOKUP(LEFT(AY$6,FIND("(",AY$6)-1),基本シート!$B$6:$C$29,2,FALSE))</f>
        <v>6.5802000000000005</v>
      </c>
      <c r="AZ10" s="3">
        <v>0.28999999999999998</v>
      </c>
      <c r="BA10" s="3">
        <f>IF($E10="〇",AZ10*基本シート!$E$2,AZ10*VLOOKUP(LEFT(BA$6,FIND("(",BA$6)-1),基本シート!$B$6:$C$29,2,FALSE))</f>
        <v>8.6738999999999997</v>
      </c>
      <c r="BB10" s="3">
        <v>0.27</v>
      </c>
      <c r="BC10" s="3">
        <f>IF($E10="〇",BB10*基本シート!$E$2,BB10*VLOOKUP(LEFT(BC$6,FIND("(",BC$6)-1),基本シート!$B$6:$C$29,2,FALSE))</f>
        <v>8.0757000000000012</v>
      </c>
      <c r="BD10" s="3">
        <f t="shared" si="32"/>
        <v>2.84</v>
      </c>
      <c r="BE10" s="3">
        <f t="shared" si="33"/>
        <v>85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0.27</v>
      </c>
      <c r="BM10" s="3">
        <v>1.53</v>
      </c>
      <c r="BN10" s="3">
        <v>0.65</v>
      </c>
      <c r="BO10" s="3">
        <v>0.14000000000000001</v>
      </c>
      <c r="BP10" s="3">
        <v>0.48</v>
      </c>
      <c r="BQ10" s="3">
        <v>0.68</v>
      </c>
      <c r="BR10" s="3">
        <v>0.6</v>
      </c>
      <c r="BS10" s="3">
        <v>1.7</v>
      </c>
      <c r="BT10" s="3">
        <v>1.17</v>
      </c>
      <c r="BU10" s="3">
        <v>0.53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35"/>
        <v>0.03</v>
      </c>
      <c r="EA10" s="3">
        <f>ROUND(DZ10*基本シート!$C$3,0)</f>
        <v>0</v>
      </c>
      <c r="EB10" s="3">
        <v>0.03</v>
      </c>
      <c r="EC10" s="3">
        <v>0.02</v>
      </c>
      <c r="ED10" s="3">
        <v>0.03</v>
      </c>
      <c r="EE10" s="3">
        <v>0.03</v>
      </c>
      <c r="EF10" s="3">
        <v>0.03</v>
      </c>
      <c r="EG10" s="3">
        <v>0.02</v>
      </c>
      <c r="EH10" s="3">
        <v>0.13</v>
      </c>
      <c r="EI10" s="3">
        <v>1.1100000000000001</v>
      </c>
      <c r="EJ10" s="3">
        <v>0</v>
      </c>
      <c r="EK10" s="3">
        <v>0</v>
      </c>
      <c r="EL10" s="3">
        <v>0.28999999999999998</v>
      </c>
      <c r="EM10" s="3">
        <v>0.48</v>
      </c>
      <c r="EN10" s="3">
        <v>0.4</v>
      </c>
      <c r="EO10" s="3">
        <v>1.52</v>
      </c>
      <c r="EP10" s="3">
        <v>0.98</v>
      </c>
      <c r="EQ10" s="3">
        <v>0.31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0.02</v>
      </c>
      <c r="EX10" s="3">
        <v>0.03</v>
      </c>
      <c r="EY10" s="3">
        <v>0.03</v>
      </c>
      <c r="EZ10" s="3">
        <f t="shared" si="36"/>
        <v>5.46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0.39</v>
      </c>
      <c r="FJ10" s="3">
        <v>0.39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0.87</v>
      </c>
      <c r="FR10" s="3">
        <v>1.92</v>
      </c>
      <c r="FS10" s="3">
        <v>0.26</v>
      </c>
      <c r="FT10" s="3">
        <v>0.19</v>
      </c>
      <c r="FU10" s="3">
        <v>0.25</v>
      </c>
      <c r="FV10" s="3">
        <v>0</v>
      </c>
      <c r="FW10" s="3">
        <v>0</v>
      </c>
      <c r="FX10" s="3">
        <v>0</v>
      </c>
      <c r="FY10" s="3">
        <f t="shared" si="37"/>
        <v>4.2700000000000005</v>
      </c>
      <c r="FZ10" s="3">
        <v>0.24</v>
      </c>
      <c r="GA10" s="3">
        <v>0.23</v>
      </c>
      <c r="GB10" s="3">
        <v>0.23</v>
      </c>
      <c r="GC10" s="3">
        <v>0.2</v>
      </c>
      <c r="GD10" s="3">
        <v>0.2</v>
      </c>
      <c r="GE10" s="3">
        <v>0.39</v>
      </c>
      <c r="GF10" s="3">
        <v>0.27</v>
      </c>
      <c r="GG10" s="3">
        <v>0.41</v>
      </c>
      <c r="GH10" s="3">
        <v>1.04</v>
      </c>
      <c r="GI10" s="3">
        <v>0.75</v>
      </c>
      <c r="GJ10" s="3">
        <v>0.23</v>
      </c>
      <c r="GK10" s="3">
        <v>0.2</v>
      </c>
      <c r="GL10" s="3">
        <v>0.2</v>
      </c>
      <c r="GM10" s="3">
        <v>0.18</v>
      </c>
      <c r="GN10" s="3">
        <v>0.19</v>
      </c>
      <c r="GO10" s="3">
        <v>0.22</v>
      </c>
      <c r="GP10" s="3">
        <v>0.86</v>
      </c>
      <c r="GQ10" s="3">
        <v>1.93</v>
      </c>
      <c r="GR10" s="3">
        <v>0.26</v>
      </c>
      <c r="GS10" s="3">
        <v>0.19</v>
      </c>
      <c r="GT10" s="3">
        <v>0.25</v>
      </c>
      <c r="GU10" s="3">
        <v>0.2</v>
      </c>
      <c r="GV10" s="3">
        <v>0.26</v>
      </c>
      <c r="GW10" s="3">
        <v>0.24</v>
      </c>
      <c r="GX10" s="3">
        <f t="shared" si="38"/>
        <v>9.3699999999999992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138</v>
      </c>
      <c r="C11" s="6" t="str">
        <f t="shared" si="39"/>
        <v>日曜日</v>
      </c>
      <c r="D11" s="6"/>
      <c r="E11" s="6" t="str">
        <f t="shared" si="34"/>
        <v>〇</v>
      </c>
      <c r="F11" s="6" t="s">
        <v>88</v>
      </c>
      <c r="G11" s="6" t="s">
        <v>88</v>
      </c>
      <c r="H11" s="3">
        <v>0.25</v>
      </c>
      <c r="I11" s="3">
        <f>IF($E11="〇",H11*基本シート!$E$2,H11*VLOOKUP(LEFT(I$6,FIND("(",I$6)-1),基本シート!$B$6:$C$29,2,FALSE))</f>
        <v>7.4775</v>
      </c>
      <c r="J11" s="3">
        <v>0.24</v>
      </c>
      <c r="K11" s="3">
        <f>IF($E11="〇",J11*基本シート!$E$2,J11*VLOOKUP(LEFT(K$6,FIND("(",K$6)-1),基本シート!$B$6:$C$29,2,FALSE))</f>
        <v>7.1783999999999999</v>
      </c>
      <c r="L11" s="3">
        <v>0.26</v>
      </c>
      <c r="M11" s="3">
        <f>IF($E11="〇",L11*基本シート!$E$2,L11*VLOOKUP(LEFT(M$6,FIND("(",M$6)-1),基本シート!$B$6:$C$29,2,FALSE))</f>
        <v>7.7766000000000002</v>
      </c>
      <c r="N11" s="3">
        <v>0.25</v>
      </c>
      <c r="O11" s="3">
        <f>IF($E11="〇",N11*基本シート!$E$2,N11*VLOOKUP(LEFT(O$6,FIND("(",O$6)-1),基本シート!$B$6:$C$29,2,FALSE))</f>
        <v>7.4775</v>
      </c>
      <c r="P11" s="3">
        <v>0.25</v>
      </c>
      <c r="Q11" s="3">
        <f>IF($E11="〇",P11*基本シート!$E$2,P11*VLOOKUP(LEFT(Q$6,FIND("(",Q$6)-1),基本シート!$B$6:$C$29,2,FALSE))</f>
        <v>7.4775</v>
      </c>
      <c r="R11" s="3">
        <v>0.26</v>
      </c>
      <c r="S11" s="3">
        <f>IF($E11="〇",R11*基本シート!$E$2,R11*VLOOKUP(LEFT(S$6,FIND("(",S$6)-1),基本シート!$B$6:$C$29,2,FALSE))</f>
        <v>7.7766000000000002</v>
      </c>
      <c r="T11" s="3">
        <v>0.14000000000000001</v>
      </c>
      <c r="U11" s="3">
        <f>IF($E11="〇",T11*基本シート!$E$2,T11*VLOOKUP(LEFT(U$6,FIND("(",U$6)-1),基本シート!$B$6:$C$29,2,FALSE))</f>
        <v>4.1874000000000002</v>
      </c>
      <c r="V11" s="3">
        <v>0.01</v>
      </c>
      <c r="W11" s="3">
        <f>IF($E11="〇",V11*基本シート!$E$2,V11*VLOOKUP(LEFT(W$6,FIND("(",W$6)-1),基本シート!$B$6:$C$29,2,FALSE))</f>
        <v>0.29910000000000003</v>
      </c>
      <c r="X11" s="3">
        <v>0.01</v>
      </c>
      <c r="Y11" s="3">
        <f>IF($E11="〇",X11*基本シート!$E$2,X11*VLOOKUP(LEFT(Y$6,FIND("(",Y$6)-1),基本シート!$B$6:$C$29,2,FALSE))</f>
        <v>0.29910000000000003</v>
      </c>
      <c r="Z11" s="3">
        <v>0.01</v>
      </c>
      <c r="AA11" s="3">
        <f>IF($E11="〇",Z11*基本シート!$E$2,Z11*VLOOKUP(LEFT(AA$6,FIND("(",AA$6)-1),基本シート!$B$6:$C$29,2,FALSE))</f>
        <v>0.29910000000000003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0.01</v>
      </c>
      <c r="AK11" s="3">
        <f>IF($E11="〇",AJ11*基本シート!$E$2,AJ11*VLOOKUP(LEFT(AK$6,FIND("(",AK$6)-1),基本シート!$B$6:$C$29,2,FALSE))</f>
        <v>0.29910000000000003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0.29910000000000003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1.2</v>
      </c>
      <c r="AU11" s="3">
        <f>IF($E11="〇",AT11*基本シート!$E$2,AT11*VLOOKUP(LEFT(AU$6,FIND("(",AU$6)-1),基本シート!$B$6:$C$29,2,FALSE))</f>
        <v>35.891999999999996</v>
      </c>
      <c r="AV11" s="3">
        <v>1.24</v>
      </c>
      <c r="AW11" s="3">
        <f>IF($E11="〇",AV11*基本シート!$E$2,AV11*VLOOKUP(LEFT(AW$6,FIND("(",AW$6)-1),基本シート!$B$6:$C$29,2,FALSE))</f>
        <v>37.0884</v>
      </c>
      <c r="AX11" s="3">
        <v>0.41</v>
      </c>
      <c r="AY11" s="3">
        <f>IF($E11="〇",AX11*基本シート!$E$2,AX11*VLOOKUP(LEFT(AY$6,FIND("(",AY$6)-1),基本シート!$B$6:$C$29,2,FALSE))</f>
        <v>12.2631</v>
      </c>
      <c r="AZ11" s="3">
        <v>0.46</v>
      </c>
      <c r="BA11" s="3">
        <f>IF($E11="〇",AZ11*基本シート!$E$2,AZ11*VLOOKUP(LEFT(BA$6,FIND("(",BA$6)-1),基本シート!$B$6:$C$29,2,FALSE))</f>
        <v>13.758600000000001</v>
      </c>
      <c r="BB11" s="3">
        <v>0.46</v>
      </c>
      <c r="BC11" s="3">
        <f>IF($E11="〇",BB11*基本シート!$E$2,BB11*VLOOKUP(LEFT(BC$6,FIND("(",BC$6)-1),基本シート!$B$6:$C$29,2,FALSE))</f>
        <v>13.758600000000001</v>
      </c>
      <c r="BD11" s="3">
        <f t="shared" si="32"/>
        <v>5.49</v>
      </c>
      <c r="BE11" s="3">
        <f t="shared" si="33"/>
        <v>164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1.23</v>
      </c>
      <c r="BN11" s="3">
        <v>3.52</v>
      </c>
      <c r="BO11" s="3">
        <v>3</v>
      </c>
      <c r="BP11" s="3">
        <v>3.01</v>
      </c>
      <c r="BQ11" s="3">
        <v>2.36</v>
      </c>
      <c r="BR11" s="3">
        <v>2.41</v>
      </c>
      <c r="BS11" s="3">
        <v>1.17</v>
      </c>
      <c r="BT11" s="3">
        <v>0.37</v>
      </c>
      <c r="BU11" s="3">
        <v>0.06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0.01</v>
      </c>
      <c r="CU11" s="3">
        <f>CT11*基本シート!$C$3</f>
        <v>0.16</v>
      </c>
      <c r="CV11" s="3">
        <v>7.0000000000000007E-2</v>
      </c>
      <c r="CW11" s="3">
        <f>CV11*基本シート!$C$3</f>
        <v>1.1200000000000001</v>
      </c>
      <c r="CX11" s="3">
        <v>0.68</v>
      </c>
      <c r="CY11" s="3">
        <f>CX11*基本シート!$C$3</f>
        <v>10.88</v>
      </c>
      <c r="CZ11" s="3">
        <v>1.61</v>
      </c>
      <c r="DA11" s="3">
        <f>CZ11*基本シート!$C$3</f>
        <v>25.76</v>
      </c>
      <c r="DB11" s="3">
        <v>1.95</v>
      </c>
      <c r="DC11" s="3">
        <f>DB11*基本シート!$C$3</f>
        <v>31.2</v>
      </c>
      <c r="DD11" s="3">
        <v>0.48</v>
      </c>
      <c r="DE11" s="3">
        <f>DD11*基本シート!$C$3</f>
        <v>7.68</v>
      </c>
      <c r="DF11" s="3">
        <v>0.04</v>
      </c>
      <c r="DG11" s="3">
        <f>DF11*基本シート!$C$3</f>
        <v>0.64</v>
      </c>
      <c r="DH11" s="3">
        <v>0</v>
      </c>
      <c r="DI11" s="3">
        <f>DH11*基本シート!$C$3</f>
        <v>0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35"/>
        <v>4.88</v>
      </c>
      <c r="EA11" s="3">
        <f>ROUND(DZ11*基本シート!$C$3,0)</f>
        <v>78</v>
      </c>
      <c r="EB11" s="3">
        <v>0.03</v>
      </c>
      <c r="EC11" s="3">
        <v>0.03</v>
      </c>
      <c r="ED11" s="3">
        <v>0.04</v>
      </c>
      <c r="EE11" s="3">
        <v>0.04</v>
      </c>
      <c r="EF11" s="3">
        <v>0.04</v>
      </c>
      <c r="EG11" s="3">
        <v>0.04</v>
      </c>
      <c r="EH11" s="3">
        <v>0.02</v>
      </c>
      <c r="EI11" s="3">
        <v>0.82</v>
      </c>
      <c r="EJ11" s="3">
        <v>3.17</v>
      </c>
      <c r="EK11" s="3">
        <v>2.23</v>
      </c>
      <c r="EL11" s="3">
        <v>0.96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0.01</v>
      </c>
      <c r="EV11" s="3">
        <v>0.02</v>
      </c>
      <c r="EW11" s="3">
        <v>0.03</v>
      </c>
      <c r="EX11" s="3">
        <v>0.03</v>
      </c>
      <c r="EY11" s="3">
        <v>0.03</v>
      </c>
      <c r="EZ11" s="3">
        <f t="shared" si="36"/>
        <v>7.5400000000000009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0.14000000000000001</v>
      </c>
      <c r="FO11" s="3">
        <v>0.22</v>
      </c>
      <c r="FP11" s="3">
        <v>0.3</v>
      </c>
      <c r="FQ11" s="3">
        <v>1.43</v>
      </c>
      <c r="FR11" s="3">
        <v>2.62</v>
      </c>
      <c r="FS11" s="3">
        <v>1.01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37"/>
        <v>5.72</v>
      </c>
      <c r="FZ11" s="3">
        <v>0.22</v>
      </c>
      <c r="GA11" s="3">
        <v>0.21</v>
      </c>
      <c r="GB11" s="3">
        <v>0.22</v>
      </c>
      <c r="GC11" s="3">
        <v>0.21</v>
      </c>
      <c r="GD11" s="3">
        <v>0.21</v>
      </c>
      <c r="GE11" s="3">
        <v>0.22</v>
      </c>
      <c r="GF11" s="3">
        <v>0.24</v>
      </c>
      <c r="GG11" s="3">
        <v>0.41</v>
      </c>
      <c r="GH11" s="3">
        <v>0.35</v>
      </c>
      <c r="GI11" s="3">
        <v>0.71</v>
      </c>
      <c r="GJ11" s="3">
        <v>1.37</v>
      </c>
      <c r="GK11" s="3">
        <v>0.75</v>
      </c>
      <c r="GL11" s="3">
        <v>0.46</v>
      </c>
      <c r="GM11" s="3">
        <v>0.83</v>
      </c>
      <c r="GN11" s="3">
        <v>0.56000000000000005</v>
      </c>
      <c r="GO11" s="3">
        <v>0.36</v>
      </c>
      <c r="GP11" s="3">
        <v>1.43</v>
      </c>
      <c r="GQ11" s="3">
        <v>2.62</v>
      </c>
      <c r="GR11" s="3">
        <v>1.01</v>
      </c>
      <c r="GS11" s="3">
        <v>1.19</v>
      </c>
      <c r="GT11" s="3">
        <v>1.22</v>
      </c>
      <c r="GU11" s="3">
        <v>0.38</v>
      </c>
      <c r="GV11" s="3">
        <v>0.43</v>
      </c>
      <c r="GW11" s="3">
        <v>0.43</v>
      </c>
      <c r="GX11" s="3">
        <f t="shared" si="38"/>
        <v>16.040000000000003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139</v>
      </c>
      <c r="C12" s="6" t="str">
        <f t="shared" si="39"/>
        <v>月曜日</v>
      </c>
      <c r="D12" s="6"/>
      <c r="E12" s="6" t="str">
        <f t="shared" si="34"/>
        <v/>
      </c>
      <c r="F12" s="6" t="s">
        <v>88</v>
      </c>
      <c r="G12" s="6" t="s">
        <v>87</v>
      </c>
      <c r="H12" s="3">
        <v>0.37</v>
      </c>
      <c r="I12" s="3">
        <f>IF($E12="〇",H12*基本シート!$E$2,H12*VLOOKUP(LEFT(I$6,FIND("(",I$6)-1),基本シート!$B$6:$C$29,2,FALSE))</f>
        <v>11.066699999999999</v>
      </c>
      <c r="J12" s="3">
        <v>0.36</v>
      </c>
      <c r="K12" s="3">
        <f>IF($E12="〇",J12*基本シート!$E$2,J12*VLOOKUP(LEFT(K$6,FIND("(",K$6)-1),基本シート!$B$6:$C$29,2,FALSE))</f>
        <v>10.7676</v>
      </c>
      <c r="L12" s="3">
        <v>0.36</v>
      </c>
      <c r="M12" s="3">
        <f>IF($E12="〇",L12*基本シート!$E$2,L12*VLOOKUP(LEFT(M$6,FIND("(",M$6)-1),基本シート!$B$6:$C$29,2,FALSE))</f>
        <v>10.7676</v>
      </c>
      <c r="N12" s="3">
        <v>0.37</v>
      </c>
      <c r="O12" s="3">
        <f>IF($E12="〇",N12*基本シート!$E$2,N12*VLOOKUP(LEFT(O$6,FIND("(",O$6)-1),基本シート!$B$6:$C$29,2,FALSE))</f>
        <v>11.066699999999999</v>
      </c>
      <c r="P12" s="3">
        <v>0.59</v>
      </c>
      <c r="Q12" s="3">
        <f>IF($E12="〇",P12*基本シート!$E$2,P12*VLOOKUP(LEFT(Q$6,FIND("(",Q$6)-1),基本シート!$B$6:$C$29,2,FALSE))</f>
        <v>17.646899999999999</v>
      </c>
      <c r="R12" s="3">
        <v>0.39</v>
      </c>
      <c r="S12" s="3">
        <f>IF($E12="〇",R12*基本シート!$E$2,R12*VLOOKUP(LEFT(S$6,FIND("(",S$6)-1),基本シート!$B$6:$C$29,2,FALSE))</f>
        <v>11.664900000000001</v>
      </c>
      <c r="T12" s="3">
        <v>0.6</v>
      </c>
      <c r="U12" s="3">
        <f>IF($E12="〇",T12*基本シート!$E$2,T12*VLOOKUP(LEFT(U$6,FIND("(",U$6)-1),基本シート!$B$6:$C$29,2,FALSE))</f>
        <v>17.945999999999998</v>
      </c>
      <c r="V12" s="3">
        <v>0.24</v>
      </c>
      <c r="W12" s="3">
        <f>IF($E12="〇",V12*基本シート!$E$2,V12*VLOOKUP(LEFT(W$6,FIND("(",W$6)-1),基本シート!$B$6:$C$29,2,FALSE))</f>
        <v>8.8751999999999995</v>
      </c>
      <c r="X12" s="3">
        <v>0.08</v>
      </c>
      <c r="Y12" s="3">
        <f>IF($E12="〇",X12*基本シート!$E$2,X12*VLOOKUP(LEFT(Y$6,FIND("(",Y$6)-1),基本シート!$B$6:$C$29,2,FALSE))</f>
        <v>2.9583999999999997</v>
      </c>
      <c r="Z12" s="3">
        <v>0.84</v>
      </c>
      <c r="AA12" s="3">
        <f>IF($E12="〇",Z12*基本シート!$E$2,Z12*VLOOKUP(LEFT(AA$6,FIND("(",AA$6)-1),基本シート!$B$6:$C$29,2,FALSE))</f>
        <v>31.063199999999995</v>
      </c>
      <c r="AB12" s="3">
        <v>0.02</v>
      </c>
      <c r="AC12" s="3">
        <f>IF($E12="〇",AB12*基本シート!$E$2,AB12*VLOOKUP(LEFT(AC$6,FIND("(",AC$6)-1),基本シート!$B$6:$C$29,2,FALSE))</f>
        <v>0.73959999999999992</v>
      </c>
      <c r="AD12" s="3">
        <v>0.01</v>
      </c>
      <c r="AE12" s="3">
        <f>IF($E12="〇",AD12*基本シート!$E$2,AD12*VLOOKUP(LEFT(AE$6,FIND("(",AE$6)-1),基本シート!$B$6:$C$29,2,FALSE))</f>
        <v>0.36979999999999996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0.56000000000000005</v>
      </c>
      <c r="AO12" s="3">
        <f>IF($E12="〇",AN12*基本シート!$E$2,AN12*VLOOKUP(LEFT(AO$6,FIND("(",AO$6)-1),基本シート!$B$6:$C$29,2,FALSE))</f>
        <v>20.7088</v>
      </c>
      <c r="AP12" s="3">
        <v>1.53</v>
      </c>
      <c r="AQ12" s="3">
        <f>IF($E12="〇",AP12*基本シート!$E$2,AP12*VLOOKUP(LEFT(AQ$6,FIND("(",AQ$6)-1),基本シート!$B$6:$C$29,2,FALSE))</f>
        <v>56.5794</v>
      </c>
      <c r="AR12" s="3">
        <v>0.51</v>
      </c>
      <c r="AS12" s="3">
        <f>IF($E12="〇",AR12*基本シート!$E$2,AR12*VLOOKUP(LEFT(AS$6,FIND("(",AS$6)-1),基本シート!$B$6:$C$29,2,FALSE))</f>
        <v>18.8598</v>
      </c>
      <c r="AT12" s="3">
        <v>0.59</v>
      </c>
      <c r="AU12" s="3">
        <f>IF($E12="〇",AT12*基本シート!$E$2,AT12*VLOOKUP(LEFT(AU$6,FIND("(",AU$6)-1),基本シート!$B$6:$C$29,2,FALSE))</f>
        <v>21.818199999999997</v>
      </c>
      <c r="AV12" s="3">
        <v>0.35</v>
      </c>
      <c r="AW12" s="3">
        <f>IF($E12="〇",AV12*基本シート!$E$2,AV12*VLOOKUP(LEFT(AW$6,FIND("(",AW$6)-1),基本シート!$B$6:$C$29,2,FALSE))</f>
        <v>12.942999999999998</v>
      </c>
      <c r="AX12" s="3">
        <v>0.69</v>
      </c>
      <c r="AY12" s="3">
        <f>IF($E12="〇",AX12*基本シート!$E$2,AX12*VLOOKUP(LEFT(AY$6,FIND("(",AY$6)-1),基本シート!$B$6:$C$29,2,FALSE))</f>
        <v>20.637899999999998</v>
      </c>
      <c r="AZ12" s="3">
        <v>0.37</v>
      </c>
      <c r="BA12" s="3">
        <f>IF($E12="〇",AZ12*基本シート!$E$2,AZ12*VLOOKUP(LEFT(BA$6,FIND("(",BA$6)-1),基本シート!$B$6:$C$29,2,FALSE))</f>
        <v>11.066699999999999</v>
      </c>
      <c r="BB12" s="3">
        <v>0.77</v>
      </c>
      <c r="BC12" s="3">
        <f>IF($E12="〇",BB12*基本シート!$E$2,BB12*VLOOKUP(LEFT(BC$6,FIND("(",BC$6)-1),基本シート!$B$6:$C$29,2,FALSE))</f>
        <v>23.0307</v>
      </c>
      <c r="BD12" s="3">
        <f t="shared" si="32"/>
        <v>9.5999999999999979</v>
      </c>
      <c r="BE12" s="3">
        <f t="shared" si="33"/>
        <v>321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0.13</v>
      </c>
      <c r="BN12" s="3">
        <v>0.25</v>
      </c>
      <c r="BO12" s="3">
        <v>0.28000000000000003</v>
      </c>
      <c r="BP12" s="3">
        <v>0.37</v>
      </c>
      <c r="BQ12" s="3">
        <v>0.41</v>
      </c>
      <c r="BR12" s="3">
        <v>0.69</v>
      </c>
      <c r="BS12" s="3">
        <v>0.46</v>
      </c>
      <c r="BT12" s="3">
        <v>0.3</v>
      </c>
      <c r="BU12" s="3">
        <v>0.08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35"/>
        <v>0</v>
      </c>
      <c r="EA12" s="3">
        <f>ROUND(DZ12*基本シート!$C$3,0)</f>
        <v>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0.02</v>
      </c>
      <c r="EK12" s="3">
        <v>0.02</v>
      </c>
      <c r="EL12" s="3">
        <v>0.09</v>
      </c>
      <c r="EM12" s="3">
        <v>0.1</v>
      </c>
      <c r="EN12" s="3">
        <v>0.39</v>
      </c>
      <c r="EO12" s="3">
        <v>0.16</v>
      </c>
      <c r="EP12" s="3">
        <v>0</v>
      </c>
      <c r="EQ12" s="3">
        <v>0</v>
      </c>
      <c r="ER12" s="3">
        <v>0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36"/>
        <v>1.2300000000000002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0.04</v>
      </c>
      <c r="FP12" s="3">
        <v>0.25</v>
      </c>
      <c r="FQ12" s="3">
        <v>0.37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37"/>
        <v>0.65999999999999992</v>
      </c>
      <c r="FZ12" s="3">
        <v>0.34</v>
      </c>
      <c r="GA12" s="3">
        <v>0.33</v>
      </c>
      <c r="GB12" s="3">
        <v>0.33</v>
      </c>
      <c r="GC12" s="3">
        <v>0.34</v>
      </c>
      <c r="GD12" s="3">
        <v>0.56000000000000005</v>
      </c>
      <c r="GE12" s="3">
        <v>0.36</v>
      </c>
      <c r="GF12" s="3">
        <v>0.61</v>
      </c>
      <c r="GG12" s="3">
        <v>0.37</v>
      </c>
      <c r="GH12" s="3">
        <v>0.31</v>
      </c>
      <c r="GI12" s="3">
        <v>1.1000000000000001</v>
      </c>
      <c r="GJ12" s="3">
        <v>0.3</v>
      </c>
      <c r="GK12" s="3">
        <v>0.32</v>
      </c>
      <c r="GL12" s="3">
        <v>0.3</v>
      </c>
      <c r="GM12" s="3">
        <v>0.3</v>
      </c>
      <c r="GN12" s="3">
        <v>0.34</v>
      </c>
      <c r="GO12" s="3">
        <v>0.33</v>
      </c>
      <c r="GP12" s="3">
        <v>0.93</v>
      </c>
      <c r="GQ12" s="3">
        <v>1.49</v>
      </c>
      <c r="GR12" s="3">
        <v>0.48</v>
      </c>
      <c r="GS12" s="3">
        <v>0.55000000000000004</v>
      </c>
      <c r="GT12" s="3">
        <v>0.32</v>
      </c>
      <c r="GU12" s="3">
        <v>0.65</v>
      </c>
      <c r="GV12" s="3">
        <v>0.33</v>
      </c>
      <c r="GW12" s="3">
        <v>0.73</v>
      </c>
      <c r="GX12" s="3">
        <f t="shared" si="38"/>
        <v>12.020000000000001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140</v>
      </c>
      <c r="C13" s="6" t="str">
        <f t="shared" si="39"/>
        <v>火曜日</v>
      </c>
      <c r="D13" s="6"/>
      <c r="E13" s="6" t="str">
        <f t="shared" si="34"/>
        <v/>
      </c>
      <c r="F13" s="6" t="s">
        <v>87</v>
      </c>
      <c r="G13" s="6" t="s">
        <v>87</v>
      </c>
      <c r="H13" s="3">
        <v>0.56000000000000005</v>
      </c>
      <c r="I13" s="3">
        <f>IF($E13="〇",H13*基本シート!$E$2,H13*VLOOKUP(LEFT(I$6,FIND("(",I$6)-1),基本シート!$B$6:$C$29,2,FALSE))</f>
        <v>16.749600000000001</v>
      </c>
      <c r="J13" s="3">
        <v>0.32</v>
      </c>
      <c r="K13" s="3">
        <f>IF($E13="〇",J13*基本シート!$E$2,J13*VLOOKUP(LEFT(K$6,FIND("(",K$6)-1),基本シート!$B$6:$C$29,2,FALSE))</f>
        <v>9.571200000000001</v>
      </c>
      <c r="L13" s="3">
        <v>0.33</v>
      </c>
      <c r="M13" s="3">
        <f>IF($E13="〇",L13*基本シート!$E$2,L13*VLOOKUP(LEFT(M$6,FIND("(",M$6)-1),基本シート!$B$6:$C$29,2,FALSE))</f>
        <v>9.8703000000000003</v>
      </c>
      <c r="N13" s="3">
        <v>0.34</v>
      </c>
      <c r="O13" s="3">
        <f>IF($E13="〇",N13*基本シート!$E$2,N13*VLOOKUP(LEFT(O$6,FIND("(",O$6)-1),基本シート!$B$6:$C$29,2,FALSE))</f>
        <v>10.169400000000001</v>
      </c>
      <c r="P13" s="3">
        <v>0.6</v>
      </c>
      <c r="Q13" s="3">
        <f>IF($E13="〇",P13*基本シート!$E$2,P13*VLOOKUP(LEFT(Q$6,FIND("(",Q$6)-1),基本シート!$B$6:$C$29,2,FALSE))</f>
        <v>17.945999999999998</v>
      </c>
      <c r="R13" s="3">
        <v>0.47</v>
      </c>
      <c r="S13" s="3">
        <f>IF($E13="〇",R13*基本シート!$E$2,R13*VLOOKUP(LEFT(S$6,FIND("(",S$6)-1),基本シート!$B$6:$C$29,2,FALSE))</f>
        <v>14.057699999999999</v>
      </c>
      <c r="T13" s="3">
        <v>0.57999999999999996</v>
      </c>
      <c r="U13" s="3">
        <f>IF($E13="〇",T13*基本シート!$E$2,T13*VLOOKUP(LEFT(U$6,FIND("(",U$6)-1),基本シート!$B$6:$C$29,2,FALSE))</f>
        <v>17.347799999999999</v>
      </c>
      <c r="V13" s="3">
        <v>0.27</v>
      </c>
      <c r="W13" s="3">
        <f>IF($E13="〇",V13*基本シート!$E$2,V13*VLOOKUP(LEFT(W$6,FIND("(",W$6)-1),基本シート!$B$6:$C$29,2,FALSE))</f>
        <v>9.9846000000000004</v>
      </c>
      <c r="X13" s="3">
        <v>0.16</v>
      </c>
      <c r="Y13" s="3">
        <f>IF($E13="〇",X13*基本シート!$E$2,X13*VLOOKUP(LEFT(Y$6,FIND("(",Y$6)-1),基本シート!$B$6:$C$29,2,FALSE))</f>
        <v>5.9167999999999994</v>
      </c>
      <c r="Z13" s="3">
        <v>0.09</v>
      </c>
      <c r="AA13" s="3">
        <f>IF($E13="〇",Z13*基本シート!$E$2,Z13*VLOOKUP(LEFT(AA$6,FIND("(",AA$6)-1),基本シート!$B$6:$C$29,2,FALSE))</f>
        <v>3.3281999999999994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0.35</v>
      </c>
      <c r="AQ13" s="3">
        <f>IF($E13="〇",AP13*基本シート!$E$2,AP13*VLOOKUP(LEFT(AQ$6,FIND("(",AQ$6)-1),基本シート!$B$6:$C$29,2,FALSE))</f>
        <v>12.942999999999998</v>
      </c>
      <c r="AR13" s="3">
        <v>0.8</v>
      </c>
      <c r="AS13" s="3">
        <f>IF($E13="〇",AR13*基本シート!$E$2,AR13*VLOOKUP(LEFT(AS$6,FIND("(",AS$6)-1),基本シート!$B$6:$C$29,2,FALSE))</f>
        <v>29.584</v>
      </c>
      <c r="AT13" s="3">
        <v>0.99</v>
      </c>
      <c r="AU13" s="3">
        <f>IF($E13="〇",AT13*基本シート!$E$2,AT13*VLOOKUP(LEFT(AU$6,FIND("(",AU$6)-1),基本シート!$B$6:$C$29,2,FALSE))</f>
        <v>36.610199999999999</v>
      </c>
      <c r="AV13" s="3">
        <v>0.43</v>
      </c>
      <c r="AW13" s="3">
        <f>IF($E13="〇",AV13*基本シート!$E$2,AV13*VLOOKUP(LEFT(AW$6,FIND("(",AW$6)-1),基本シート!$B$6:$C$29,2,FALSE))</f>
        <v>15.901399999999999</v>
      </c>
      <c r="AX13" s="3">
        <v>0.65</v>
      </c>
      <c r="AY13" s="3">
        <f>IF($E13="〇",AX13*基本シート!$E$2,AX13*VLOOKUP(LEFT(AY$6,FIND("(",AY$6)-1),基本シート!$B$6:$C$29,2,FALSE))</f>
        <v>19.441500000000001</v>
      </c>
      <c r="AZ13" s="3">
        <v>0.56000000000000005</v>
      </c>
      <c r="BA13" s="3">
        <f>IF($E13="〇",AZ13*基本シート!$E$2,AZ13*VLOOKUP(LEFT(BA$6,FIND("(",BA$6)-1),基本シート!$B$6:$C$29,2,FALSE))</f>
        <v>16.749600000000001</v>
      </c>
      <c r="BB13" s="3">
        <v>0.68</v>
      </c>
      <c r="BC13" s="3">
        <f>IF($E13="〇",BB13*基本シート!$E$2,BB13*VLOOKUP(LEFT(BC$6,FIND("(",BC$6)-1),基本シート!$B$6:$C$29,2,FALSE))</f>
        <v>20.338800000000003</v>
      </c>
      <c r="BD13" s="3">
        <f t="shared" si="32"/>
        <v>8.2099999999999991</v>
      </c>
      <c r="BE13" s="3">
        <f t="shared" si="33"/>
        <v>268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0.13</v>
      </c>
      <c r="BO13" s="3">
        <v>0.28999999999999998</v>
      </c>
      <c r="BP13" s="3">
        <v>1.37</v>
      </c>
      <c r="BQ13" s="3">
        <v>1.62</v>
      </c>
      <c r="BR13" s="3">
        <v>1.18</v>
      </c>
      <c r="BS13" s="3">
        <v>0.44</v>
      </c>
      <c r="BT13" s="3">
        <v>0.41</v>
      </c>
      <c r="BU13" s="3">
        <v>0.17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0.11</v>
      </c>
      <c r="DA13" s="3">
        <f>CZ13*基本シート!$C$3</f>
        <v>1.76</v>
      </c>
      <c r="DB13" s="3">
        <v>0.03</v>
      </c>
      <c r="DC13" s="3">
        <f>DB13*基本シート!$C$3</f>
        <v>0.48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35"/>
        <v>0.16000000000000003</v>
      </c>
      <c r="EA13" s="3">
        <f>ROUND(DZ13*基本シート!$C$3,0)</f>
        <v>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0.02</v>
      </c>
      <c r="EJ13" s="3">
        <v>0</v>
      </c>
      <c r="EK13" s="3">
        <v>0.09</v>
      </c>
      <c r="EL13" s="3">
        <v>1.07</v>
      </c>
      <c r="EM13" s="3">
        <v>1.22</v>
      </c>
      <c r="EN13" s="3">
        <v>0.88</v>
      </c>
      <c r="EO13" s="3">
        <v>0.15</v>
      </c>
      <c r="EP13" s="3">
        <v>0.13</v>
      </c>
      <c r="EQ13" s="3">
        <v>0</v>
      </c>
      <c r="ER13" s="3">
        <v>0</v>
      </c>
      <c r="ES13" s="3">
        <v>0</v>
      </c>
      <c r="ET13" s="3">
        <v>0.03</v>
      </c>
      <c r="EU13" s="3">
        <v>0.05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36"/>
        <v>4.0699999999999994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0.12</v>
      </c>
      <c r="FQ13" s="3">
        <v>1.1299999999999999</v>
      </c>
      <c r="FR13" s="3">
        <v>1.62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37"/>
        <v>2.87</v>
      </c>
      <c r="FZ13" s="3">
        <v>0.52</v>
      </c>
      <c r="GA13" s="3">
        <v>0.28000000000000003</v>
      </c>
      <c r="GB13" s="3">
        <v>0.28999999999999998</v>
      </c>
      <c r="GC13" s="3">
        <v>0.3</v>
      </c>
      <c r="GD13" s="3">
        <v>0.56000000000000005</v>
      </c>
      <c r="GE13" s="3">
        <v>0.43</v>
      </c>
      <c r="GF13" s="3">
        <v>0.55000000000000004</v>
      </c>
      <c r="GG13" s="3">
        <v>0.31</v>
      </c>
      <c r="GH13" s="3">
        <v>0.28999999999999998</v>
      </c>
      <c r="GI13" s="3">
        <v>0.28999999999999998</v>
      </c>
      <c r="GJ13" s="3">
        <v>0.3</v>
      </c>
      <c r="GK13" s="3">
        <v>0.3</v>
      </c>
      <c r="GL13" s="3">
        <v>0.28000000000000003</v>
      </c>
      <c r="GM13" s="3">
        <v>0.28999999999999998</v>
      </c>
      <c r="GN13" s="3">
        <v>0.28000000000000003</v>
      </c>
      <c r="GO13" s="3">
        <v>0.28999999999999998</v>
      </c>
      <c r="GP13" s="3">
        <v>1.1299999999999999</v>
      </c>
      <c r="GQ13" s="3">
        <v>1.96</v>
      </c>
      <c r="GR13" s="3">
        <v>0.77</v>
      </c>
      <c r="GS13" s="3">
        <v>0.94</v>
      </c>
      <c r="GT13" s="3">
        <v>0.39</v>
      </c>
      <c r="GU13" s="3">
        <v>0.61</v>
      </c>
      <c r="GV13" s="3">
        <v>0.52</v>
      </c>
      <c r="GW13" s="3">
        <v>0.64</v>
      </c>
      <c r="GX13" s="3">
        <f t="shared" si="38"/>
        <v>12.520000000000001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141</v>
      </c>
      <c r="C14" s="6" t="str">
        <f t="shared" si="39"/>
        <v>水曜日</v>
      </c>
      <c r="D14" s="6"/>
      <c r="E14" s="6" t="str">
        <f t="shared" si="34"/>
        <v/>
      </c>
      <c r="F14" s="6" t="s">
        <v>88</v>
      </c>
      <c r="G14" s="6" t="s">
        <v>86</v>
      </c>
      <c r="H14" s="3">
        <v>0.43</v>
      </c>
      <c r="I14" s="3">
        <f>IF($E14="〇",H14*基本シート!$E$2,H14*VLOOKUP(LEFT(I$6,FIND("(",I$6)-1),基本シート!$B$6:$C$29,2,FALSE))</f>
        <v>12.8613</v>
      </c>
      <c r="J14" s="3">
        <v>0.37</v>
      </c>
      <c r="K14" s="3">
        <f>IF($E14="〇",J14*基本シート!$E$2,J14*VLOOKUP(LEFT(K$6,FIND("(",K$6)-1),基本シート!$B$6:$C$29,2,FALSE))</f>
        <v>11.066699999999999</v>
      </c>
      <c r="L14" s="3">
        <v>0.37</v>
      </c>
      <c r="M14" s="3">
        <f>IF($E14="〇",L14*基本シート!$E$2,L14*VLOOKUP(LEFT(M$6,FIND("(",M$6)-1),基本シート!$B$6:$C$29,2,FALSE))</f>
        <v>11.066699999999999</v>
      </c>
      <c r="N14" s="3">
        <v>0.38</v>
      </c>
      <c r="O14" s="3">
        <f>IF($E14="〇",N14*基本シート!$E$2,N14*VLOOKUP(LEFT(O$6,FIND("(",O$6)-1),基本シート!$B$6:$C$29,2,FALSE))</f>
        <v>11.3658</v>
      </c>
      <c r="P14" s="3">
        <v>0.55000000000000004</v>
      </c>
      <c r="Q14" s="3">
        <f>IF($E14="〇",P14*基本シート!$E$2,P14*VLOOKUP(LEFT(Q$6,FIND("(",Q$6)-1),基本シート!$B$6:$C$29,2,FALSE))</f>
        <v>16.450500000000002</v>
      </c>
      <c r="R14" s="3">
        <v>0.44</v>
      </c>
      <c r="S14" s="3">
        <f>IF($E14="〇",R14*基本シート!$E$2,R14*VLOOKUP(LEFT(S$6,FIND("(",S$6)-1),基本シート!$B$6:$C$29,2,FALSE))</f>
        <v>13.160400000000001</v>
      </c>
      <c r="T14" s="3">
        <v>0.36</v>
      </c>
      <c r="U14" s="3">
        <f>IF($E14="〇",T14*基本シート!$E$2,T14*VLOOKUP(LEFT(U$6,FIND("(",U$6)-1),基本シート!$B$6:$C$29,2,FALSE))</f>
        <v>10.7676</v>
      </c>
      <c r="V14" s="3">
        <v>0.43</v>
      </c>
      <c r="W14" s="3">
        <f>IF($E14="〇",V14*基本シート!$E$2,V14*VLOOKUP(LEFT(W$6,FIND("(",W$6)-1),基本シート!$B$6:$C$29,2,FALSE))</f>
        <v>15.901399999999999</v>
      </c>
      <c r="X14" s="3">
        <v>0.24</v>
      </c>
      <c r="Y14" s="3">
        <f>IF($E14="〇",X14*基本シート!$E$2,X14*VLOOKUP(LEFT(Y$6,FIND("(",Y$6)-1),基本シート!$B$6:$C$29,2,FALSE))</f>
        <v>8.8751999999999995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0.02</v>
      </c>
      <c r="AU14" s="3">
        <f>IF($E14="〇",AT14*基本シート!$E$2,AT14*VLOOKUP(LEFT(AU$6,FIND("(",AU$6)-1),基本シート!$B$6:$C$29,2,FALSE))</f>
        <v>0.73959999999999992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0.47</v>
      </c>
      <c r="AY14" s="3">
        <f>IF($E14="〇",AX14*基本シート!$E$2,AX14*VLOOKUP(LEFT(AY$6,FIND("(",AY$6)-1),基本シート!$B$6:$C$29,2,FALSE))</f>
        <v>14.057699999999999</v>
      </c>
      <c r="AZ14" s="3">
        <v>0.67</v>
      </c>
      <c r="BA14" s="3">
        <f>IF($E14="〇",AZ14*基本シート!$E$2,AZ14*VLOOKUP(LEFT(BA$6,FIND("(",BA$6)-1),基本シート!$B$6:$C$29,2,FALSE))</f>
        <v>20.0397</v>
      </c>
      <c r="BB14" s="3">
        <v>0.44</v>
      </c>
      <c r="BC14" s="3">
        <f>IF($E14="〇",BB14*基本シート!$E$2,BB14*VLOOKUP(LEFT(BC$6,FIND("(",BC$6)-1),基本シート!$B$6:$C$29,2,FALSE))</f>
        <v>13.160400000000001</v>
      </c>
      <c r="BD14" s="3">
        <f t="shared" si="32"/>
        <v>5.1899999999999995</v>
      </c>
      <c r="BE14" s="3">
        <f t="shared" si="33"/>
        <v>160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0.13</v>
      </c>
      <c r="BM14" s="3">
        <v>0.51</v>
      </c>
      <c r="BN14" s="3">
        <v>1.37</v>
      </c>
      <c r="BO14" s="3">
        <v>5.87</v>
      </c>
      <c r="BP14" s="3">
        <v>4.91</v>
      </c>
      <c r="BQ14" s="3">
        <v>4.5599999999999996</v>
      </c>
      <c r="BR14" s="3">
        <v>5.42</v>
      </c>
      <c r="BS14" s="3">
        <v>5.03</v>
      </c>
      <c r="BT14" s="3">
        <v>3.4</v>
      </c>
      <c r="BU14" s="3">
        <v>1.22</v>
      </c>
      <c r="BV14" s="3">
        <v>0.03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0.11</v>
      </c>
      <c r="CU14" s="3">
        <f>CT14*基本シート!$C$3</f>
        <v>1.76</v>
      </c>
      <c r="CV14" s="3">
        <v>1.08</v>
      </c>
      <c r="CW14" s="3">
        <f>CV14*基本シート!$C$3</f>
        <v>17.28</v>
      </c>
      <c r="CX14" s="3">
        <v>3.02</v>
      </c>
      <c r="CY14" s="3">
        <f>CX14*基本シート!$C$3</f>
        <v>48.32</v>
      </c>
      <c r="CZ14" s="3">
        <v>4.22</v>
      </c>
      <c r="DA14" s="3">
        <f>CZ14*基本シート!$C$3</f>
        <v>67.52</v>
      </c>
      <c r="DB14" s="3">
        <v>5.1100000000000003</v>
      </c>
      <c r="DC14" s="3">
        <f>DB14*基本シート!$C$3</f>
        <v>81.760000000000005</v>
      </c>
      <c r="DD14" s="3">
        <v>4.72</v>
      </c>
      <c r="DE14" s="3">
        <f>DD14*基本シート!$C$3</f>
        <v>75.52</v>
      </c>
      <c r="DF14" s="3">
        <v>3.08</v>
      </c>
      <c r="DG14" s="3">
        <f>DF14*基本シート!$C$3</f>
        <v>49.28</v>
      </c>
      <c r="DH14" s="3">
        <v>0.91</v>
      </c>
      <c r="DI14" s="3">
        <f>DH14*基本シート!$C$3</f>
        <v>14.56</v>
      </c>
      <c r="DJ14" s="3">
        <v>0</v>
      </c>
      <c r="DK14" s="3">
        <f>DJ14*基本シート!$C$3</f>
        <v>0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35"/>
        <v>22.27</v>
      </c>
      <c r="EA14" s="3">
        <f>ROUND(DZ14*基本シート!$C$3,0)</f>
        <v>356</v>
      </c>
      <c r="EB14" s="3">
        <v>0.04</v>
      </c>
      <c r="EC14" s="3">
        <v>0.04</v>
      </c>
      <c r="ED14" s="3">
        <v>0.04</v>
      </c>
      <c r="EE14" s="3">
        <v>0.05</v>
      </c>
      <c r="EF14" s="3">
        <v>0.04</v>
      </c>
      <c r="EG14" s="3">
        <v>0.04</v>
      </c>
      <c r="EH14" s="3">
        <v>0.01</v>
      </c>
      <c r="EI14" s="3">
        <v>0.11</v>
      </c>
      <c r="EJ14" s="3">
        <v>0.9</v>
      </c>
      <c r="EK14" s="3">
        <v>4.47</v>
      </c>
      <c r="EL14" s="3">
        <v>1.56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0.04</v>
      </c>
      <c r="EY14" s="3">
        <v>0.04</v>
      </c>
      <c r="EZ14" s="3">
        <f t="shared" si="36"/>
        <v>7.3800000000000008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0.95</v>
      </c>
      <c r="FR14" s="3">
        <v>2.0299999999999998</v>
      </c>
      <c r="FS14" s="3">
        <v>1.2</v>
      </c>
      <c r="FT14" s="3">
        <v>0.89</v>
      </c>
      <c r="FU14" s="3">
        <v>0.6</v>
      </c>
      <c r="FV14" s="3">
        <v>0.18</v>
      </c>
      <c r="FW14" s="3">
        <v>0</v>
      </c>
      <c r="FX14" s="3">
        <v>0</v>
      </c>
      <c r="FY14" s="3">
        <f t="shared" si="37"/>
        <v>5.8599999999999985</v>
      </c>
      <c r="FZ14" s="3">
        <v>0.39</v>
      </c>
      <c r="GA14" s="3">
        <v>0.33</v>
      </c>
      <c r="GB14" s="3">
        <v>0.33</v>
      </c>
      <c r="GC14" s="3">
        <v>0.33</v>
      </c>
      <c r="GD14" s="3">
        <v>0.51</v>
      </c>
      <c r="GE14" s="3">
        <v>0.4</v>
      </c>
      <c r="GF14" s="3">
        <v>0.48</v>
      </c>
      <c r="GG14" s="3">
        <v>0.83</v>
      </c>
      <c r="GH14" s="3">
        <v>0.6</v>
      </c>
      <c r="GI14" s="3">
        <v>0.33</v>
      </c>
      <c r="GJ14" s="3">
        <v>0.33</v>
      </c>
      <c r="GK14" s="3">
        <v>0.34</v>
      </c>
      <c r="GL14" s="3">
        <v>0.31</v>
      </c>
      <c r="GM14" s="3">
        <v>0.31</v>
      </c>
      <c r="GN14" s="3">
        <v>0.32</v>
      </c>
      <c r="GO14" s="3">
        <v>0.32</v>
      </c>
      <c r="GP14" s="3">
        <v>0.98</v>
      </c>
      <c r="GQ14" s="3">
        <v>2.0299999999999998</v>
      </c>
      <c r="GR14" s="3">
        <v>1.2</v>
      </c>
      <c r="GS14" s="3">
        <v>0.9</v>
      </c>
      <c r="GT14" s="3">
        <v>0.6</v>
      </c>
      <c r="GU14" s="3">
        <v>0.65</v>
      </c>
      <c r="GV14" s="3">
        <v>0.63</v>
      </c>
      <c r="GW14" s="3">
        <v>0.4</v>
      </c>
      <c r="GX14" s="3">
        <f t="shared" si="38"/>
        <v>13.85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142</v>
      </c>
      <c r="C15" s="6" t="str">
        <f t="shared" si="39"/>
        <v>木曜日</v>
      </c>
      <c r="D15" s="6"/>
      <c r="E15" s="6" t="str">
        <f t="shared" si="34"/>
        <v/>
      </c>
      <c r="F15" s="6" t="s">
        <v>86</v>
      </c>
      <c r="G15" s="6" t="s">
        <v>86</v>
      </c>
      <c r="H15" s="3">
        <v>0.41</v>
      </c>
      <c r="I15" s="3">
        <f>IF($E15="〇",H15*基本シート!$E$2,H15*VLOOKUP(LEFT(I$6,FIND("(",I$6)-1),基本シート!$B$6:$C$29,2,FALSE))</f>
        <v>12.2631</v>
      </c>
      <c r="J15" s="3">
        <v>0.42</v>
      </c>
      <c r="K15" s="3">
        <f>IF($E15="〇",J15*基本シート!$E$2,J15*VLOOKUP(LEFT(K$6,FIND("(",K$6)-1),基本シート!$B$6:$C$29,2,FALSE))</f>
        <v>12.562199999999999</v>
      </c>
      <c r="L15" s="3">
        <v>0.42</v>
      </c>
      <c r="M15" s="3">
        <f>IF($E15="〇",L15*基本シート!$E$2,L15*VLOOKUP(LEFT(M$6,FIND("(",M$6)-1),基本シート!$B$6:$C$29,2,FALSE))</f>
        <v>12.562199999999999</v>
      </c>
      <c r="N15" s="3">
        <v>0.42</v>
      </c>
      <c r="O15" s="3">
        <f>IF($E15="〇",N15*基本シート!$E$2,N15*VLOOKUP(LEFT(O$6,FIND("(",O$6)-1),基本シート!$B$6:$C$29,2,FALSE))</f>
        <v>12.562199999999999</v>
      </c>
      <c r="P15" s="3">
        <v>0.64</v>
      </c>
      <c r="Q15" s="3">
        <f>IF($E15="〇",P15*基本シート!$E$2,P15*VLOOKUP(LEFT(Q$6,FIND("(",Q$6)-1),基本シート!$B$6:$C$29,2,FALSE))</f>
        <v>19.142400000000002</v>
      </c>
      <c r="R15" s="3">
        <v>0.46</v>
      </c>
      <c r="S15" s="3">
        <f>IF($E15="〇",R15*基本シート!$E$2,R15*VLOOKUP(LEFT(S$6,FIND("(",S$6)-1),基本シート!$B$6:$C$29,2,FALSE))</f>
        <v>13.758600000000001</v>
      </c>
      <c r="T15" s="3">
        <v>0.61</v>
      </c>
      <c r="U15" s="3">
        <f>IF($E15="〇",T15*基本シート!$E$2,T15*VLOOKUP(LEFT(U$6,FIND("(",U$6)-1),基本シート!$B$6:$C$29,2,FALSE))</f>
        <v>18.245100000000001</v>
      </c>
      <c r="V15" s="3">
        <v>0.03</v>
      </c>
      <c r="W15" s="3">
        <f>IF($E15="〇",V15*基本シート!$E$2,V15*VLOOKUP(LEFT(W$6,FIND("(",W$6)-1),基本シート!$B$6:$C$29,2,FALSE))</f>
        <v>1.1093999999999999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0.01</v>
      </c>
      <c r="AA15" s="3">
        <f>IF($E15="〇",Z15*基本シート!$E$2,Z15*VLOOKUP(LEFT(AA$6,FIND("(",AA$6)-1),基本シート!$B$6:$C$29,2,FALSE))</f>
        <v>0.36979999999999996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0.73959999999999992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0.19</v>
      </c>
      <c r="AY15" s="3">
        <f>IF($E15="〇",AX15*基本シート!$E$2,AX15*VLOOKUP(LEFT(AY$6,FIND("(",AY$6)-1),基本シート!$B$6:$C$29,2,FALSE))</f>
        <v>5.6829000000000001</v>
      </c>
      <c r="AZ15" s="3">
        <v>0.66</v>
      </c>
      <c r="BA15" s="3">
        <f>IF($E15="〇",AZ15*基本シート!$E$2,AZ15*VLOOKUP(LEFT(BA$6,FIND("(",BA$6)-1),基本シート!$B$6:$C$29,2,FALSE))</f>
        <v>19.740600000000001</v>
      </c>
      <c r="BB15" s="3">
        <v>0.41</v>
      </c>
      <c r="BC15" s="3">
        <f>IF($E15="〇",BB15*基本シート!$E$2,BB15*VLOOKUP(LEFT(BC$6,FIND("(",BC$6)-1),基本シート!$B$6:$C$29,2,FALSE))</f>
        <v>12.2631</v>
      </c>
      <c r="BD15" s="3">
        <f t="shared" si="32"/>
        <v>4.7199999999999989</v>
      </c>
      <c r="BE15" s="3">
        <f t="shared" si="33"/>
        <v>142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</v>
      </c>
      <c r="BM15" s="3">
        <v>1.54</v>
      </c>
      <c r="BN15" s="3">
        <v>3.73</v>
      </c>
      <c r="BO15" s="3">
        <v>3.79</v>
      </c>
      <c r="BP15" s="3">
        <v>5.24</v>
      </c>
      <c r="BQ15" s="3">
        <v>5.95</v>
      </c>
      <c r="BR15" s="3">
        <v>5.91</v>
      </c>
      <c r="BS15" s="3">
        <v>4.96</v>
      </c>
      <c r="BT15" s="3">
        <v>3.23</v>
      </c>
      <c r="BU15" s="3">
        <v>1.1299999999999999</v>
      </c>
      <c r="BV15" s="3">
        <v>0.02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</v>
      </c>
      <c r="CU15" s="3">
        <f>CT15*基本シート!$C$3</f>
        <v>1.6</v>
      </c>
      <c r="CV15" s="3">
        <v>0.53</v>
      </c>
      <c r="CW15" s="3">
        <f>CV15*基本シート!$C$3</f>
        <v>8.48</v>
      </c>
      <c r="CX15" s="3">
        <v>4.82</v>
      </c>
      <c r="CY15" s="3">
        <f>CX15*基本シート!$C$3</f>
        <v>77.12</v>
      </c>
      <c r="CZ15" s="3">
        <v>4.95</v>
      </c>
      <c r="DA15" s="3">
        <f>CZ15*基本シート!$C$3</f>
        <v>79.2</v>
      </c>
      <c r="DB15" s="3">
        <v>5.61</v>
      </c>
      <c r="DC15" s="3">
        <f>DB15*基本シート!$C$3</f>
        <v>89.76</v>
      </c>
      <c r="DD15" s="3">
        <v>4.66</v>
      </c>
      <c r="DE15" s="3">
        <f>DD15*基本シート!$C$3</f>
        <v>74.56</v>
      </c>
      <c r="DF15" s="3">
        <v>2.93</v>
      </c>
      <c r="DG15" s="3">
        <f>DF15*基本シート!$C$3</f>
        <v>46.88</v>
      </c>
      <c r="DH15" s="3">
        <v>0.84</v>
      </c>
      <c r="DI15" s="3">
        <f>DH15*基本シート!$C$3</f>
        <v>13.44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35"/>
        <v>24.460000000000004</v>
      </c>
      <c r="EA15" s="3">
        <f>ROUND(DZ15*基本シート!$C$3,0)</f>
        <v>391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0.01</v>
      </c>
      <c r="EI15" s="3">
        <v>1.1599999999999999</v>
      </c>
      <c r="EJ15" s="3">
        <v>3.28</v>
      </c>
      <c r="EK15" s="3">
        <v>2.75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0.03</v>
      </c>
      <c r="EY15" s="3">
        <v>0.03</v>
      </c>
      <c r="EZ15" s="3">
        <f t="shared" si="36"/>
        <v>7.5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0.89</v>
      </c>
      <c r="FR15" s="3">
        <v>2.0099999999999998</v>
      </c>
      <c r="FS15" s="3">
        <v>0.71</v>
      </c>
      <c r="FT15" s="3">
        <v>0.86</v>
      </c>
      <c r="FU15" s="3">
        <v>0.63</v>
      </c>
      <c r="FV15" s="3">
        <v>0.67</v>
      </c>
      <c r="FW15" s="3">
        <v>0</v>
      </c>
      <c r="FX15" s="3">
        <v>0</v>
      </c>
      <c r="FY15" s="3">
        <f t="shared" si="37"/>
        <v>5.77</v>
      </c>
      <c r="FZ15" s="3">
        <v>0.37</v>
      </c>
      <c r="GA15" s="3">
        <v>0.38</v>
      </c>
      <c r="GB15" s="3">
        <v>0.38</v>
      </c>
      <c r="GC15" s="3">
        <v>0.38</v>
      </c>
      <c r="GD15" s="3">
        <v>0.6</v>
      </c>
      <c r="GE15" s="3">
        <v>0.42</v>
      </c>
      <c r="GF15" s="3">
        <v>0.7</v>
      </c>
      <c r="GG15" s="3">
        <v>0.41</v>
      </c>
      <c r="GH15" s="3">
        <v>0.36</v>
      </c>
      <c r="GI15" s="3">
        <v>0.52</v>
      </c>
      <c r="GJ15" s="3">
        <v>0.42</v>
      </c>
      <c r="GK15" s="3">
        <v>1</v>
      </c>
      <c r="GL15" s="3">
        <v>0.3</v>
      </c>
      <c r="GM15" s="3">
        <v>0.3</v>
      </c>
      <c r="GN15" s="3">
        <v>0.3</v>
      </c>
      <c r="GO15" s="3">
        <v>0.28999999999999998</v>
      </c>
      <c r="GP15" s="3">
        <v>0.91</v>
      </c>
      <c r="GQ15" s="3">
        <v>2.0099999999999998</v>
      </c>
      <c r="GR15" s="3">
        <v>0.71</v>
      </c>
      <c r="GS15" s="3">
        <v>0.87</v>
      </c>
      <c r="GT15" s="3">
        <v>0.63</v>
      </c>
      <c r="GU15" s="3">
        <v>0.86</v>
      </c>
      <c r="GV15" s="3">
        <v>0.63</v>
      </c>
      <c r="GW15" s="3">
        <v>0.38</v>
      </c>
      <c r="GX15" s="3">
        <f t="shared" si="38"/>
        <v>14.129999999999999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143</v>
      </c>
      <c r="C16" s="6" t="str">
        <f t="shared" si="39"/>
        <v>金曜日</v>
      </c>
      <c r="D16" s="6"/>
      <c r="E16" s="6" t="str">
        <f t="shared" si="34"/>
        <v/>
      </c>
      <c r="F16" s="6" t="s">
        <v>88</v>
      </c>
      <c r="G16" s="6" t="s">
        <v>87</v>
      </c>
      <c r="H16" s="3">
        <v>0.4</v>
      </c>
      <c r="I16" s="3">
        <f>IF($E16="〇",H16*基本シート!$E$2,H16*VLOOKUP(LEFT(I$6,FIND("(",I$6)-1),基本シート!$B$6:$C$29,2,FALSE))</f>
        <v>11.964</v>
      </c>
      <c r="J16" s="3">
        <v>0.37</v>
      </c>
      <c r="K16" s="3">
        <f>IF($E16="〇",J16*基本シート!$E$2,J16*VLOOKUP(LEFT(K$6,FIND("(",K$6)-1),基本シート!$B$6:$C$29,2,FALSE))</f>
        <v>11.066699999999999</v>
      </c>
      <c r="L16" s="3">
        <v>0.39</v>
      </c>
      <c r="M16" s="3">
        <f>IF($E16="〇",L16*基本シート!$E$2,L16*VLOOKUP(LEFT(M$6,FIND("(",M$6)-1),基本シート!$B$6:$C$29,2,FALSE))</f>
        <v>11.664900000000001</v>
      </c>
      <c r="N16" s="3">
        <v>0.38</v>
      </c>
      <c r="O16" s="3">
        <f>IF($E16="〇",N16*基本シート!$E$2,N16*VLOOKUP(LEFT(O$6,FIND("(",O$6)-1),基本シート!$B$6:$C$29,2,FALSE))</f>
        <v>11.3658</v>
      </c>
      <c r="P16" s="3">
        <v>0.53</v>
      </c>
      <c r="Q16" s="3">
        <f>IF($E16="〇",P16*基本シート!$E$2,P16*VLOOKUP(LEFT(Q$6,FIND("(",Q$6)-1),基本シート!$B$6:$C$29,2,FALSE))</f>
        <v>15.852300000000001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0.51</v>
      </c>
      <c r="U16" s="3">
        <f>IF($E16="〇",T16*基本シート!$E$2,T16*VLOOKUP(LEFT(U$6,FIND("(",U$6)-1),基本シート!$B$6:$C$29,2,FALSE))</f>
        <v>15.254100000000001</v>
      </c>
      <c r="V16" s="3">
        <v>0.06</v>
      </c>
      <c r="W16" s="3">
        <f>IF($E16="〇",V16*基本シート!$E$2,V16*VLOOKUP(LEFT(W$6,FIND("(",W$6)-1),基本シート!$B$6:$C$29,2,FALSE))</f>
        <v>2.2187999999999999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0.36979999999999996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0.63</v>
      </c>
      <c r="AY16" s="3">
        <f>IF($E16="〇",AX16*基本シート!$E$2,AX16*VLOOKUP(LEFT(AY$6,FIND("(",AY$6)-1),基本シート!$B$6:$C$29,2,FALSE))</f>
        <v>18.843299999999999</v>
      </c>
      <c r="AZ16" s="3">
        <v>0.6</v>
      </c>
      <c r="BA16" s="3">
        <f>IF($E16="〇",AZ16*基本シート!$E$2,AZ16*VLOOKUP(LEFT(BA$6,FIND("(",BA$6)-1),基本シート!$B$6:$C$29,2,FALSE))</f>
        <v>17.945999999999998</v>
      </c>
      <c r="BB16" s="3">
        <v>0.41</v>
      </c>
      <c r="BC16" s="3">
        <f>IF($E16="〇",BB16*基本シート!$E$2,BB16*VLOOKUP(LEFT(BC$6,FIND("(",BC$6)-1),基本シート!$B$6:$C$29,2,FALSE))</f>
        <v>12.2631</v>
      </c>
      <c r="BD16" s="3">
        <f t="shared" si="32"/>
        <v>4.7299999999999995</v>
      </c>
      <c r="BE16" s="3">
        <f t="shared" si="33"/>
        <v>142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0.06</v>
      </c>
      <c r="BM16" s="3">
        <v>0.56999999999999995</v>
      </c>
      <c r="BN16" s="3">
        <v>1.82</v>
      </c>
      <c r="BO16" s="3">
        <v>2.08</v>
      </c>
      <c r="BP16" s="3">
        <v>3.06</v>
      </c>
      <c r="BQ16" s="3">
        <v>1.98</v>
      </c>
      <c r="BR16" s="3">
        <v>1.76</v>
      </c>
      <c r="BS16" s="3">
        <v>0.55000000000000004</v>
      </c>
      <c r="BT16" s="3">
        <v>0.18</v>
      </c>
      <c r="BU16" s="3">
        <v>0.01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0.15</v>
      </c>
      <c r="DA16" s="3">
        <f>CZ16*基本シート!$C$3</f>
        <v>2.4</v>
      </c>
      <c r="DB16" s="3">
        <v>1.45</v>
      </c>
      <c r="DC16" s="3">
        <f>DB16*基本シート!$C$3</f>
        <v>23.2</v>
      </c>
      <c r="DD16" s="3">
        <v>0.24</v>
      </c>
      <c r="DE16" s="3">
        <f>DD16*基本シート!$C$3</f>
        <v>3.84</v>
      </c>
      <c r="DF16" s="3">
        <v>0.01</v>
      </c>
      <c r="DG16" s="3">
        <f>DF16*基本シート!$C$3</f>
        <v>0.16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35"/>
        <v>1.8599999999999999</v>
      </c>
      <c r="EA16" s="3">
        <f>ROUND(DZ16*基本シート!$C$3,0)</f>
        <v>30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0.01</v>
      </c>
      <c r="EI16" s="3">
        <v>0.25</v>
      </c>
      <c r="EJ16" s="3">
        <v>0.89</v>
      </c>
      <c r="EK16" s="3">
        <v>1.74</v>
      </c>
      <c r="EL16" s="3">
        <v>2.74</v>
      </c>
      <c r="EM16" s="3">
        <v>1.51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0.04</v>
      </c>
      <c r="EZ16" s="3">
        <f t="shared" si="36"/>
        <v>7.3900000000000006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0.14000000000000001</v>
      </c>
      <c r="FP16" s="3">
        <v>0.3</v>
      </c>
      <c r="FQ16" s="3">
        <v>0.91</v>
      </c>
      <c r="FR16" s="3">
        <v>2</v>
      </c>
      <c r="FS16" s="3">
        <v>1</v>
      </c>
      <c r="FT16" s="3">
        <v>0.61</v>
      </c>
      <c r="FU16" s="3">
        <v>0.65</v>
      </c>
      <c r="FV16" s="3">
        <v>0.24</v>
      </c>
      <c r="FW16" s="3">
        <v>0</v>
      </c>
      <c r="FX16" s="3">
        <v>0</v>
      </c>
      <c r="FY16" s="3">
        <f t="shared" si="37"/>
        <v>5.8600000000000012</v>
      </c>
      <c r="FZ16" s="3">
        <v>0.37</v>
      </c>
      <c r="GA16" s="3">
        <v>0.34</v>
      </c>
      <c r="GB16" s="3">
        <v>0.36</v>
      </c>
      <c r="GC16" s="3">
        <v>0.35</v>
      </c>
      <c r="GD16" s="3">
        <v>0.5</v>
      </c>
      <c r="GE16" s="3">
        <v>0.38</v>
      </c>
      <c r="GF16" s="3">
        <v>0.56000000000000005</v>
      </c>
      <c r="GG16" s="3">
        <v>0.38</v>
      </c>
      <c r="GH16" s="3">
        <v>0.93</v>
      </c>
      <c r="GI16" s="3">
        <v>0.34</v>
      </c>
      <c r="GJ16" s="3">
        <v>0.32</v>
      </c>
      <c r="GK16" s="3">
        <v>0.32</v>
      </c>
      <c r="GL16" s="3">
        <v>0.31</v>
      </c>
      <c r="GM16" s="3">
        <v>0.32</v>
      </c>
      <c r="GN16" s="3">
        <v>0.31</v>
      </c>
      <c r="GO16" s="3">
        <v>0.31</v>
      </c>
      <c r="GP16" s="3">
        <v>0.92</v>
      </c>
      <c r="GQ16" s="3">
        <v>2</v>
      </c>
      <c r="GR16" s="3">
        <v>1.01</v>
      </c>
      <c r="GS16" s="3">
        <v>0.62</v>
      </c>
      <c r="GT16" s="3">
        <v>0.65</v>
      </c>
      <c r="GU16" s="3">
        <v>0.87</v>
      </c>
      <c r="GV16" s="3">
        <v>0.56999999999999995</v>
      </c>
      <c r="GW16" s="3">
        <v>0.37</v>
      </c>
      <c r="GX16" s="3">
        <f t="shared" si="38"/>
        <v>13.409999999999998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144</v>
      </c>
      <c r="C17" s="6" t="str">
        <f t="shared" si="39"/>
        <v>土曜日</v>
      </c>
      <c r="D17" s="6"/>
      <c r="E17" s="6" t="str">
        <f t="shared" si="34"/>
        <v>〇</v>
      </c>
      <c r="F17" s="6" t="s">
        <v>88</v>
      </c>
      <c r="G17" s="6" t="s">
        <v>86</v>
      </c>
      <c r="H17" s="3">
        <v>0.4</v>
      </c>
      <c r="I17" s="3">
        <f>IF($E17="〇",H17*基本シート!$E$2,H17*VLOOKUP(LEFT(I$6,FIND("(",I$6)-1),基本シート!$B$6:$C$29,2,FALSE))</f>
        <v>11.964</v>
      </c>
      <c r="J17" s="3">
        <v>0.43</v>
      </c>
      <c r="K17" s="3">
        <f>IF($E17="〇",J17*基本シート!$E$2,J17*VLOOKUP(LEFT(K$6,FIND("(",K$6)-1),基本シート!$B$6:$C$29,2,FALSE))</f>
        <v>12.8613</v>
      </c>
      <c r="L17" s="3">
        <v>0.44</v>
      </c>
      <c r="M17" s="3">
        <f>IF($E17="〇",L17*基本シート!$E$2,L17*VLOOKUP(LEFT(M$6,FIND("(",M$6)-1),基本シート!$B$6:$C$29,2,FALSE))</f>
        <v>13.160400000000001</v>
      </c>
      <c r="N17" s="3">
        <v>0.41</v>
      </c>
      <c r="O17" s="3">
        <f>IF($E17="〇",N17*基本シート!$E$2,N17*VLOOKUP(LEFT(O$6,FIND("(",O$6)-1),基本シート!$B$6:$C$29,2,FALSE))</f>
        <v>12.2631</v>
      </c>
      <c r="P17" s="3">
        <v>0.56999999999999995</v>
      </c>
      <c r="Q17" s="3">
        <f>IF($E17="〇",P17*基本シート!$E$2,P17*VLOOKUP(LEFT(Q$6,FIND("(",Q$6)-1),基本シート!$B$6:$C$29,2,FALSE))</f>
        <v>17.0487</v>
      </c>
      <c r="R17" s="3">
        <v>0.44</v>
      </c>
      <c r="S17" s="3">
        <f>IF($E17="〇",R17*基本シート!$E$2,R17*VLOOKUP(LEFT(S$6,FIND("(",S$6)-1),基本シート!$B$6:$C$29,2,FALSE))</f>
        <v>13.160400000000001</v>
      </c>
      <c r="T17" s="3">
        <v>1.1599999999999999</v>
      </c>
      <c r="U17" s="3">
        <f>IF($E17="〇",T17*基本シート!$E$2,T17*VLOOKUP(LEFT(U$6,FIND("(",U$6)-1),基本シート!$B$6:$C$29,2,FALSE))</f>
        <v>34.695599999999999</v>
      </c>
      <c r="V17" s="3">
        <v>0.28999999999999998</v>
      </c>
      <c r="W17" s="3">
        <f>IF($E17="〇",V17*基本シート!$E$2,V17*VLOOKUP(LEFT(W$6,FIND("(",W$6)-1),基本シート!$B$6:$C$29,2,FALSE))</f>
        <v>8.6738999999999997</v>
      </c>
      <c r="X17" s="3">
        <v>0.01</v>
      </c>
      <c r="Y17" s="3">
        <f>IF($E17="〇",X17*基本シート!$E$2,X17*VLOOKUP(LEFT(Y$6,FIND("(",Y$6)-1),基本シート!$B$6:$C$29,2,FALSE))</f>
        <v>0.29910000000000003</v>
      </c>
      <c r="Z17" s="3">
        <v>0.01</v>
      </c>
      <c r="AA17" s="3">
        <f>IF($E17="〇",Z17*基本シート!$E$2,Z17*VLOOKUP(LEFT(AA$6,FIND("(",AA$6)-1),基本シート!$B$6:$C$29,2,FALSE))</f>
        <v>0.29910000000000003</v>
      </c>
      <c r="AB17" s="3">
        <v>0.01</v>
      </c>
      <c r="AC17" s="3">
        <f>IF($E17="〇",AB17*基本シート!$E$2,AB17*VLOOKUP(LEFT(AC$6,FIND("(",AC$6)-1),基本シート!$B$6:$C$29,2,FALSE))</f>
        <v>0.29910000000000003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0.59820000000000007</v>
      </c>
      <c r="AT17" s="3">
        <v>0.18</v>
      </c>
      <c r="AU17" s="3">
        <f>IF($E17="〇",AT17*基本シート!$E$2,AT17*VLOOKUP(LEFT(AU$6,FIND("(",AU$6)-1),基本シート!$B$6:$C$29,2,FALSE))</f>
        <v>5.3837999999999999</v>
      </c>
      <c r="AV17" s="3">
        <v>0.53</v>
      </c>
      <c r="AW17" s="3">
        <f>IF($E17="〇",AV17*基本シート!$E$2,AV17*VLOOKUP(LEFT(AW$6,FIND("(",AW$6)-1),基本シート!$B$6:$C$29,2,FALSE))</f>
        <v>15.852300000000001</v>
      </c>
      <c r="AX17" s="3">
        <v>0.53</v>
      </c>
      <c r="AY17" s="3">
        <f>IF($E17="〇",AX17*基本シート!$E$2,AX17*VLOOKUP(LEFT(AY$6,FIND("(",AY$6)-1),基本シート!$B$6:$C$29,2,FALSE))</f>
        <v>15.852300000000001</v>
      </c>
      <c r="AZ17" s="3">
        <v>0.51</v>
      </c>
      <c r="BA17" s="3">
        <f>IF($E17="〇",AZ17*基本シート!$E$2,AZ17*VLOOKUP(LEFT(BA$6,FIND("(",BA$6)-1),基本シート!$B$6:$C$29,2,FALSE))</f>
        <v>15.254100000000001</v>
      </c>
      <c r="BB17" s="3">
        <v>0.47</v>
      </c>
      <c r="BC17" s="3">
        <f>IF($E17="〇",BB17*基本シート!$E$2,BB17*VLOOKUP(LEFT(BC$6,FIND("(",BC$6)-1),基本シート!$B$6:$C$29,2,FALSE))</f>
        <v>14.057699999999999</v>
      </c>
      <c r="BD17" s="3">
        <f t="shared" si="32"/>
        <v>6.4099999999999984</v>
      </c>
      <c r="BE17" s="3">
        <f t="shared" si="33"/>
        <v>192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0.47</v>
      </c>
      <c r="BN17" s="3">
        <v>3.29</v>
      </c>
      <c r="BO17" s="3">
        <v>3.3</v>
      </c>
      <c r="BP17" s="3">
        <v>2.5</v>
      </c>
      <c r="BQ17" s="3">
        <v>1.35</v>
      </c>
      <c r="BR17" s="3">
        <v>1.24</v>
      </c>
      <c r="BS17" s="3">
        <v>1.78</v>
      </c>
      <c r="BT17" s="3">
        <v>3.18</v>
      </c>
      <c r="BU17" s="3">
        <v>1.29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0.26</v>
      </c>
      <c r="CU17" s="3">
        <f>CT17*基本シート!$C$3</f>
        <v>4.16</v>
      </c>
      <c r="CV17" s="3">
        <v>0.27</v>
      </c>
      <c r="CW17" s="3">
        <f>CV17*基本シート!$C$3</f>
        <v>4.32</v>
      </c>
      <c r="CX17" s="3">
        <v>0.41</v>
      </c>
      <c r="CY17" s="3">
        <f>CX17*基本シート!$C$3</f>
        <v>6.56</v>
      </c>
      <c r="CZ17" s="3">
        <v>0.93</v>
      </c>
      <c r="DA17" s="3">
        <f>CZ17*基本シート!$C$3</f>
        <v>14.88</v>
      </c>
      <c r="DB17" s="3">
        <v>0.77</v>
      </c>
      <c r="DC17" s="3">
        <f>DB17*基本シート!$C$3</f>
        <v>12.32</v>
      </c>
      <c r="DD17" s="3">
        <v>1.36</v>
      </c>
      <c r="DE17" s="3">
        <f>DD17*基本シート!$C$3</f>
        <v>21.76</v>
      </c>
      <c r="DF17" s="3">
        <v>2.73</v>
      </c>
      <c r="DG17" s="3">
        <f>DF17*基本シート!$C$3</f>
        <v>43.68</v>
      </c>
      <c r="DH17" s="3">
        <v>0.89</v>
      </c>
      <c r="DI17" s="3">
        <f>DH17*基本シート!$C$3</f>
        <v>14.24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35"/>
        <v>7.64</v>
      </c>
      <c r="EA17" s="3">
        <f>ROUND(DZ17*基本シート!$C$3,0)</f>
        <v>122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0.02</v>
      </c>
      <c r="EI17" s="3">
        <v>0.16</v>
      </c>
      <c r="EJ17" s="3">
        <v>2.6</v>
      </c>
      <c r="EK17" s="3">
        <v>2.66</v>
      </c>
      <c r="EL17" s="3">
        <v>1.73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36"/>
        <v>7.5700000000000012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</v>
      </c>
      <c r="FO17" s="3">
        <v>0</v>
      </c>
      <c r="FP17" s="3">
        <v>0.02</v>
      </c>
      <c r="FQ17" s="3">
        <v>1.47</v>
      </c>
      <c r="FR17" s="3">
        <v>2.17</v>
      </c>
      <c r="FS17" s="3">
        <v>1.65</v>
      </c>
      <c r="FT17" s="3">
        <v>0.43</v>
      </c>
      <c r="FU17" s="3">
        <v>0</v>
      </c>
      <c r="FV17" s="3">
        <v>0</v>
      </c>
      <c r="FW17" s="3">
        <v>0</v>
      </c>
      <c r="FX17" s="3">
        <v>0</v>
      </c>
      <c r="FY17" s="3">
        <f t="shared" si="37"/>
        <v>5.75</v>
      </c>
      <c r="FZ17" s="3">
        <v>0.36</v>
      </c>
      <c r="GA17" s="3">
        <v>0.39</v>
      </c>
      <c r="GB17" s="3">
        <v>0.4</v>
      </c>
      <c r="GC17" s="3">
        <v>0.37</v>
      </c>
      <c r="GD17" s="3">
        <v>0.53</v>
      </c>
      <c r="GE17" s="3">
        <v>0.4</v>
      </c>
      <c r="GF17" s="3">
        <v>1.1599999999999999</v>
      </c>
      <c r="GG17" s="3">
        <v>0.6</v>
      </c>
      <c r="GH17" s="3">
        <v>0.44</v>
      </c>
      <c r="GI17" s="3">
        <v>0.38</v>
      </c>
      <c r="GJ17" s="3">
        <v>0.37</v>
      </c>
      <c r="GK17" s="3">
        <v>0.38</v>
      </c>
      <c r="GL17" s="3">
        <v>0.48</v>
      </c>
      <c r="GM17" s="3">
        <v>0.42</v>
      </c>
      <c r="GN17" s="3">
        <v>0.45</v>
      </c>
      <c r="GO17" s="3">
        <v>0.42</v>
      </c>
      <c r="GP17" s="3">
        <v>1.48</v>
      </c>
      <c r="GQ17" s="3">
        <v>2.17</v>
      </c>
      <c r="GR17" s="3">
        <v>1.66</v>
      </c>
      <c r="GS17" s="3">
        <v>0.6</v>
      </c>
      <c r="GT17" s="3">
        <v>0.5</v>
      </c>
      <c r="GU17" s="3">
        <v>0.5</v>
      </c>
      <c r="GV17" s="3">
        <v>0.48</v>
      </c>
      <c r="GW17" s="3">
        <v>0.44</v>
      </c>
      <c r="GX17" s="3">
        <f t="shared" si="38"/>
        <v>15.379999999999999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145</v>
      </c>
      <c r="C18" s="6" t="str">
        <f t="shared" si="39"/>
        <v>日曜日</v>
      </c>
      <c r="D18" s="6"/>
      <c r="E18" s="6" t="str">
        <f t="shared" si="34"/>
        <v>〇</v>
      </c>
      <c r="F18" s="6" t="s">
        <v>86</v>
      </c>
      <c r="G18" s="6" t="s">
        <v>87</v>
      </c>
      <c r="H18" s="3">
        <v>0.46</v>
      </c>
      <c r="I18" s="3">
        <f>IF($E18="〇",H18*基本シート!$E$2,H18*VLOOKUP(LEFT(I$6,FIND("(",I$6)-1),基本シート!$B$6:$C$29,2,FALSE))</f>
        <v>13.758600000000001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0.52</v>
      </c>
      <c r="M18" s="3">
        <f>IF($E18="〇",L18*基本シート!$E$2,L18*VLOOKUP(LEFT(M$6,FIND("(",M$6)-1),基本シート!$B$6:$C$29,2,FALSE))</f>
        <v>15.5532</v>
      </c>
      <c r="N18" s="3">
        <v>0.48</v>
      </c>
      <c r="O18" s="3">
        <f>IF($E18="〇",N18*基本シート!$E$2,N18*VLOOKUP(LEFT(O$6,FIND("(",O$6)-1),基本シート!$B$6:$C$29,2,FALSE))</f>
        <v>14.3568</v>
      </c>
      <c r="P18" s="3">
        <v>0.46</v>
      </c>
      <c r="Q18" s="3">
        <f>IF($E18="〇",P18*基本シート!$E$2,P18*VLOOKUP(LEFT(Q$6,FIND("(",Q$6)-1),基本シート!$B$6:$C$29,2,FALSE))</f>
        <v>13.758600000000001</v>
      </c>
      <c r="R18" s="3">
        <v>0.5</v>
      </c>
      <c r="S18" s="3">
        <f>IF($E18="〇",R18*基本シート!$E$2,R18*VLOOKUP(LEFT(S$6,FIND("(",S$6)-1),基本シート!$B$6:$C$29,2,FALSE))</f>
        <v>14.955</v>
      </c>
      <c r="T18" s="3">
        <v>0.4</v>
      </c>
      <c r="U18" s="3">
        <f>IF($E18="〇",T18*基本シート!$E$2,T18*VLOOKUP(LEFT(U$6,FIND("(",U$6)-1),基本シート!$B$6:$C$29,2,FALSE))</f>
        <v>11.964</v>
      </c>
      <c r="V18" s="3">
        <v>7.0000000000000007E-2</v>
      </c>
      <c r="W18" s="3">
        <f>IF($E18="〇",V18*基本シート!$E$2,V18*VLOOKUP(LEFT(W$6,FIND("(",W$6)-1),基本シート!$B$6:$C$29,2,FALSE))</f>
        <v>2.0937000000000001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0.03</v>
      </c>
      <c r="AC18" s="3">
        <f>IF($E18="〇",AB18*基本シート!$E$2,AB18*VLOOKUP(LEFT(AC$6,FIND("(",AC$6)-1),基本シート!$B$6:$C$29,2,FALSE))</f>
        <v>0.89729999999999999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0.01</v>
      </c>
      <c r="AG18" s="3">
        <f>IF($E18="〇",AF18*基本シート!$E$2,AF18*VLOOKUP(LEFT(AG$6,FIND("(",AG$6)-1),基本シート!$B$6:$C$29,2,FALSE))</f>
        <v>0.29910000000000003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0.02</v>
      </c>
      <c r="AQ18" s="3">
        <f>IF($E18="〇",AP18*基本シート!$E$2,AP18*VLOOKUP(LEFT(AQ$6,FIND("(",AQ$6)-1),基本シート!$B$6:$C$29,2,FALSE))</f>
        <v>0.59820000000000007</v>
      </c>
      <c r="AR18" s="3">
        <v>2.57</v>
      </c>
      <c r="AS18" s="3">
        <f>IF($E18="〇",AR18*基本シート!$E$2,AR18*VLOOKUP(LEFT(AS$6,FIND("(",AS$6)-1),基本シート!$B$6:$C$29,2,FALSE))</f>
        <v>76.86869999999999</v>
      </c>
      <c r="AT18" s="3">
        <v>2.75</v>
      </c>
      <c r="AU18" s="3">
        <f>IF($E18="〇",AT18*基本シート!$E$2,AT18*VLOOKUP(LEFT(AU$6,FIND("(",AU$6)-1),基本シート!$B$6:$C$29,2,FALSE))</f>
        <v>82.252499999999998</v>
      </c>
      <c r="AV18" s="3">
        <v>2.86</v>
      </c>
      <c r="AW18" s="3">
        <f>IF($E18="〇",AV18*基本シート!$E$2,AV18*VLOOKUP(LEFT(AW$6,FIND("(",AW$6)-1),基本シート!$B$6:$C$29,2,FALSE))</f>
        <v>85.542599999999993</v>
      </c>
      <c r="AX18" s="3">
        <v>2.58</v>
      </c>
      <c r="AY18" s="3">
        <f>IF($E18="〇",AX18*基本シート!$E$2,AX18*VLOOKUP(LEFT(AY$6,FIND("(",AY$6)-1),基本シート!$B$6:$C$29,2,FALSE))</f>
        <v>77.1678</v>
      </c>
      <c r="AZ18" s="3">
        <v>2.14</v>
      </c>
      <c r="BA18" s="3">
        <f>IF($E18="〇",AZ18*基本シート!$E$2,AZ18*VLOOKUP(LEFT(BA$6,FIND("(",BA$6)-1),基本シート!$B$6:$C$29,2,FALSE))</f>
        <v>64.007400000000004</v>
      </c>
      <c r="BB18" s="3">
        <v>0.79</v>
      </c>
      <c r="BC18" s="3">
        <f>IF($E18="〇",BB18*基本シート!$E$2,BB18*VLOOKUP(LEFT(BC$6,FIND("(",BC$6)-1),基本シート!$B$6:$C$29,2,FALSE))</f>
        <v>23.628900000000002</v>
      </c>
      <c r="BD18" s="3">
        <f t="shared" si="32"/>
        <v>17.109999999999996</v>
      </c>
      <c r="BE18" s="3">
        <f t="shared" si="33"/>
        <v>512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7.0000000000000007E-2</v>
      </c>
      <c r="BM18" s="3">
        <v>0.91</v>
      </c>
      <c r="BN18" s="3">
        <v>3.28</v>
      </c>
      <c r="BO18" s="3">
        <v>2.2000000000000002</v>
      </c>
      <c r="BP18" s="3">
        <v>2.09</v>
      </c>
      <c r="BQ18" s="3">
        <v>1.32</v>
      </c>
      <c r="BR18" s="3">
        <v>0.64</v>
      </c>
      <c r="BS18" s="3">
        <v>0.49</v>
      </c>
      <c r="BT18" s="3">
        <v>0.88</v>
      </c>
      <c r="BU18" s="3">
        <v>0.37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0.02</v>
      </c>
      <c r="CU18" s="3">
        <f>CT18*基本シート!$C$3</f>
        <v>0.32</v>
      </c>
      <c r="CV18" s="3">
        <v>0.01</v>
      </c>
      <c r="CW18" s="3">
        <f>CV18*基本シート!$C$3</f>
        <v>0.16</v>
      </c>
      <c r="CX18" s="3">
        <v>0.03</v>
      </c>
      <c r="CY18" s="3">
        <f>CX18*基本シート!$C$3</f>
        <v>0.48</v>
      </c>
      <c r="CZ18" s="3">
        <v>0</v>
      </c>
      <c r="DA18" s="3">
        <f>CZ18*基本シート!$C$3</f>
        <v>0</v>
      </c>
      <c r="DB18" s="3">
        <v>0.01</v>
      </c>
      <c r="DC18" s="3">
        <f>DB18*基本シート!$C$3</f>
        <v>0.16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35"/>
        <v>7.9999999999999988E-2</v>
      </c>
      <c r="EA18" s="3">
        <f>ROUND(DZ18*基本シート!$C$3,0)</f>
        <v>1</v>
      </c>
      <c r="EB18" s="3">
        <v>0.03</v>
      </c>
      <c r="EC18" s="3">
        <v>0.03</v>
      </c>
      <c r="ED18" s="3">
        <v>0.03</v>
      </c>
      <c r="EE18" s="3">
        <v>0.02</v>
      </c>
      <c r="EF18" s="3">
        <v>0.02</v>
      </c>
      <c r="EG18" s="3">
        <v>0.03</v>
      </c>
      <c r="EH18" s="3">
        <v>0</v>
      </c>
      <c r="EI18" s="3">
        <v>0.37</v>
      </c>
      <c r="EJ18" s="3">
        <v>2.75</v>
      </c>
      <c r="EK18" s="3">
        <v>1.29</v>
      </c>
      <c r="EL18" s="3">
        <v>1.21</v>
      </c>
      <c r="EM18" s="3">
        <v>0.85</v>
      </c>
      <c r="EN18" s="3">
        <v>0</v>
      </c>
      <c r="EO18" s="3">
        <v>0.01</v>
      </c>
      <c r="EP18" s="3">
        <v>0.43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0.02</v>
      </c>
      <c r="EW18" s="3">
        <v>0.03</v>
      </c>
      <c r="EX18" s="3">
        <v>0.04</v>
      </c>
      <c r="EY18" s="3">
        <v>0.04</v>
      </c>
      <c r="EZ18" s="3">
        <f t="shared" si="36"/>
        <v>7.2299999999999995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0.16</v>
      </c>
      <c r="FN18" s="3">
        <v>0</v>
      </c>
      <c r="FO18" s="3">
        <v>0</v>
      </c>
      <c r="FP18" s="3">
        <v>0.1</v>
      </c>
      <c r="FQ18" s="3">
        <v>1.86</v>
      </c>
      <c r="FR18" s="3">
        <v>3.15</v>
      </c>
      <c r="FS18" s="3">
        <v>0.09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37"/>
        <v>5.3599999999999994</v>
      </c>
      <c r="FZ18" s="3">
        <v>0.43</v>
      </c>
      <c r="GA18" s="3">
        <v>0.43</v>
      </c>
      <c r="GB18" s="3">
        <v>0.49</v>
      </c>
      <c r="GC18" s="3">
        <v>0.46</v>
      </c>
      <c r="GD18" s="3">
        <v>0.44</v>
      </c>
      <c r="GE18" s="3">
        <v>0.47</v>
      </c>
      <c r="GF18" s="3">
        <v>0.47</v>
      </c>
      <c r="GG18" s="3">
        <v>0.61</v>
      </c>
      <c r="GH18" s="3">
        <v>0.52</v>
      </c>
      <c r="GI18" s="3">
        <v>0.9</v>
      </c>
      <c r="GJ18" s="3">
        <v>0.88</v>
      </c>
      <c r="GK18" s="3">
        <v>0.47</v>
      </c>
      <c r="GL18" s="3">
        <v>0.8</v>
      </c>
      <c r="GM18" s="3">
        <v>0.48</v>
      </c>
      <c r="GN18" s="3">
        <v>0.45</v>
      </c>
      <c r="GO18" s="3">
        <v>0.47</v>
      </c>
      <c r="GP18" s="3">
        <v>1.86</v>
      </c>
      <c r="GQ18" s="3">
        <v>3.16</v>
      </c>
      <c r="GR18" s="3">
        <v>2.66</v>
      </c>
      <c r="GS18" s="3">
        <v>2.72</v>
      </c>
      <c r="GT18" s="3">
        <v>2.84</v>
      </c>
      <c r="GU18" s="3">
        <v>2.5499999999999998</v>
      </c>
      <c r="GV18" s="3">
        <v>2.1</v>
      </c>
      <c r="GW18" s="3">
        <v>0.75</v>
      </c>
      <c r="GX18" s="3">
        <f t="shared" si="38"/>
        <v>27.41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146</v>
      </c>
      <c r="C19" s="6" t="str">
        <f t="shared" si="39"/>
        <v>月曜日</v>
      </c>
      <c r="D19" s="6"/>
      <c r="E19" s="6" t="str">
        <f t="shared" si="34"/>
        <v/>
      </c>
      <c r="F19" s="6" t="s">
        <v>87</v>
      </c>
      <c r="G19" s="6" t="s">
        <v>86</v>
      </c>
      <c r="H19" s="3">
        <v>0.57999999999999996</v>
      </c>
      <c r="I19" s="3">
        <f>IF($E19="〇",H19*基本シート!$E$2,H19*VLOOKUP(LEFT(I$6,FIND("(",I$6)-1),基本シート!$B$6:$C$29,2,FALSE))</f>
        <v>17.347799999999999</v>
      </c>
      <c r="J19" s="3">
        <v>0.63</v>
      </c>
      <c r="K19" s="3">
        <f>IF($E19="〇",J19*基本シート!$E$2,J19*VLOOKUP(LEFT(K$6,FIND("(",K$6)-1),基本シート!$B$6:$C$29,2,FALSE))</f>
        <v>18.843299999999999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0.76</v>
      </c>
      <c r="O19" s="3">
        <f>IF($E19="〇",N19*基本シート!$E$2,N19*VLOOKUP(LEFT(O$6,FIND("(",O$6)-1),基本シート!$B$6:$C$29,2,FALSE))</f>
        <v>22.7316</v>
      </c>
      <c r="P19" s="3">
        <v>0.84</v>
      </c>
      <c r="Q19" s="3">
        <f>IF($E19="〇",P19*基本シート!$E$2,P19*VLOOKUP(LEFT(Q$6,FIND("(",Q$6)-1),基本シート!$B$6:$C$29,2,FALSE))</f>
        <v>25.124399999999998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0.78</v>
      </c>
      <c r="U19" s="3">
        <f>IF($E19="〇",T19*基本シート!$E$2,T19*VLOOKUP(LEFT(U$6,FIND("(",U$6)-1),基本シート!$B$6:$C$29,2,FALSE))</f>
        <v>23.329800000000002</v>
      </c>
      <c r="V19" s="3">
        <v>0.1</v>
      </c>
      <c r="W19" s="3">
        <f>IF($E19="〇",V19*基本シート!$E$2,V19*VLOOKUP(LEFT(W$6,FIND("(",W$6)-1),基本シート!$B$6:$C$29,2,FALSE))</f>
        <v>3.698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0.03</v>
      </c>
      <c r="AU19" s="3">
        <f>IF($E19="〇",AT19*基本シート!$E$2,AT19*VLOOKUP(LEFT(AU$6,FIND("(",AU$6)-1),基本シート!$B$6:$C$29,2,FALSE))</f>
        <v>1.1093999999999999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32"/>
        <v>5.0099999999999989</v>
      </c>
      <c r="BE19" s="3">
        <f t="shared" si="33"/>
        <v>151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0.72</v>
      </c>
      <c r="BN19" s="3">
        <v>0.62</v>
      </c>
      <c r="BO19" s="3">
        <v>1.53</v>
      </c>
      <c r="BP19" s="3">
        <v>4.26</v>
      </c>
      <c r="BQ19" s="3">
        <v>5.28</v>
      </c>
      <c r="BR19" s="3">
        <v>4.78</v>
      </c>
      <c r="BS19" s="3">
        <v>1.73</v>
      </c>
      <c r="BT19" s="3">
        <v>3.81</v>
      </c>
      <c r="BU19" s="3">
        <v>0.85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0.59</v>
      </c>
      <c r="CY19" s="3">
        <f>CX19*基本シート!$C$3</f>
        <v>9.44</v>
      </c>
      <c r="CZ19" s="3">
        <v>2.91</v>
      </c>
      <c r="DA19" s="3">
        <f>CZ19*基本シート!$C$3</f>
        <v>46.56</v>
      </c>
      <c r="DB19" s="3">
        <v>4.3</v>
      </c>
      <c r="DC19" s="3">
        <f>DB19*基本シート!$C$3</f>
        <v>68.8</v>
      </c>
      <c r="DD19" s="3">
        <v>1.28</v>
      </c>
      <c r="DE19" s="3">
        <f>DD19*基本シート!$C$3</f>
        <v>20.48</v>
      </c>
      <c r="DF19" s="3">
        <v>3.36</v>
      </c>
      <c r="DG19" s="3">
        <f>DF19*基本シート!$C$3</f>
        <v>53.76</v>
      </c>
      <c r="DH19" s="3">
        <v>0.46</v>
      </c>
      <c r="DI19" s="3">
        <f>DH19*基本シート!$C$3</f>
        <v>7.36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35"/>
        <v>12.92</v>
      </c>
      <c r="EA19" s="3">
        <f>ROUND(DZ19*基本シート!$C$3,0)</f>
        <v>207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0.02</v>
      </c>
      <c r="EI19" s="3">
        <v>0.26</v>
      </c>
      <c r="EJ19" s="3">
        <v>0.19</v>
      </c>
      <c r="EK19" s="3">
        <v>1.08</v>
      </c>
      <c r="EL19" s="3">
        <v>3.22</v>
      </c>
      <c r="EM19" s="3">
        <v>1.87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36"/>
        <v>6.87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0.06</v>
      </c>
      <c r="FQ19" s="3">
        <v>0.57999999999999996</v>
      </c>
      <c r="FR19" s="3">
        <v>0.44</v>
      </c>
      <c r="FS19" s="3">
        <v>0.44</v>
      </c>
      <c r="FT19" s="3">
        <v>1.1200000000000001</v>
      </c>
      <c r="FU19" s="3">
        <v>0.74</v>
      </c>
      <c r="FV19" s="3">
        <v>0.86</v>
      </c>
      <c r="FW19" s="3">
        <v>0.72</v>
      </c>
      <c r="FX19" s="3">
        <v>0.53</v>
      </c>
      <c r="FY19" s="3">
        <f t="shared" si="37"/>
        <v>5.5100000000000007</v>
      </c>
      <c r="FZ19" s="3">
        <v>0.54</v>
      </c>
      <c r="GA19" s="3">
        <v>0.59</v>
      </c>
      <c r="GB19" s="3">
        <v>0.63</v>
      </c>
      <c r="GC19" s="3">
        <v>0.72</v>
      </c>
      <c r="GD19" s="3">
        <v>0.8</v>
      </c>
      <c r="GE19" s="3">
        <v>0.56000000000000005</v>
      </c>
      <c r="GF19" s="3">
        <v>0.78</v>
      </c>
      <c r="GG19" s="3">
        <v>0.56000000000000005</v>
      </c>
      <c r="GH19" s="3">
        <v>0.43</v>
      </c>
      <c r="GI19" s="3">
        <v>0.45</v>
      </c>
      <c r="GJ19" s="3">
        <v>0.45</v>
      </c>
      <c r="GK19" s="3">
        <v>0.5</v>
      </c>
      <c r="GL19" s="3">
        <v>0.48</v>
      </c>
      <c r="GM19" s="3">
        <v>0.46</v>
      </c>
      <c r="GN19" s="3">
        <v>0.46</v>
      </c>
      <c r="GO19" s="3">
        <v>0.45</v>
      </c>
      <c r="GP19" s="3">
        <v>0.57999999999999996</v>
      </c>
      <c r="GQ19" s="3">
        <v>0.44</v>
      </c>
      <c r="GR19" s="3">
        <v>0.44</v>
      </c>
      <c r="GS19" s="3">
        <v>1.1399999999999999</v>
      </c>
      <c r="GT19" s="3">
        <v>0.75</v>
      </c>
      <c r="GU19" s="3">
        <v>0.86</v>
      </c>
      <c r="GV19" s="3">
        <v>0.73</v>
      </c>
      <c r="GW19" s="3">
        <v>0.53</v>
      </c>
      <c r="GX19" s="3">
        <f t="shared" si="38"/>
        <v>14.329999999999998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147</v>
      </c>
      <c r="C20" s="6" t="str">
        <f t="shared" si="39"/>
        <v>火曜日</v>
      </c>
      <c r="D20" s="6"/>
      <c r="E20" s="6" t="str">
        <f t="shared" si="34"/>
        <v/>
      </c>
      <c r="F20" s="6" t="s">
        <v>88</v>
      </c>
      <c r="G20" s="6" t="s">
        <v>87</v>
      </c>
      <c r="H20" s="3">
        <v>0.25</v>
      </c>
      <c r="I20" s="3">
        <f>IF($E20="〇",H20*基本シート!$E$2,H20*VLOOKUP(LEFT(I$6,FIND("(",I$6)-1),基本シート!$B$6:$C$29,2,FALSE))</f>
        <v>7.4775</v>
      </c>
      <c r="J20" s="3">
        <v>0.51</v>
      </c>
      <c r="K20" s="3">
        <f>IF($E20="〇",J20*基本シート!$E$2,J20*VLOOKUP(LEFT(K$6,FIND("(",K$6)-1),基本シート!$B$6:$C$29,2,FALSE))</f>
        <v>15.254100000000001</v>
      </c>
      <c r="L20" s="3">
        <v>0.51</v>
      </c>
      <c r="M20" s="3">
        <f>IF($E20="〇",L20*基本シート!$E$2,L20*VLOOKUP(LEFT(M$6,FIND("(",M$6)-1),基本シート!$B$6:$C$29,2,FALSE))</f>
        <v>15.254100000000001</v>
      </c>
      <c r="N20" s="3">
        <v>0.53</v>
      </c>
      <c r="O20" s="3">
        <f>IF($E20="〇",N20*基本シート!$E$2,N20*VLOOKUP(LEFT(O$6,FIND("(",O$6)-1),基本シート!$B$6:$C$29,2,FALSE))</f>
        <v>15.852300000000001</v>
      </c>
      <c r="P20" s="3">
        <v>0.73</v>
      </c>
      <c r="Q20" s="3">
        <f>IF($E20="〇",P20*基本シート!$E$2,P20*VLOOKUP(LEFT(Q$6,FIND("(",Q$6)-1),基本シート!$B$6:$C$29,2,FALSE))</f>
        <v>21.834299999999999</v>
      </c>
      <c r="R20" s="3">
        <v>0.54</v>
      </c>
      <c r="S20" s="3">
        <f>IF($E20="〇",R20*基本シート!$E$2,R20*VLOOKUP(LEFT(S$6,FIND("(",S$6)-1),基本シート!$B$6:$C$29,2,FALSE))</f>
        <v>16.151400000000002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0.25</v>
      </c>
      <c r="W20" s="3">
        <f>IF($E20="〇",V20*基本シート!$E$2,V20*VLOOKUP(LEFT(W$6,FIND("(",W$6)-1),基本シート!$B$6:$C$29,2,FALSE))</f>
        <v>9.2449999999999992</v>
      </c>
      <c r="X20" s="3">
        <v>0.04</v>
      </c>
      <c r="Y20" s="3">
        <f>IF($E20="〇",X20*基本シート!$E$2,X20*VLOOKUP(LEFT(Y$6,FIND("(",Y$6)-1),基本シート!$B$6:$C$29,2,FALSE))</f>
        <v>1.4791999999999998</v>
      </c>
      <c r="Z20" s="3">
        <v>0.01</v>
      </c>
      <c r="AA20" s="3">
        <f>IF($E20="〇",Z20*基本シート!$E$2,Z20*VLOOKUP(LEFT(AA$6,FIND("(",AA$6)-1),基本シート!$B$6:$C$29,2,FALSE))</f>
        <v>0.36979999999999996</v>
      </c>
      <c r="AB20" s="3">
        <v>0.01</v>
      </c>
      <c r="AC20" s="3">
        <f>IF($E20="〇",AB20*基本シート!$E$2,AB20*VLOOKUP(LEFT(AC$6,FIND("(",AC$6)-1),基本シート!$B$6:$C$29,2,FALSE))</f>
        <v>0.36979999999999996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0.01</v>
      </c>
      <c r="AK20" s="3">
        <f>IF($E20="〇",AJ20*基本シート!$E$2,AJ20*VLOOKUP(LEFT(AK$6,FIND("(",AK$6)-1),基本シート!$B$6:$C$29,2,FALSE))</f>
        <v>0.36979999999999996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0.02</v>
      </c>
      <c r="AO20" s="3">
        <f>IF($E20="〇",AN20*基本シート!$E$2,AN20*VLOOKUP(LEFT(AO$6,FIND("(",AO$6)-1),基本シート!$B$6:$C$29,2,FALSE))</f>
        <v>0.73959999999999992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2.27</v>
      </c>
      <c r="AS20" s="3">
        <f>IF($E20="〇",AR20*基本シート!$E$2,AR20*VLOOKUP(LEFT(AS$6,FIND("(",AS$6)-1),基本シート!$B$6:$C$29,2,FALSE))</f>
        <v>83.944599999999994</v>
      </c>
      <c r="AT20" s="3">
        <v>1.87</v>
      </c>
      <c r="AU20" s="3">
        <f>IF($E20="〇",AT20*基本シート!$E$2,AT20*VLOOKUP(LEFT(AU$6,FIND("(",AU$6)-1),基本シート!$B$6:$C$29,2,FALSE))</f>
        <v>69.152599999999993</v>
      </c>
      <c r="AV20" s="3">
        <v>1.05</v>
      </c>
      <c r="AW20" s="3">
        <f>IF($E20="〇",AV20*基本シート!$E$2,AV20*VLOOKUP(LEFT(AW$6,FIND("(",AW$6)-1),基本シート!$B$6:$C$29,2,FALSE))</f>
        <v>38.829000000000001</v>
      </c>
      <c r="AX20" s="3">
        <v>0.74</v>
      </c>
      <c r="AY20" s="3">
        <f>IF($E20="〇",AX20*基本シート!$E$2,AX20*VLOOKUP(LEFT(AY$6,FIND("(",AY$6)-1),基本シート!$B$6:$C$29,2,FALSE))</f>
        <v>22.133399999999998</v>
      </c>
      <c r="AZ20" s="3">
        <v>0.49</v>
      </c>
      <c r="BA20" s="3">
        <f>IF($E20="〇",AZ20*基本シート!$E$2,AZ20*VLOOKUP(LEFT(BA$6,FIND("(",BA$6)-1),基本シート!$B$6:$C$29,2,FALSE))</f>
        <v>14.655899999999999</v>
      </c>
      <c r="BB20" s="3">
        <v>0.47</v>
      </c>
      <c r="BC20" s="3">
        <f>IF($E20="〇",BB20*基本シート!$E$2,BB20*VLOOKUP(LEFT(BC$6,FIND("(",BC$6)-1),基本シート!$B$6:$C$29,2,FALSE))</f>
        <v>14.057699999999999</v>
      </c>
      <c r="BD20" s="3">
        <f t="shared" si="32"/>
        <v>11.090000000000002</v>
      </c>
      <c r="BE20" s="3">
        <f t="shared" si="33"/>
        <v>371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0.02</v>
      </c>
      <c r="BM20" s="3">
        <v>0.44</v>
      </c>
      <c r="BN20" s="3">
        <v>0.94</v>
      </c>
      <c r="BO20" s="3">
        <v>1.95</v>
      </c>
      <c r="BP20" s="3">
        <v>2.1</v>
      </c>
      <c r="BQ20" s="3">
        <v>1.49</v>
      </c>
      <c r="BR20" s="3">
        <v>3.15</v>
      </c>
      <c r="BS20" s="3">
        <v>2.29</v>
      </c>
      <c r="BT20" s="3">
        <v>0.73</v>
      </c>
      <c r="BU20" s="3">
        <v>0.17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0.08</v>
      </c>
      <c r="CW20" s="3">
        <f>CV20*基本シート!$C$3</f>
        <v>1.28</v>
      </c>
      <c r="CX20" s="3">
        <v>0.23</v>
      </c>
      <c r="CY20" s="3">
        <f>CX20*基本シート!$C$3</f>
        <v>3.68</v>
      </c>
      <c r="CZ20" s="3">
        <v>0</v>
      </c>
      <c r="DA20" s="3">
        <f>CZ20*基本シート!$C$3</f>
        <v>0</v>
      </c>
      <c r="DB20" s="3">
        <v>0.18</v>
      </c>
      <c r="DC20" s="3">
        <f>DB20*基本シート!$C$3</f>
        <v>2.88</v>
      </c>
      <c r="DD20" s="3">
        <v>0.67</v>
      </c>
      <c r="DE20" s="3">
        <f>DD20*基本シート!$C$3</f>
        <v>10.72</v>
      </c>
      <c r="DF20" s="3">
        <v>0.01</v>
      </c>
      <c r="DG20" s="3">
        <f>DF20*基本シート!$C$3</f>
        <v>0.16</v>
      </c>
      <c r="DH20" s="3">
        <v>0</v>
      </c>
      <c r="DI20" s="3">
        <f>DH20*基本シート!$C$3</f>
        <v>0</v>
      </c>
      <c r="DJ20" s="3">
        <v>0.01</v>
      </c>
      <c r="DK20" s="3">
        <f>DJ20*基本シート!$C$3</f>
        <v>0.16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35"/>
        <v>1.1900000000000002</v>
      </c>
      <c r="EA20" s="3">
        <f>ROUND(DZ20*基本シート!$C$3,0)</f>
        <v>19</v>
      </c>
      <c r="EB20" s="3">
        <v>0</v>
      </c>
      <c r="EC20" s="3">
        <v>0.03</v>
      </c>
      <c r="ED20" s="3">
        <v>0.02</v>
      </c>
      <c r="EE20" s="3">
        <v>0.03</v>
      </c>
      <c r="EF20" s="3">
        <v>0.03</v>
      </c>
      <c r="EG20" s="3">
        <v>0.03</v>
      </c>
      <c r="EH20" s="3">
        <v>0.01</v>
      </c>
      <c r="EI20" s="3">
        <v>0.03</v>
      </c>
      <c r="EJ20" s="3">
        <v>0.33</v>
      </c>
      <c r="EK20" s="3">
        <v>1.08</v>
      </c>
      <c r="EL20" s="3">
        <v>1.34</v>
      </c>
      <c r="EM20" s="3">
        <v>0.8</v>
      </c>
      <c r="EN20" s="3">
        <v>2.4700000000000002</v>
      </c>
      <c r="EO20" s="3">
        <v>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0.03</v>
      </c>
      <c r="EV20" s="3">
        <v>0.03</v>
      </c>
      <c r="EW20" s="3">
        <v>0.02</v>
      </c>
      <c r="EX20" s="3">
        <v>0.03</v>
      </c>
      <c r="EY20" s="3">
        <v>0.03</v>
      </c>
      <c r="EZ20" s="3">
        <f t="shared" si="36"/>
        <v>7.3400000000000016</v>
      </c>
      <c r="FA20" s="3">
        <v>0.23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0.64</v>
      </c>
      <c r="FP20" s="3">
        <v>0.28000000000000003</v>
      </c>
      <c r="FQ20" s="3">
        <v>2.12</v>
      </c>
      <c r="FR20" s="3">
        <v>2.4</v>
      </c>
      <c r="FS20" s="3">
        <v>7.0000000000000007E-2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37"/>
        <v>5.74</v>
      </c>
      <c r="FZ20" s="3">
        <v>0.48</v>
      </c>
      <c r="GA20" s="3">
        <v>0.48</v>
      </c>
      <c r="GB20" s="3">
        <v>0.49</v>
      </c>
      <c r="GC20" s="3">
        <v>0.5</v>
      </c>
      <c r="GD20" s="3">
        <v>0.7</v>
      </c>
      <c r="GE20" s="3">
        <v>0.51</v>
      </c>
      <c r="GF20" s="3">
        <v>0.77</v>
      </c>
      <c r="GG20" s="3">
        <v>0.66</v>
      </c>
      <c r="GH20" s="3">
        <v>0.65</v>
      </c>
      <c r="GI20" s="3">
        <v>0.8</v>
      </c>
      <c r="GJ20" s="3">
        <v>0.54</v>
      </c>
      <c r="GK20" s="3">
        <v>0.69</v>
      </c>
      <c r="GL20" s="3">
        <v>0.51</v>
      </c>
      <c r="GM20" s="3">
        <v>0.63</v>
      </c>
      <c r="GN20" s="3">
        <v>1.37</v>
      </c>
      <c r="GO20" s="3">
        <v>0.45</v>
      </c>
      <c r="GP20" s="3">
        <v>2.13</v>
      </c>
      <c r="GQ20" s="3">
        <v>2.4</v>
      </c>
      <c r="GR20" s="3">
        <v>2.34</v>
      </c>
      <c r="GS20" s="3">
        <v>1.84</v>
      </c>
      <c r="GT20" s="3">
        <v>1.02</v>
      </c>
      <c r="GU20" s="3">
        <v>0.72</v>
      </c>
      <c r="GV20" s="3">
        <v>0.46</v>
      </c>
      <c r="GW20" s="3">
        <v>0.44</v>
      </c>
      <c r="GX20" s="3">
        <f t="shared" si="38"/>
        <v>21.580000000000002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148</v>
      </c>
      <c r="C21" s="6" t="str">
        <f t="shared" si="39"/>
        <v>水曜日</v>
      </c>
      <c r="D21" s="6"/>
      <c r="E21" s="6" t="str">
        <f t="shared" si="34"/>
        <v/>
      </c>
      <c r="F21" s="6" t="s">
        <v>86</v>
      </c>
      <c r="G21" s="6" t="s">
        <v>86</v>
      </c>
      <c r="H21" s="3">
        <v>0.47</v>
      </c>
      <c r="I21" s="3">
        <f>IF($E21="〇",H21*基本シート!$E$2,H21*VLOOKUP(LEFT(I$6,FIND("(",I$6)-1),基本シート!$B$6:$C$29,2,FALSE))</f>
        <v>14.057699999999999</v>
      </c>
      <c r="J21" s="3">
        <v>0.47</v>
      </c>
      <c r="K21" s="3">
        <f>IF($E21="〇",J21*基本シート!$E$2,J21*VLOOKUP(LEFT(K$6,FIND("(",K$6)-1),基本シート!$B$6:$C$29,2,FALSE))</f>
        <v>14.057699999999999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0.73</v>
      </c>
      <c r="Q21" s="3">
        <f>IF($E21="〇",P21*基本シート!$E$2,P21*VLOOKUP(LEFT(Q$6,FIND("(",Q$6)-1),基本シート!$B$6:$C$29,2,FALSE))</f>
        <v>21.834299999999999</v>
      </c>
      <c r="R21" s="3">
        <v>0.51</v>
      </c>
      <c r="S21" s="3">
        <f>IF($E21="〇",R21*基本シート!$E$2,R21*VLOOKUP(LEFT(S$6,FIND("(",S$6)-1),基本シート!$B$6:$C$29,2,FALSE))</f>
        <v>15.254100000000001</v>
      </c>
      <c r="T21" s="3">
        <v>0.66</v>
      </c>
      <c r="U21" s="3">
        <f>IF($E21="〇",T21*基本シート!$E$2,T21*VLOOKUP(LEFT(U$6,FIND("(",U$6)-1),基本シート!$B$6:$C$29,2,FALSE))</f>
        <v>19.740600000000001</v>
      </c>
      <c r="V21" s="3">
        <v>0.19</v>
      </c>
      <c r="W21" s="3">
        <f>IF($E21="〇",V21*基本シート!$E$2,V21*VLOOKUP(LEFT(W$6,FIND("(",W$6)-1),基本シート!$B$6:$C$29,2,FALSE))</f>
        <v>7.0261999999999993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0.04</v>
      </c>
      <c r="AU21" s="3">
        <f>IF($E21="〇",AT21*基本シート!$E$2,AT21*VLOOKUP(LEFT(AU$6,FIND("(",AU$6)-1),基本シート!$B$6:$C$29,2,FALSE))</f>
        <v>1.4791999999999998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0.15</v>
      </c>
      <c r="AY21" s="3">
        <f>IF($E21="〇",AX21*基本シート!$E$2,AX21*VLOOKUP(LEFT(AY$6,FIND("(",AY$6)-1),基本シート!$B$6:$C$29,2,FALSE))</f>
        <v>4.4864999999999995</v>
      </c>
      <c r="AZ21" s="3">
        <v>1.02</v>
      </c>
      <c r="BA21" s="3">
        <f>IF($E21="〇",AZ21*基本シート!$E$2,AZ21*VLOOKUP(LEFT(BA$6,FIND("(",BA$6)-1),基本シート!$B$6:$C$29,2,FALSE))</f>
        <v>30.508200000000002</v>
      </c>
      <c r="BB21" s="3">
        <v>0.79</v>
      </c>
      <c r="BC21" s="3">
        <f>IF($E21="〇",BB21*基本シート!$E$2,BB21*VLOOKUP(LEFT(BC$6,FIND("(",BC$6)-1),基本シート!$B$6:$C$29,2,FALSE))</f>
        <v>23.628900000000002</v>
      </c>
      <c r="BD21" s="3">
        <f t="shared" si="32"/>
        <v>6.0700000000000012</v>
      </c>
      <c r="BE21" s="3">
        <f t="shared" si="33"/>
        <v>183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0.36</v>
      </c>
      <c r="BN21" s="3">
        <v>1.1200000000000001</v>
      </c>
      <c r="BO21" s="3">
        <v>4.29</v>
      </c>
      <c r="BP21" s="3">
        <v>4.38</v>
      </c>
      <c r="BQ21" s="3">
        <v>6.44</v>
      </c>
      <c r="BR21" s="3">
        <v>6.05</v>
      </c>
      <c r="BS21" s="3">
        <v>4.1500000000000004</v>
      </c>
      <c r="BT21" s="3">
        <v>2.31</v>
      </c>
      <c r="BU21" s="3">
        <v>0.56999999999999995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0.55000000000000004</v>
      </c>
      <c r="CW21" s="3">
        <f>CV21*基本シート!$C$3</f>
        <v>8.8000000000000007</v>
      </c>
      <c r="CX21" s="3">
        <v>1.0900000000000001</v>
      </c>
      <c r="CY21" s="3">
        <f>CX21*基本シート!$C$3</f>
        <v>17.440000000000001</v>
      </c>
      <c r="CZ21" s="3">
        <v>5.92</v>
      </c>
      <c r="DA21" s="3">
        <f>CZ21*基本シート!$C$3</f>
        <v>94.72</v>
      </c>
      <c r="DB21" s="3">
        <v>5.65</v>
      </c>
      <c r="DC21" s="3">
        <f>DB21*基本シート!$C$3</f>
        <v>90.4</v>
      </c>
      <c r="DD21" s="3">
        <v>3.75</v>
      </c>
      <c r="DE21" s="3">
        <f>DD21*基本シート!$C$3</f>
        <v>60</v>
      </c>
      <c r="DF21" s="3">
        <v>1.94</v>
      </c>
      <c r="DG21" s="3">
        <f>DF21*基本シート!$C$3</f>
        <v>31.04</v>
      </c>
      <c r="DH21" s="3">
        <v>0.26</v>
      </c>
      <c r="DI21" s="3">
        <f>DH21*基本シート!$C$3</f>
        <v>4.16</v>
      </c>
      <c r="DJ21" s="3">
        <v>0</v>
      </c>
      <c r="DK21" s="3">
        <f>DJ21*基本シート!$C$3</f>
        <v>0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35"/>
        <v>19.180000000000007</v>
      </c>
      <c r="EA21" s="3">
        <f>ROUND(DZ21*基本シート!$C$3,0)</f>
        <v>307</v>
      </c>
      <c r="EB21" s="3">
        <v>0.03</v>
      </c>
      <c r="EC21" s="3">
        <v>0.03</v>
      </c>
      <c r="ED21" s="3">
        <v>0.03</v>
      </c>
      <c r="EE21" s="3">
        <v>0.02</v>
      </c>
      <c r="EF21" s="3">
        <v>0.03</v>
      </c>
      <c r="EG21" s="3">
        <v>0.03</v>
      </c>
      <c r="EH21" s="3">
        <v>0.01</v>
      </c>
      <c r="EI21" s="3">
        <v>7.0000000000000007E-2</v>
      </c>
      <c r="EJ21" s="3">
        <v>0.66</v>
      </c>
      <c r="EK21" s="3">
        <v>3.3</v>
      </c>
      <c r="EL21" s="3">
        <v>2.85</v>
      </c>
      <c r="EM21" s="3">
        <v>0.08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0.02</v>
      </c>
      <c r="EY21" s="3">
        <v>0.03</v>
      </c>
      <c r="EZ21" s="3">
        <f t="shared" si="36"/>
        <v>7.19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7.0000000000000007E-2</v>
      </c>
      <c r="FQ21" s="3">
        <v>1</v>
      </c>
      <c r="FR21" s="3">
        <v>2.09</v>
      </c>
      <c r="FS21" s="3">
        <v>0.92</v>
      </c>
      <c r="FT21" s="3">
        <v>0.66</v>
      </c>
      <c r="FU21" s="3">
        <v>0.52</v>
      </c>
      <c r="FV21" s="3">
        <v>0.56000000000000005</v>
      </c>
      <c r="FW21" s="3">
        <v>0</v>
      </c>
      <c r="FX21" s="3">
        <v>0</v>
      </c>
      <c r="FY21" s="3">
        <f t="shared" si="37"/>
        <v>5.82</v>
      </c>
      <c r="FZ21" s="3">
        <v>0.44</v>
      </c>
      <c r="GA21" s="3">
        <v>0.44</v>
      </c>
      <c r="GB21" s="3">
        <v>0.46</v>
      </c>
      <c r="GC21" s="3">
        <v>0.51</v>
      </c>
      <c r="GD21" s="3">
        <v>0.7</v>
      </c>
      <c r="GE21" s="3">
        <v>0.48</v>
      </c>
      <c r="GF21" s="3">
        <v>0.69</v>
      </c>
      <c r="GG21" s="3">
        <v>0.48</v>
      </c>
      <c r="GH21" s="3">
        <v>0.46</v>
      </c>
      <c r="GI21" s="3">
        <v>0.44</v>
      </c>
      <c r="GJ21" s="3">
        <v>0.44</v>
      </c>
      <c r="GK21" s="3">
        <v>0.44</v>
      </c>
      <c r="GL21" s="3">
        <v>0.4</v>
      </c>
      <c r="GM21" s="3">
        <v>0.4</v>
      </c>
      <c r="GN21" s="3">
        <v>0.37</v>
      </c>
      <c r="GO21" s="3">
        <v>0.38</v>
      </c>
      <c r="GP21" s="3">
        <v>1.01</v>
      </c>
      <c r="GQ21" s="3">
        <v>2.09</v>
      </c>
      <c r="GR21" s="3">
        <v>0.93</v>
      </c>
      <c r="GS21" s="3">
        <v>0.69</v>
      </c>
      <c r="GT21" s="3">
        <v>0.52</v>
      </c>
      <c r="GU21" s="3">
        <v>0.71</v>
      </c>
      <c r="GV21" s="3">
        <v>1</v>
      </c>
      <c r="GW21" s="3">
        <v>0.76</v>
      </c>
      <c r="GX21" s="3">
        <f t="shared" si="38"/>
        <v>15.24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149</v>
      </c>
      <c r="C22" s="6" t="str">
        <f t="shared" si="39"/>
        <v>木曜日</v>
      </c>
      <c r="D22" s="6"/>
      <c r="E22" s="6" t="str">
        <f t="shared" si="34"/>
        <v/>
      </c>
      <c r="F22" s="6" t="s">
        <v>86</v>
      </c>
      <c r="G22" s="6" t="s">
        <v>88</v>
      </c>
      <c r="H22" s="3">
        <v>0.46</v>
      </c>
      <c r="I22" s="3">
        <f>IF($E22="〇",H22*基本シート!$E$2,H22*VLOOKUP(LEFT(I$6,FIND("(",I$6)-1),基本シート!$B$6:$C$29,2,FALSE))</f>
        <v>13.758600000000001</v>
      </c>
      <c r="J22" s="3">
        <v>0.48</v>
      </c>
      <c r="K22" s="3">
        <f>IF($E22="〇",J22*基本シート!$E$2,J22*VLOOKUP(LEFT(K$6,FIND("(",K$6)-1),基本シート!$B$6:$C$29,2,FALSE))</f>
        <v>14.3568</v>
      </c>
      <c r="L22" s="3">
        <v>0.47</v>
      </c>
      <c r="M22" s="3">
        <f>IF($E22="〇",L22*基本シート!$E$2,L22*VLOOKUP(LEFT(M$6,FIND("(",M$6)-1),基本シート!$B$6:$C$29,2,FALSE))</f>
        <v>14.057699999999999</v>
      </c>
      <c r="N22" s="3">
        <v>0.5</v>
      </c>
      <c r="O22" s="3">
        <f>IF($E22="〇",N22*基本シート!$E$2,N22*VLOOKUP(LEFT(O$6,FIND("(",O$6)-1),基本シート!$B$6:$C$29,2,FALSE))</f>
        <v>14.955</v>
      </c>
      <c r="P22" s="3">
        <v>0.76</v>
      </c>
      <c r="Q22" s="3">
        <f>IF($E22="〇",P22*基本シート!$E$2,P22*VLOOKUP(LEFT(Q$6,FIND("(",Q$6)-1),基本シート!$B$6:$C$29,2,FALSE))</f>
        <v>22.7316</v>
      </c>
      <c r="R22" s="3">
        <v>0.53</v>
      </c>
      <c r="S22" s="3">
        <f>IF($E22="〇",R22*基本シート!$E$2,R22*VLOOKUP(LEFT(S$6,FIND("(",S$6)-1),基本シート!$B$6:$C$29,2,FALSE))</f>
        <v>15.852300000000001</v>
      </c>
      <c r="T22" s="3">
        <v>0.77</v>
      </c>
      <c r="U22" s="3">
        <f>IF($E22="〇",T22*基本シート!$E$2,T22*VLOOKUP(LEFT(U$6,FIND("(",U$6)-1),基本シート!$B$6:$C$29,2,FALSE))</f>
        <v>23.0307</v>
      </c>
      <c r="V22" s="3">
        <v>0.16</v>
      </c>
      <c r="W22" s="3">
        <f>IF($E22="〇",V22*基本シート!$E$2,V22*VLOOKUP(LEFT(W$6,FIND("(",W$6)-1),基本シート!$B$6:$C$29,2,FALSE))</f>
        <v>5.9167999999999994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0.02</v>
      </c>
      <c r="AS22" s="3">
        <f>IF($E22="〇",AR22*基本シート!$E$2,AR22*VLOOKUP(LEFT(AS$6,FIND("(",AS$6)-1),基本シート!$B$6:$C$29,2,FALSE))</f>
        <v>0.73959999999999992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0.27</v>
      </c>
      <c r="AW22" s="3">
        <f>IF($E22="〇",AV22*基本シート!$E$2,AV22*VLOOKUP(LEFT(AW$6,FIND("(",AW$6)-1),基本シート!$B$6:$C$29,2,FALSE))</f>
        <v>9.9846000000000004</v>
      </c>
      <c r="AX22" s="3">
        <v>1.1200000000000001</v>
      </c>
      <c r="AY22" s="3">
        <f>IF($E22="〇",AX22*基本シート!$E$2,AX22*VLOOKUP(LEFT(AY$6,FIND("(",AY$6)-1),基本シート!$B$6:$C$29,2,FALSE))</f>
        <v>33.499200000000002</v>
      </c>
      <c r="AZ22" s="3">
        <v>0.6</v>
      </c>
      <c r="BA22" s="3">
        <f>IF($E22="〇",AZ22*基本シート!$E$2,AZ22*VLOOKUP(LEFT(BA$6,FIND("(",BA$6)-1),基本シート!$B$6:$C$29,2,FALSE))</f>
        <v>17.945999999999998</v>
      </c>
      <c r="BB22" s="3">
        <v>0.47</v>
      </c>
      <c r="BC22" s="3">
        <f>IF($E22="〇",BB22*基本シート!$E$2,BB22*VLOOKUP(LEFT(BC$6,FIND("(",BC$6)-1),基本シート!$B$6:$C$29,2,FALSE))</f>
        <v>14.057699999999999</v>
      </c>
      <c r="BD22" s="3">
        <f t="shared" si="32"/>
        <v>6.6199999999999992</v>
      </c>
      <c r="BE22" s="3">
        <f t="shared" si="33"/>
        <v>201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1.28</v>
      </c>
      <c r="BN22" s="3">
        <v>3.81</v>
      </c>
      <c r="BO22" s="3">
        <v>5.43</v>
      </c>
      <c r="BP22" s="3">
        <v>6.07</v>
      </c>
      <c r="BQ22" s="3">
        <v>6.2</v>
      </c>
      <c r="BR22" s="3">
        <v>5.43</v>
      </c>
      <c r="BS22" s="3">
        <v>4.6500000000000004</v>
      </c>
      <c r="BT22" s="3">
        <v>2.85</v>
      </c>
      <c r="BU22" s="3">
        <v>0.67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1.83</v>
      </c>
      <c r="CW22" s="3">
        <f>CV22*基本シート!$C$3</f>
        <v>29.28</v>
      </c>
      <c r="CX22" s="3">
        <v>5.46</v>
      </c>
      <c r="CY22" s="3">
        <f>CX22*基本シート!$C$3</f>
        <v>87.36</v>
      </c>
      <c r="CZ22" s="3">
        <v>5.43</v>
      </c>
      <c r="DA22" s="3">
        <f>CZ22*基本シート!$C$3</f>
        <v>86.88</v>
      </c>
      <c r="DB22" s="3">
        <v>5.01</v>
      </c>
      <c r="DC22" s="3">
        <f>DB22*基本シート!$C$3</f>
        <v>80.16</v>
      </c>
      <c r="DD22" s="3">
        <v>4.24</v>
      </c>
      <c r="DE22" s="3">
        <f>DD22*基本シート!$C$3</f>
        <v>67.84</v>
      </c>
      <c r="DF22" s="3">
        <v>2.4500000000000002</v>
      </c>
      <c r="DG22" s="3">
        <f>DF22*基本シート!$C$3</f>
        <v>39.200000000000003</v>
      </c>
      <c r="DH22" s="3">
        <v>0.32</v>
      </c>
      <c r="DI22" s="3">
        <f>DH22*基本シート!$C$3</f>
        <v>5.12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35"/>
        <v>24.770000000000007</v>
      </c>
      <c r="EA22" s="3">
        <f>ROUND(DZ22*基本シート!$C$3,0)</f>
        <v>396</v>
      </c>
      <c r="EB22" s="3">
        <v>0.03</v>
      </c>
      <c r="EC22" s="3">
        <v>0.02</v>
      </c>
      <c r="ED22" s="3">
        <v>0.03</v>
      </c>
      <c r="EE22" s="3">
        <v>0.03</v>
      </c>
      <c r="EF22" s="3">
        <v>0.03</v>
      </c>
      <c r="EG22" s="3">
        <v>0.03</v>
      </c>
      <c r="EH22" s="3">
        <v>0.03</v>
      </c>
      <c r="EI22" s="3">
        <v>0.81</v>
      </c>
      <c r="EJ22" s="3">
        <v>3.31</v>
      </c>
      <c r="EK22" s="3">
        <v>3.09</v>
      </c>
      <c r="EL22" s="3">
        <v>0.03</v>
      </c>
      <c r="EM22" s="3">
        <v>0</v>
      </c>
      <c r="EN22" s="3">
        <v>0</v>
      </c>
      <c r="EO22" s="3">
        <v>0</v>
      </c>
      <c r="EP22" s="3">
        <v>0.01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0.03</v>
      </c>
      <c r="EX22" s="3">
        <v>0.03</v>
      </c>
      <c r="EY22" s="3">
        <v>0.03</v>
      </c>
      <c r="EZ22" s="3">
        <f t="shared" si="36"/>
        <v>7.5400000000000009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0.03</v>
      </c>
      <c r="FQ22" s="3">
        <v>0.96</v>
      </c>
      <c r="FR22" s="3">
        <v>2.04</v>
      </c>
      <c r="FS22" s="3">
        <v>1.73</v>
      </c>
      <c r="FT22" s="3">
        <v>0.5</v>
      </c>
      <c r="FU22" s="3">
        <v>0.52</v>
      </c>
      <c r="FV22" s="3">
        <v>0</v>
      </c>
      <c r="FW22" s="3">
        <v>0</v>
      </c>
      <c r="FX22" s="3">
        <v>0</v>
      </c>
      <c r="FY22" s="3">
        <f t="shared" si="37"/>
        <v>5.7799999999999994</v>
      </c>
      <c r="FZ22" s="3">
        <v>0.43</v>
      </c>
      <c r="GA22" s="3">
        <v>0.46</v>
      </c>
      <c r="GB22" s="3">
        <v>0.44</v>
      </c>
      <c r="GC22" s="3">
        <v>0.47</v>
      </c>
      <c r="GD22" s="3">
        <v>0.73</v>
      </c>
      <c r="GE22" s="3">
        <v>0.5</v>
      </c>
      <c r="GF22" s="3">
        <v>0.8</v>
      </c>
      <c r="GG22" s="3">
        <v>0.63</v>
      </c>
      <c r="GH22" s="3">
        <v>0.49</v>
      </c>
      <c r="GI22" s="3">
        <v>0.51</v>
      </c>
      <c r="GJ22" s="3">
        <v>0.57999999999999996</v>
      </c>
      <c r="GK22" s="3">
        <v>0.77</v>
      </c>
      <c r="GL22" s="3">
        <v>0.42</v>
      </c>
      <c r="GM22" s="3">
        <v>0.41</v>
      </c>
      <c r="GN22" s="3">
        <v>0.39</v>
      </c>
      <c r="GO22" s="3">
        <v>0.38</v>
      </c>
      <c r="GP22" s="3">
        <v>0.96</v>
      </c>
      <c r="GQ22" s="3">
        <v>2.04</v>
      </c>
      <c r="GR22" s="3">
        <v>1.74</v>
      </c>
      <c r="GS22" s="3">
        <v>0.5</v>
      </c>
      <c r="GT22" s="3">
        <v>0.79</v>
      </c>
      <c r="GU22" s="3">
        <v>1.0900000000000001</v>
      </c>
      <c r="GV22" s="3">
        <v>0.56999999999999995</v>
      </c>
      <c r="GW22" s="3">
        <v>0.44</v>
      </c>
      <c r="GX22" s="3">
        <f t="shared" si="38"/>
        <v>16.540000000000003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150</v>
      </c>
      <c r="C23" s="6" t="str">
        <f t="shared" si="39"/>
        <v>金曜日</v>
      </c>
      <c r="D23" s="6"/>
      <c r="E23" s="6" t="str">
        <f t="shared" si="34"/>
        <v/>
      </c>
      <c r="F23" s="6" t="s">
        <v>87</v>
      </c>
      <c r="G23" s="6" t="s">
        <v>87</v>
      </c>
      <c r="H23" s="3">
        <v>0.46</v>
      </c>
      <c r="I23" s="3">
        <f>IF($E23="〇",H23*基本シート!$E$2,H23*VLOOKUP(LEFT(I$6,FIND("(",I$6)-1),基本シート!$B$6:$C$29,2,FALSE))</f>
        <v>13.758600000000001</v>
      </c>
      <c r="J23" s="3">
        <v>0.47</v>
      </c>
      <c r="K23" s="3">
        <f>IF($E23="〇",J23*基本シート!$E$2,J23*VLOOKUP(LEFT(K$6,FIND("(",K$6)-1),基本シート!$B$6:$C$29,2,FALSE))</f>
        <v>14.057699999999999</v>
      </c>
      <c r="L23" s="3">
        <v>0.46</v>
      </c>
      <c r="M23" s="3">
        <f>IF($E23="〇",L23*基本シート!$E$2,L23*VLOOKUP(LEFT(M$6,FIND("(",M$6)-1),基本シート!$B$6:$C$29,2,FALSE))</f>
        <v>13.758600000000001</v>
      </c>
      <c r="N23" s="3">
        <v>0.46</v>
      </c>
      <c r="O23" s="3">
        <f>IF($E23="〇",N23*基本シート!$E$2,N23*VLOOKUP(LEFT(O$6,FIND("(",O$6)-1),基本シート!$B$6:$C$29,2,FALSE))</f>
        <v>13.758600000000001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0.48</v>
      </c>
      <c r="S23" s="3">
        <f>IF($E23="〇",R23*基本シート!$E$2,R23*VLOOKUP(LEFT(S$6,FIND("(",S$6)-1),基本シート!$B$6:$C$29,2,FALSE))</f>
        <v>14.3568</v>
      </c>
      <c r="T23" s="3">
        <v>0.8</v>
      </c>
      <c r="U23" s="3">
        <f>IF($E23="〇",T23*基本シート!$E$2,T23*VLOOKUP(LEFT(U$6,FIND("(",U$6)-1),基本シート!$B$6:$C$29,2,FALSE))</f>
        <v>23.928000000000001</v>
      </c>
      <c r="V23" s="3">
        <v>0.36</v>
      </c>
      <c r="W23" s="3">
        <f>IF($E23="〇",V23*基本シート!$E$2,V23*VLOOKUP(LEFT(W$6,FIND("(",W$6)-1),基本シート!$B$6:$C$29,2,FALSE))</f>
        <v>13.312799999999998</v>
      </c>
      <c r="X23" s="3">
        <v>0.27</v>
      </c>
      <c r="Y23" s="3">
        <f>IF($E23="〇",X23*基本シート!$E$2,X23*VLOOKUP(LEFT(Y$6,FIND("(",Y$6)-1),基本シート!$B$6:$C$29,2,FALSE))</f>
        <v>9.9846000000000004</v>
      </c>
      <c r="Z23" s="3">
        <v>0.81</v>
      </c>
      <c r="AA23" s="3">
        <f>IF($E23="〇",Z23*基本シート!$E$2,Z23*VLOOKUP(LEFT(AA$6,FIND("(",AA$6)-1),基本シート!$B$6:$C$29,2,FALSE))</f>
        <v>29.953800000000001</v>
      </c>
      <c r="AB23" s="3">
        <v>0.2</v>
      </c>
      <c r="AC23" s="3">
        <f>IF($E23="〇",AB23*基本シート!$E$2,AB23*VLOOKUP(LEFT(AC$6,FIND("(",AC$6)-1),基本シート!$B$6:$C$29,2,FALSE))</f>
        <v>7.3959999999999999</v>
      </c>
      <c r="AD23" s="3">
        <v>0.12</v>
      </c>
      <c r="AE23" s="3">
        <f>IF($E23="〇",AD23*基本シート!$E$2,AD23*VLOOKUP(LEFT(AE$6,FIND("(",AE$6)-1),基本シート!$B$6:$C$29,2,FALSE))</f>
        <v>4.4375999999999998</v>
      </c>
      <c r="AF23" s="3">
        <v>0.18</v>
      </c>
      <c r="AG23" s="3">
        <f>IF($E23="〇",AF23*基本シート!$E$2,AF23*VLOOKUP(LEFT(AG$6,FIND("(",AG$6)-1),基本シート!$B$6:$C$29,2,FALSE))</f>
        <v>6.6563999999999988</v>
      </c>
      <c r="AH23" s="3">
        <v>0.21</v>
      </c>
      <c r="AI23" s="3">
        <f>IF($E23="〇",AH23*基本シート!$E$2,AH23*VLOOKUP(LEFT(AI$6,FIND("(",AI$6)-1),基本シート!$B$6:$C$29,2,FALSE))</f>
        <v>7.7657999999999987</v>
      </c>
      <c r="AJ23" s="3">
        <v>0.28999999999999998</v>
      </c>
      <c r="AK23" s="3">
        <f>IF($E23="〇",AJ23*基本シート!$E$2,AJ23*VLOOKUP(LEFT(AK$6,FIND("(",AK$6)-1),基本シート!$B$6:$C$29,2,FALSE))</f>
        <v>10.724199999999998</v>
      </c>
      <c r="AL23" s="3">
        <v>0.32</v>
      </c>
      <c r="AM23" s="3">
        <f>IF($E23="〇",AL23*基本シート!$E$2,AL23*VLOOKUP(LEFT(AM$6,FIND("(",AM$6)-1),基本シート!$B$6:$C$29,2,FALSE))</f>
        <v>11.833599999999999</v>
      </c>
      <c r="AN23" s="3">
        <v>1.8</v>
      </c>
      <c r="AO23" s="3">
        <f>IF($E23="〇",AN23*基本シート!$E$2,AN23*VLOOKUP(LEFT(AO$6,FIND("(",AO$6)-1),基本シート!$B$6:$C$29,2,FALSE))</f>
        <v>66.563999999999993</v>
      </c>
      <c r="AP23" s="3">
        <v>2.06</v>
      </c>
      <c r="AQ23" s="3">
        <f>IF($E23="〇",AP23*基本シート!$E$2,AP23*VLOOKUP(LEFT(AQ$6,FIND("(",AQ$6)-1),基本シート!$B$6:$C$29,2,FALSE))</f>
        <v>76.178799999999995</v>
      </c>
      <c r="AR23" s="3">
        <v>0.85</v>
      </c>
      <c r="AS23" s="3">
        <f>IF($E23="〇",AR23*基本シート!$E$2,AR23*VLOOKUP(LEFT(AS$6,FIND("(",AS$6)-1),基本シート!$B$6:$C$29,2,FALSE))</f>
        <v>31.432999999999996</v>
      </c>
      <c r="AT23" s="3">
        <v>0.54</v>
      </c>
      <c r="AU23" s="3">
        <f>IF($E23="〇",AT23*基本シート!$E$2,AT23*VLOOKUP(LEFT(AU$6,FIND("(",AU$6)-1),基本シート!$B$6:$C$29,2,FALSE))</f>
        <v>19.969200000000001</v>
      </c>
      <c r="AV23" s="3">
        <v>0.65</v>
      </c>
      <c r="AW23" s="3">
        <f>IF($E23="〇",AV23*基本シート!$E$2,AV23*VLOOKUP(LEFT(AW$6,FIND("(",AW$6)-1),基本シート!$B$6:$C$29,2,FALSE))</f>
        <v>24.036999999999999</v>
      </c>
      <c r="AX23" s="3">
        <v>0.92</v>
      </c>
      <c r="AY23" s="3">
        <f>IF($E23="〇",AX23*基本シート!$E$2,AX23*VLOOKUP(LEFT(AY$6,FIND("(",AY$6)-1),基本シート!$B$6:$C$29,2,FALSE))</f>
        <v>27.517200000000003</v>
      </c>
      <c r="AZ23" s="3">
        <v>0.79</v>
      </c>
      <c r="BA23" s="3">
        <f>IF($E23="〇",AZ23*基本シート!$E$2,AZ23*VLOOKUP(LEFT(BA$6,FIND("(",BA$6)-1),基本シート!$B$6:$C$29,2,FALSE))</f>
        <v>23.628900000000002</v>
      </c>
      <c r="BB23" s="3">
        <v>0.55000000000000004</v>
      </c>
      <c r="BC23" s="3">
        <f>IF($E23="〇",BB23*基本シート!$E$2,BB23*VLOOKUP(LEFT(BC$6,FIND("(",BC$6)-1),基本シート!$B$6:$C$29,2,FALSE))</f>
        <v>16.450500000000002</v>
      </c>
      <c r="BD23" s="3">
        <f t="shared" si="32"/>
        <v>14.680000000000003</v>
      </c>
      <c r="BE23" s="3">
        <f t="shared" si="33"/>
        <v>500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7.0000000000000007E-2</v>
      </c>
      <c r="BN23" s="3">
        <v>0.15</v>
      </c>
      <c r="BO23" s="3">
        <v>0.26</v>
      </c>
      <c r="BP23" s="3">
        <v>0.21</v>
      </c>
      <c r="BQ23" s="3">
        <v>0.28999999999999998</v>
      </c>
      <c r="BR23" s="3">
        <v>0.23</v>
      </c>
      <c r="BS23" s="3">
        <v>0.19</v>
      </c>
      <c r="BT23" s="3">
        <v>0.11</v>
      </c>
      <c r="BU23" s="3">
        <v>7.0000000000000007E-2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35"/>
        <v>0</v>
      </c>
      <c r="EA23" s="3">
        <f>ROUND(DZ23*基本シート!$C$3,0)</f>
        <v>0</v>
      </c>
      <c r="EB23" s="3">
        <v>0.03</v>
      </c>
      <c r="EC23" s="3">
        <v>0.02</v>
      </c>
      <c r="ED23" s="3">
        <v>0.03</v>
      </c>
      <c r="EE23" s="3">
        <v>0.03</v>
      </c>
      <c r="EF23" s="3">
        <v>0.02</v>
      </c>
      <c r="EG23" s="3">
        <v>0.03</v>
      </c>
      <c r="EH23" s="3">
        <v>0.02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0.02</v>
      </c>
      <c r="ER23" s="3">
        <v>0.03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36"/>
        <v>0.52999999999999992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37"/>
        <v>0</v>
      </c>
      <c r="FZ23" s="3">
        <v>0.43</v>
      </c>
      <c r="GA23" s="3">
        <v>0.45</v>
      </c>
      <c r="GB23" s="3">
        <v>0.43</v>
      </c>
      <c r="GC23" s="3">
        <v>0.43</v>
      </c>
      <c r="GD23" s="3">
        <v>0.61</v>
      </c>
      <c r="GE23" s="3">
        <v>0.45</v>
      </c>
      <c r="GF23" s="3">
        <v>0.78</v>
      </c>
      <c r="GG23" s="3">
        <v>0.43</v>
      </c>
      <c r="GH23" s="3">
        <v>0.42</v>
      </c>
      <c r="GI23" s="3">
        <v>1.07</v>
      </c>
      <c r="GJ23" s="3">
        <v>0.41</v>
      </c>
      <c r="GK23" s="3">
        <v>0.41</v>
      </c>
      <c r="GL23" s="3">
        <v>0.4</v>
      </c>
      <c r="GM23" s="3">
        <v>0.39</v>
      </c>
      <c r="GN23" s="3">
        <v>0.4</v>
      </c>
      <c r="GO23" s="3">
        <v>0.37</v>
      </c>
      <c r="GP23" s="3">
        <v>1.77</v>
      </c>
      <c r="GQ23" s="3">
        <v>2.02</v>
      </c>
      <c r="GR23" s="3">
        <v>0.81</v>
      </c>
      <c r="GS23" s="3">
        <v>0.5</v>
      </c>
      <c r="GT23" s="3">
        <v>0.61</v>
      </c>
      <c r="GU23" s="3">
        <v>0.88</v>
      </c>
      <c r="GV23" s="3">
        <v>0.75</v>
      </c>
      <c r="GW23" s="3">
        <v>0.51</v>
      </c>
      <c r="GX23" s="3">
        <f t="shared" si="38"/>
        <v>15.73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151</v>
      </c>
      <c r="C24" s="6" t="str">
        <f t="shared" si="39"/>
        <v>土曜日</v>
      </c>
      <c r="D24" s="6"/>
      <c r="E24" s="6" t="str">
        <f t="shared" si="34"/>
        <v>〇</v>
      </c>
      <c r="F24" s="6" t="s">
        <v>87</v>
      </c>
      <c r="G24" s="6" t="s">
        <v>87</v>
      </c>
      <c r="H24" s="3">
        <v>0.47</v>
      </c>
      <c r="I24" s="3">
        <f>IF($E24="〇",H24*基本シート!$E$2,H24*VLOOKUP(LEFT(I$6,FIND("(",I$6)-1),基本シート!$B$6:$C$29,2,FALSE))</f>
        <v>14.057699999999999</v>
      </c>
      <c r="J24" s="3">
        <v>0.44</v>
      </c>
      <c r="K24" s="3">
        <f>IF($E24="〇",J24*基本シート!$E$2,J24*VLOOKUP(LEFT(K$6,FIND("(",K$6)-1),基本シート!$B$6:$C$29,2,FALSE))</f>
        <v>13.160400000000001</v>
      </c>
      <c r="L24" s="3">
        <v>0.43</v>
      </c>
      <c r="M24" s="3">
        <f>IF($E24="〇",L24*基本シート!$E$2,L24*VLOOKUP(LEFT(M$6,FIND("(",M$6)-1),基本シート!$B$6:$C$29,2,FALSE))</f>
        <v>12.8613</v>
      </c>
      <c r="N24" s="3">
        <v>0.44</v>
      </c>
      <c r="O24" s="3">
        <f>IF($E24="〇",N24*基本シート!$E$2,N24*VLOOKUP(LEFT(O$6,FIND("(",O$6)-1),基本シート!$B$6:$C$29,2,FALSE))</f>
        <v>13.160400000000001</v>
      </c>
      <c r="P24" s="3">
        <v>0.46</v>
      </c>
      <c r="Q24" s="3">
        <f>IF($E24="〇",P24*基本シート!$E$2,P24*VLOOKUP(LEFT(Q$6,FIND("(",Q$6)-1),基本シート!$B$6:$C$29,2,FALSE))</f>
        <v>13.758600000000001</v>
      </c>
      <c r="R24" s="3">
        <v>0.46</v>
      </c>
      <c r="S24" s="3">
        <f>IF($E24="〇",R24*基本シート!$E$2,R24*VLOOKUP(LEFT(S$6,FIND("(",S$6)-1),基本シート!$B$6:$C$29,2,FALSE))</f>
        <v>13.758600000000001</v>
      </c>
      <c r="T24" s="3">
        <v>0.43</v>
      </c>
      <c r="U24" s="3">
        <f>IF($E24="〇",T24*基本シート!$E$2,T24*VLOOKUP(LEFT(U$6,FIND("(",U$6)-1),基本シート!$B$6:$C$29,2,FALSE))</f>
        <v>12.8613</v>
      </c>
      <c r="V24" s="3">
        <v>0.05</v>
      </c>
      <c r="W24" s="3">
        <f>IF($E24="〇",V24*基本シート!$E$2,V24*VLOOKUP(LEFT(W$6,FIND("(",W$6)-1),基本シート!$B$6:$C$29,2,FALSE))</f>
        <v>1.4955000000000001</v>
      </c>
      <c r="X24" s="3">
        <v>0.01</v>
      </c>
      <c r="Y24" s="3">
        <f>IF($E24="〇",X24*基本シート!$E$2,X24*VLOOKUP(LEFT(Y$6,FIND("(",Y$6)-1),基本シート!$B$6:$C$29,2,FALSE))</f>
        <v>0.29910000000000003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0.02</v>
      </c>
      <c r="AC24" s="3">
        <f>IF($E24="〇",AB24*基本シート!$E$2,AB24*VLOOKUP(LEFT(AC$6,FIND("(",AC$6)-1),基本シート!$B$6:$C$29,2,FALSE))</f>
        <v>0.59820000000000007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0.72</v>
      </c>
      <c r="AQ24" s="3">
        <f>IF($E24="〇",AP24*基本シート!$E$2,AP24*VLOOKUP(LEFT(AQ$6,FIND("(",AQ$6)-1),基本シート!$B$6:$C$29,2,FALSE))</f>
        <v>21.5352</v>
      </c>
      <c r="AR24" s="3">
        <v>2.08</v>
      </c>
      <c r="AS24" s="3">
        <f>IF($E24="〇",AR24*基本シート!$E$2,AR24*VLOOKUP(LEFT(AS$6,FIND("(",AS$6)-1),基本シート!$B$6:$C$29,2,FALSE))</f>
        <v>62.212800000000001</v>
      </c>
      <c r="AT24" s="3">
        <v>0.73</v>
      </c>
      <c r="AU24" s="3">
        <f>IF($E24="〇",AT24*基本シート!$E$2,AT24*VLOOKUP(LEFT(AU$6,FIND("(",AU$6)-1),基本シート!$B$6:$C$29,2,FALSE))</f>
        <v>21.834299999999999</v>
      </c>
      <c r="AV24" s="3">
        <v>0.75</v>
      </c>
      <c r="AW24" s="3">
        <f>IF($E24="〇",AV24*基本シート!$E$2,AV24*VLOOKUP(LEFT(AW$6,FIND("(",AW$6)-1),基本シート!$B$6:$C$29,2,FALSE))</f>
        <v>22.432500000000001</v>
      </c>
      <c r="AX24" s="3">
        <v>0.86</v>
      </c>
      <c r="AY24" s="3">
        <f>IF($E24="〇",AX24*基本シート!$E$2,AX24*VLOOKUP(LEFT(AY$6,FIND("(",AY$6)-1),基本シート!$B$6:$C$29,2,FALSE))</f>
        <v>25.7226</v>
      </c>
      <c r="AZ24" s="3">
        <v>0.69</v>
      </c>
      <c r="BA24" s="3">
        <f>IF($E24="〇",AZ24*基本シート!$E$2,AZ24*VLOOKUP(LEFT(BA$6,FIND("(",BA$6)-1),基本シート!$B$6:$C$29,2,FALSE))</f>
        <v>20.637899999999998</v>
      </c>
      <c r="BB24" s="3">
        <v>0.55000000000000004</v>
      </c>
      <c r="BC24" s="3">
        <f>IF($E24="〇",BB24*基本シート!$E$2,BB24*VLOOKUP(LEFT(BC$6,FIND("(",BC$6)-1),基本シート!$B$6:$C$29,2,FALSE))</f>
        <v>16.450500000000002</v>
      </c>
      <c r="BD24" s="3">
        <f t="shared" si="32"/>
        <v>9.59</v>
      </c>
      <c r="BE24" s="3">
        <f t="shared" si="33"/>
        <v>287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0.01</v>
      </c>
      <c r="BM24" s="3">
        <v>1.1299999999999999</v>
      </c>
      <c r="BN24" s="3">
        <v>0.93</v>
      </c>
      <c r="BO24" s="3">
        <v>1.4</v>
      </c>
      <c r="BP24" s="3">
        <v>2.71</v>
      </c>
      <c r="BQ24" s="3">
        <v>1.01</v>
      </c>
      <c r="BR24" s="3">
        <v>0.72</v>
      </c>
      <c r="BS24" s="3">
        <v>0.96</v>
      </c>
      <c r="BT24" s="3">
        <v>1.55</v>
      </c>
      <c r="BU24" s="3">
        <v>0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0.01</v>
      </c>
      <c r="CU24" s="3">
        <f>CT24*基本シート!$C$3</f>
        <v>0.16</v>
      </c>
      <c r="CV24" s="3">
        <v>0.01</v>
      </c>
      <c r="CW24" s="3">
        <f>CV24*基本シート!$C$3</f>
        <v>0.16</v>
      </c>
      <c r="CX24" s="3">
        <v>0.22</v>
      </c>
      <c r="CY24" s="3">
        <f>CX24*基本シート!$C$3</f>
        <v>3.52</v>
      </c>
      <c r="CZ24" s="3">
        <v>0.01</v>
      </c>
      <c r="DA24" s="3">
        <f>CZ24*基本シート!$C$3</f>
        <v>0.16</v>
      </c>
      <c r="DB24" s="3">
        <v>0</v>
      </c>
      <c r="DC24" s="3">
        <f>DB24*基本シート!$C$3</f>
        <v>0</v>
      </c>
      <c r="DD24" s="3">
        <v>0.01</v>
      </c>
      <c r="DE24" s="3">
        <f>DD24*基本シート!$C$3</f>
        <v>0.16</v>
      </c>
      <c r="DF24" s="3">
        <v>0.01</v>
      </c>
      <c r="DG24" s="3">
        <f>DF24*基本シート!$C$3</f>
        <v>0.16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35"/>
        <v>0.28000000000000003</v>
      </c>
      <c r="EA24" s="3">
        <f>ROUND(DZ24*基本シート!$C$3,0)</f>
        <v>4</v>
      </c>
      <c r="EB24" s="3">
        <v>0.04</v>
      </c>
      <c r="EC24" s="3">
        <v>0.03</v>
      </c>
      <c r="ED24" s="3">
        <v>0.04</v>
      </c>
      <c r="EE24" s="3">
        <v>0.04</v>
      </c>
      <c r="EF24" s="3">
        <v>0.04</v>
      </c>
      <c r="EG24" s="3">
        <v>0.04</v>
      </c>
      <c r="EH24" s="3">
        <v>0.02</v>
      </c>
      <c r="EI24" s="3">
        <v>0.44</v>
      </c>
      <c r="EJ24" s="3">
        <v>0.34</v>
      </c>
      <c r="EK24" s="3">
        <v>0.95</v>
      </c>
      <c r="EL24" s="3">
        <v>1.87</v>
      </c>
      <c r="EM24" s="3">
        <v>0.53</v>
      </c>
      <c r="EN24" s="3">
        <v>0.16</v>
      </c>
      <c r="EO24" s="3">
        <v>0</v>
      </c>
      <c r="EP24" s="3">
        <v>0.59</v>
      </c>
      <c r="EQ24" s="3">
        <v>0</v>
      </c>
      <c r="ER24" s="3">
        <v>0</v>
      </c>
      <c r="ES24" s="3">
        <v>0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36"/>
        <v>5.37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0.48</v>
      </c>
      <c r="FQ24" s="3">
        <v>1.48</v>
      </c>
      <c r="FR24" s="3">
        <v>1.57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37"/>
        <v>3.5300000000000002</v>
      </c>
      <c r="FZ24" s="3">
        <v>0.43</v>
      </c>
      <c r="GA24" s="3">
        <v>0.41</v>
      </c>
      <c r="GB24" s="3">
        <v>0.39</v>
      </c>
      <c r="GC24" s="3">
        <v>0.4</v>
      </c>
      <c r="GD24" s="3">
        <v>0.42</v>
      </c>
      <c r="GE24" s="3">
        <v>0.42</v>
      </c>
      <c r="GF24" s="3">
        <v>0.42</v>
      </c>
      <c r="GG24" s="3">
        <v>0.73</v>
      </c>
      <c r="GH24" s="3">
        <v>0.59</v>
      </c>
      <c r="GI24" s="3">
        <v>0.44</v>
      </c>
      <c r="GJ24" s="3">
        <v>0.64</v>
      </c>
      <c r="GK24" s="3">
        <v>0.47</v>
      </c>
      <c r="GL24" s="3">
        <v>0.56000000000000005</v>
      </c>
      <c r="GM24" s="3">
        <v>0.95</v>
      </c>
      <c r="GN24" s="3">
        <v>0.95</v>
      </c>
      <c r="GO24" s="3">
        <v>0.48</v>
      </c>
      <c r="GP24" s="3">
        <v>1.48</v>
      </c>
      <c r="GQ24" s="3">
        <v>2.29</v>
      </c>
      <c r="GR24" s="3">
        <v>2.04</v>
      </c>
      <c r="GS24" s="3">
        <v>0.69</v>
      </c>
      <c r="GT24" s="3">
        <v>0.71</v>
      </c>
      <c r="GU24" s="3">
        <v>0.82</v>
      </c>
      <c r="GV24" s="3">
        <v>0.65</v>
      </c>
      <c r="GW24" s="3">
        <v>0.51</v>
      </c>
      <c r="GX24" s="3">
        <f t="shared" si="38"/>
        <v>17.89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152</v>
      </c>
      <c r="C25" s="6" t="str">
        <f t="shared" si="39"/>
        <v>日曜日</v>
      </c>
      <c r="D25" s="6"/>
      <c r="E25" s="6" t="str">
        <f t="shared" si="34"/>
        <v>〇</v>
      </c>
      <c r="F25" s="6" t="s">
        <v>88</v>
      </c>
      <c r="G25" s="6" t="s">
        <v>87</v>
      </c>
      <c r="H25" s="3">
        <v>0.56999999999999995</v>
      </c>
      <c r="I25" s="3">
        <f>IF($E25="〇",H25*基本シート!$E$2,H25*VLOOKUP(LEFT(I$6,FIND("(",I$6)-1),基本シート!$B$6:$C$29,2,FALSE))</f>
        <v>17.0487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0.53</v>
      </c>
      <c r="M25" s="3">
        <f>IF($E25="〇",L25*基本シート!$E$2,L25*VLOOKUP(LEFT(M$6,FIND("(",M$6)-1),基本シート!$B$6:$C$29,2,FALSE))</f>
        <v>15.852300000000001</v>
      </c>
      <c r="N25" s="3">
        <v>0.49</v>
      </c>
      <c r="O25" s="3">
        <f>IF($E25="〇",N25*基本シート!$E$2,N25*VLOOKUP(LEFT(O$6,FIND("(",O$6)-1),基本シート!$B$6:$C$29,2,FALSE))</f>
        <v>14.655899999999999</v>
      </c>
      <c r="P25" s="3">
        <v>0.49</v>
      </c>
      <c r="Q25" s="3">
        <f>IF($E25="〇",P25*基本シート!$E$2,P25*VLOOKUP(LEFT(Q$6,FIND("(",Q$6)-1),基本シート!$B$6:$C$29,2,FALSE))</f>
        <v>14.655899999999999</v>
      </c>
      <c r="R25" s="3">
        <v>0.82</v>
      </c>
      <c r="S25" s="3">
        <f>IF($E25="〇",R25*基本シート!$E$2,R25*VLOOKUP(LEFT(S$6,FIND("(",S$6)-1),基本シート!$B$6:$C$29,2,FALSE))</f>
        <v>24.526199999999999</v>
      </c>
      <c r="T25" s="3">
        <v>0.52</v>
      </c>
      <c r="U25" s="3">
        <f>IF($E25="〇",T25*基本シート!$E$2,T25*VLOOKUP(LEFT(U$6,FIND("(",U$6)-1),基本シート!$B$6:$C$29,2,FALSE))</f>
        <v>15.5532</v>
      </c>
      <c r="V25" s="3">
        <v>0.4</v>
      </c>
      <c r="W25" s="3">
        <f>IF($E25="〇",V25*基本シート!$E$2,V25*VLOOKUP(LEFT(W$6,FIND("(",W$6)-1),基本シート!$B$6:$C$29,2,FALSE))</f>
        <v>11.964</v>
      </c>
      <c r="X25" s="3">
        <v>0.17</v>
      </c>
      <c r="Y25" s="3">
        <f>IF($E25="〇",X25*基本シート!$E$2,X25*VLOOKUP(LEFT(Y$6,FIND("(",Y$6)-1),基本シート!$B$6:$C$29,2,FALSE))</f>
        <v>5.0847000000000007</v>
      </c>
      <c r="Z25" s="3">
        <v>0.01</v>
      </c>
      <c r="AA25" s="3">
        <f>IF($E25="〇",Z25*基本シート!$E$2,Z25*VLOOKUP(LEFT(AA$6,FIND("(",AA$6)-1),基本シート!$B$6:$C$29,2,FALSE))</f>
        <v>0.29910000000000003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0.01</v>
      </c>
      <c r="AI25" s="3">
        <f>IF($E25="〇",AH25*基本シート!$E$2,AH25*VLOOKUP(LEFT(AI$6,FIND("(",AI$6)-1),基本シート!$B$6:$C$29,2,FALSE))</f>
        <v>0.29910000000000003</v>
      </c>
      <c r="AJ25" s="3">
        <v>0.01</v>
      </c>
      <c r="AK25" s="3">
        <f>IF($E25="〇",AJ25*基本シート!$E$2,AJ25*VLOOKUP(LEFT(AK$6,FIND("(",AK$6)-1),基本シート!$B$6:$C$29,2,FALSE))</f>
        <v>0.29910000000000003</v>
      </c>
      <c r="AL25" s="3">
        <v>0.01</v>
      </c>
      <c r="AM25" s="3">
        <f>IF($E25="〇",AL25*基本シート!$E$2,AL25*VLOOKUP(LEFT(AM$6,FIND("(",AM$6)-1),基本シート!$B$6:$C$29,2,FALSE))</f>
        <v>0.29910000000000003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0.24</v>
      </c>
      <c r="AQ25" s="3">
        <f>IF($E25="〇",AP25*基本シート!$E$2,AP25*VLOOKUP(LEFT(AQ$6,FIND("(",AQ$6)-1),基本シート!$B$6:$C$29,2,FALSE))</f>
        <v>7.1783999999999999</v>
      </c>
      <c r="AR25" s="3">
        <v>2.09</v>
      </c>
      <c r="AS25" s="3">
        <f>IF($E25="〇",AR25*基本シート!$E$2,AR25*VLOOKUP(LEFT(AS$6,FIND("(",AS$6)-1),基本シート!$B$6:$C$29,2,FALSE))</f>
        <v>62.511899999999997</v>
      </c>
      <c r="AT25" s="3">
        <v>1.77</v>
      </c>
      <c r="AU25" s="3">
        <f>IF($E25="〇",AT25*基本シート!$E$2,AT25*VLOOKUP(LEFT(AU$6,FIND("(",AU$6)-1),基本シート!$B$6:$C$29,2,FALSE))</f>
        <v>52.9407</v>
      </c>
      <c r="AV25" s="3">
        <v>0.5</v>
      </c>
      <c r="AW25" s="3">
        <f>IF($E25="〇",AV25*基本シート!$E$2,AV25*VLOOKUP(LEFT(AW$6,FIND("(",AW$6)-1),基本シート!$B$6:$C$29,2,FALSE))</f>
        <v>14.955</v>
      </c>
      <c r="AX25" s="3">
        <v>0.5</v>
      </c>
      <c r="AY25" s="3">
        <f>IF($E25="〇",AX25*基本シート!$E$2,AX25*VLOOKUP(LEFT(AY$6,FIND("(",AY$6)-1),基本シート!$B$6:$C$29,2,FALSE))</f>
        <v>14.955</v>
      </c>
      <c r="AZ25" s="3">
        <v>0.48</v>
      </c>
      <c r="BA25" s="3">
        <f>IF($E25="〇",AZ25*基本シート!$E$2,AZ25*VLOOKUP(LEFT(BA$6,FIND("(",BA$6)-1),基本シート!$B$6:$C$29,2,FALSE))</f>
        <v>14.3568</v>
      </c>
      <c r="BB25" s="3">
        <v>0.47</v>
      </c>
      <c r="BC25" s="3">
        <f>IF($E25="〇",BB25*基本シート!$E$2,BB25*VLOOKUP(LEFT(BC$6,FIND("(",BC$6)-1),基本シート!$B$6:$C$29,2,FALSE))</f>
        <v>14.057699999999999</v>
      </c>
      <c r="BD25" s="3">
        <f t="shared" si="32"/>
        <v>11.15</v>
      </c>
      <c r="BE25" s="3">
        <f t="shared" si="33"/>
        <v>333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0.14000000000000001</v>
      </c>
      <c r="BN25" s="3">
        <v>0.31</v>
      </c>
      <c r="BO25" s="3">
        <v>1.58</v>
      </c>
      <c r="BP25" s="3">
        <v>1.72</v>
      </c>
      <c r="BQ25" s="3">
        <v>1.03</v>
      </c>
      <c r="BR25" s="3">
        <v>0.79</v>
      </c>
      <c r="BS25" s="3">
        <v>2.4</v>
      </c>
      <c r="BT25" s="3">
        <v>1.61</v>
      </c>
      <c r="BU25" s="3">
        <v>0.43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0.02</v>
      </c>
      <c r="CW25" s="3">
        <f>CV25*基本シート!$C$3</f>
        <v>0.32</v>
      </c>
      <c r="CX25" s="3">
        <v>0.05</v>
      </c>
      <c r="CY25" s="3">
        <f>CX25*基本シート!$C$3</f>
        <v>0.8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0.06</v>
      </c>
      <c r="DE25" s="3">
        <f>DD25*基本シート!$C$3</f>
        <v>0.96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35"/>
        <v>0.18000000000000002</v>
      </c>
      <c r="EA25" s="3">
        <f>ROUND(DZ25*基本シート!$C$3,0)</f>
        <v>3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0.04</v>
      </c>
      <c r="EH25" s="3">
        <v>0.03</v>
      </c>
      <c r="EI25" s="3">
        <v>0.01</v>
      </c>
      <c r="EJ25" s="3">
        <v>0.01</v>
      </c>
      <c r="EK25" s="3">
        <v>0.99</v>
      </c>
      <c r="EL25" s="3">
        <v>1.18</v>
      </c>
      <c r="EM25" s="3">
        <v>0.14000000000000001</v>
      </c>
      <c r="EN25" s="3">
        <v>0.1</v>
      </c>
      <c r="EO25" s="3">
        <v>1.1200000000000001</v>
      </c>
      <c r="EP25" s="3">
        <v>0.8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36"/>
        <v>4.8400000000000007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1.2</v>
      </c>
      <c r="FR25" s="3">
        <v>2.34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37"/>
        <v>3.62</v>
      </c>
      <c r="FZ25" s="3">
        <v>0.53</v>
      </c>
      <c r="GA25" s="3">
        <v>1.03</v>
      </c>
      <c r="GB25" s="3">
        <v>0.49</v>
      </c>
      <c r="GC25" s="3">
        <v>0.45</v>
      </c>
      <c r="GD25" s="3">
        <v>0.45</v>
      </c>
      <c r="GE25" s="3">
        <v>0.78</v>
      </c>
      <c r="GF25" s="3">
        <v>0.49</v>
      </c>
      <c r="GG25" s="3">
        <v>0.53</v>
      </c>
      <c r="GH25" s="3">
        <v>0.47</v>
      </c>
      <c r="GI25" s="3">
        <v>0.57999999999999996</v>
      </c>
      <c r="GJ25" s="3">
        <v>0.49</v>
      </c>
      <c r="GK25" s="3">
        <v>0.88</v>
      </c>
      <c r="GL25" s="3">
        <v>0.68</v>
      </c>
      <c r="GM25" s="3">
        <v>1.23</v>
      </c>
      <c r="GN25" s="3">
        <v>0.81</v>
      </c>
      <c r="GO25" s="3">
        <v>0.51</v>
      </c>
      <c r="GP25" s="3">
        <v>1.2</v>
      </c>
      <c r="GQ25" s="3">
        <v>2.57</v>
      </c>
      <c r="GR25" s="3">
        <v>2.06</v>
      </c>
      <c r="GS25" s="3">
        <v>1.74</v>
      </c>
      <c r="GT25" s="3">
        <v>0.46</v>
      </c>
      <c r="GU25" s="3">
        <v>0.46</v>
      </c>
      <c r="GV25" s="3">
        <v>0.44</v>
      </c>
      <c r="GW25" s="3">
        <v>0.43</v>
      </c>
      <c r="GX25" s="3">
        <f t="shared" si="38"/>
        <v>19.760000000000002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153</v>
      </c>
      <c r="C26" s="6" t="str">
        <f t="shared" si="39"/>
        <v>月曜日</v>
      </c>
      <c r="D26" s="6"/>
      <c r="E26" s="6" t="str">
        <f t="shared" si="34"/>
        <v/>
      </c>
      <c r="F26" s="6" t="s">
        <v>88</v>
      </c>
      <c r="G26" s="6" t="s">
        <v>87</v>
      </c>
      <c r="H26" s="3">
        <v>0.42</v>
      </c>
      <c r="I26" s="3">
        <f>IF($E26="〇",H26*基本シート!$E$2,H26*VLOOKUP(LEFT(I$6,FIND("(",I$6)-1),基本シート!$B$6:$C$29,2,FALSE))</f>
        <v>12.562199999999999</v>
      </c>
      <c r="J26" s="3">
        <v>0.46</v>
      </c>
      <c r="K26" s="3">
        <f>IF($E26="〇",J26*基本シート!$E$2,J26*VLOOKUP(LEFT(K$6,FIND("(",K$6)-1),基本シート!$B$6:$C$29,2,FALSE))</f>
        <v>13.758600000000001</v>
      </c>
      <c r="L26" s="3">
        <v>0.42</v>
      </c>
      <c r="M26" s="3">
        <f>IF($E26="〇",L26*基本シート!$E$2,L26*VLOOKUP(LEFT(M$6,FIND("(",M$6)-1),基本シート!$B$6:$C$29,2,FALSE))</f>
        <v>12.562199999999999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0.56999999999999995</v>
      </c>
      <c r="Q26" s="3">
        <f>IF($E26="〇",P26*基本シート!$E$2,P26*VLOOKUP(LEFT(Q$6,FIND("(",Q$6)-1),基本シート!$B$6:$C$29,2,FALSE))</f>
        <v>17.0487</v>
      </c>
      <c r="R26" s="3">
        <v>0.51</v>
      </c>
      <c r="S26" s="3">
        <f>IF($E26="〇",R26*基本シート!$E$2,R26*VLOOKUP(LEFT(S$6,FIND("(",S$6)-1),基本シート!$B$6:$C$29,2,FALSE))</f>
        <v>15.254100000000001</v>
      </c>
      <c r="T26" s="3">
        <v>0.65</v>
      </c>
      <c r="U26" s="3">
        <f>IF($E26="〇",T26*基本シート!$E$2,T26*VLOOKUP(LEFT(U$6,FIND("(",U$6)-1),基本シート!$B$6:$C$29,2,FALSE))</f>
        <v>19.441500000000001</v>
      </c>
      <c r="V26" s="3">
        <v>0.6</v>
      </c>
      <c r="W26" s="3">
        <f>IF($E26="〇",V26*基本シート!$E$2,V26*VLOOKUP(LEFT(W$6,FIND("(",W$6)-1),基本シート!$B$6:$C$29,2,FALSE))</f>
        <v>22.187999999999999</v>
      </c>
      <c r="X26" s="3">
        <v>0.53</v>
      </c>
      <c r="Y26" s="3">
        <f>IF($E26="〇",X26*基本シート!$E$2,X26*VLOOKUP(LEFT(Y$6,FIND("(",Y$6)-1),基本シート!$B$6:$C$29,2,FALSE))</f>
        <v>19.599399999999999</v>
      </c>
      <c r="Z26" s="3">
        <v>0.16</v>
      </c>
      <c r="AA26" s="3">
        <f>IF($E26="〇",Z26*基本シート!$E$2,Z26*VLOOKUP(LEFT(AA$6,FIND("(",AA$6)-1),基本シート!$B$6:$C$29,2,FALSE))</f>
        <v>5.9167999999999994</v>
      </c>
      <c r="AB26" s="3">
        <v>0.01</v>
      </c>
      <c r="AC26" s="3">
        <f>IF($E26="〇",AB26*基本シート!$E$2,AB26*VLOOKUP(LEFT(AC$6,FIND("(",AC$6)-1),基本シート!$B$6:$C$29,2,FALSE))</f>
        <v>0.36979999999999996</v>
      </c>
      <c r="AD26" s="3">
        <v>0.02</v>
      </c>
      <c r="AE26" s="3">
        <f>IF($E26="〇",AD26*基本シート!$E$2,AD26*VLOOKUP(LEFT(AE$6,FIND("(",AE$6)-1),基本シート!$B$6:$C$29,2,FALSE))</f>
        <v>0.73959999999999992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0.02</v>
      </c>
      <c r="AS26" s="3">
        <f>IF($E26="〇",AR26*基本シート!$E$2,AR26*VLOOKUP(LEFT(AS$6,FIND("(",AS$6)-1),基本シート!$B$6:$C$29,2,FALSE))</f>
        <v>0.73959999999999992</v>
      </c>
      <c r="AT26" s="3">
        <v>0.02</v>
      </c>
      <c r="AU26" s="3">
        <f>IF($E26="〇",AT26*基本シート!$E$2,AT26*VLOOKUP(LEFT(AU$6,FIND("(",AU$6)-1),基本シート!$B$6:$C$29,2,FALSE))</f>
        <v>0.73959999999999992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0.14000000000000001</v>
      </c>
      <c r="AY26" s="3">
        <f>IF($E26="〇",AX26*基本シート!$E$2,AX26*VLOOKUP(LEFT(AY$6,FIND("(",AY$6)-1),基本シート!$B$6:$C$29,2,FALSE))</f>
        <v>4.1874000000000002</v>
      </c>
      <c r="AZ26" s="3">
        <v>0.51</v>
      </c>
      <c r="BA26" s="3">
        <f>IF($E26="〇",AZ26*基本シート!$E$2,AZ26*VLOOKUP(LEFT(BA$6,FIND("(",BA$6)-1),基本シート!$B$6:$C$29,2,FALSE))</f>
        <v>15.254100000000001</v>
      </c>
      <c r="BB26" s="3">
        <v>0.66</v>
      </c>
      <c r="BC26" s="3">
        <f>IF($E26="〇",BB26*基本シート!$E$2,BB26*VLOOKUP(LEFT(BC$6,FIND("(",BC$6)-1),基本シート!$B$6:$C$29,2,FALSE))</f>
        <v>19.740600000000001</v>
      </c>
      <c r="BD26" s="3">
        <f t="shared" si="32"/>
        <v>6.1699999999999982</v>
      </c>
      <c r="BE26" s="3">
        <f t="shared" si="33"/>
        <v>194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0.05</v>
      </c>
      <c r="BM26" s="3">
        <v>0.17</v>
      </c>
      <c r="BN26" s="3">
        <v>0.27</v>
      </c>
      <c r="BO26" s="3">
        <v>0.39</v>
      </c>
      <c r="BP26" s="3">
        <v>0.67</v>
      </c>
      <c r="BQ26" s="3">
        <v>2.88</v>
      </c>
      <c r="BR26" s="3">
        <v>6.53</v>
      </c>
      <c r="BS26" s="3">
        <v>2.0299999999999998</v>
      </c>
      <c r="BT26" s="3">
        <v>0.86</v>
      </c>
      <c r="BU26" s="3">
        <v>0.35</v>
      </c>
      <c r="BV26" s="3">
        <v>0.01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0.6</v>
      </c>
      <c r="DA26" s="3">
        <f>CZ26*基本シート!$C$3</f>
        <v>9.6</v>
      </c>
      <c r="DB26" s="3">
        <v>1.83</v>
      </c>
      <c r="DC26" s="3">
        <f>DB26*基本シート!$C$3</f>
        <v>29.28</v>
      </c>
      <c r="DD26" s="3">
        <v>1.38</v>
      </c>
      <c r="DE26" s="3">
        <f>DD26*基本シート!$C$3</f>
        <v>22.08</v>
      </c>
      <c r="DF26" s="3">
        <v>0.48</v>
      </c>
      <c r="DG26" s="3">
        <f>DF26*基本シート!$C$3</f>
        <v>7.68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35"/>
        <v>4.3999999999999995</v>
      </c>
      <c r="EA26" s="3">
        <f>ROUND(DZ26*基本シート!$C$3,0)</f>
        <v>70</v>
      </c>
      <c r="EB26" s="3">
        <v>0.04</v>
      </c>
      <c r="EC26" s="3">
        <v>0.05</v>
      </c>
      <c r="ED26" s="3">
        <v>0.03</v>
      </c>
      <c r="EE26" s="3">
        <v>0.04</v>
      </c>
      <c r="EF26" s="3">
        <v>0.04</v>
      </c>
      <c r="EG26" s="3">
        <v>0.04</v>
      </c>
      <c r="EH26" s="3">
        <v>0.02</v>
      </c>
      <c r="EI26" s="3">
        <v>0.02</v>
      </c>
      <c r="EJ26" s="3">
        <v>0.01</v>
      </c>
      <c r="EK26" s="3">
        <v>0.04</v>
      </c>
      <c r="EL26" s="3">
        <v>0.26</v>
      </c>
      <c r="EM26" s="3">
        <v>1.88</v>
      </c>
      <c r="EN26" s="3">
        <v>4.28</v>
      </c>
      <c r="EO26" s="3">
        <v>0.22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0.03</v>
      </c>
      <c r="EY26" s="3">
        <v>0.03</v>
      </c>
      <c r="EZ26" s="3">
        <f t="shared" si="36"/>
        <v>7.03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0.05</v>
      </c>
      <c r="FP26" s="3">
        <v>0.17</v>
      </c>
      <c r="FQ26" s="3">
        <v>1.06</v>
      </c>
      <c r="FR26" s="3">
        <v>1.66</v>
      </c>
      <c r="FS26" s="3">
        <v>0.83</v>
      </c>
      <c r="FT26" s="3">
        <v>0.94</v>
      </c>
      <c r="FU26" s="3">
        <v>0.56000000000000005</v>
      </c>
      <c r="FV26" s="3">
        <v>0.56999999999999995</v>
      </c>
      <c r="FW26" s="3">
        <v>0</v>
      </c>
      <c r="FX26" s="3">
        <v>0</v>
      </c>
      <c r="FY26" s="3">
        <f t="shared" si="37"/>
        <v>5.84</v>
      </c>
      <c r="FZ26" s="3">
        <v>0.38</v>
      </c>
      <c r="GA26" s="3">
        <v>0.41</v>
      </c>
      <c r="GB26" s="3">
        <v>0.39</v>
      </c>
      <c r="GC26" s="3">
        <v>0.43</v>
      </c>
      <c r="GD26" s="3">
        <v>0.53</v>
      </c>
      <c r="GE26" s="3">
        <v>0.47</v>
      </c>
      <c r="GF26" s="3">
        <v>0.68</v>
      </c>
      <c r="GG26" s="3">
        <v>0.75</v>
      </c>
      <c r="GH26" s="3">
        <v>0.79</v>
      </c>
      <c r="GI26" s="3">
        <v>0.51</v>
      </c>
      <c r="GJ26" s="3">
        <v>0.42</v>
      </c>
      <c r="GK26" s="3">
        <v>0.42</v>
      </c>
      <c r="GL26" s="3">
        <v>0.42</v>
      </c>
      <c r="GM26" s="3">
        <v>0.43</v>
      </c>
      <c r="GN26" s="3">
        <v>0.43</v>
      </c>
      <c r="GO26" s="3">
        <v>0.43</v>
      </c>
      <c r="GP26" s="3">
        <v>1.07</v>
      </c>
      <c r="GQ26" s="3">
        <v>1.66</v>
      </c>
      <c r="GR26" s="3">
        <v>0.84</v>
      </c>
      <c r="GS26" s="3">
        <v>0.95</v>
      </c>
      <c r="GT26" s="3">
        <v>0.56000000000000005</v>
      </c>
      <c r="GU26" s="3">
        <v>0.71</v>
      </c>
      <c r="GV26" s="3">
        <v>0.48</v>
      </c>
      <c r="GW26" s="3">
        <v>0.63</v>
      </c>
      <c r="GX26" s="3">
        <f t="shared" si="38"/>
        <v>14.790000000000001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154</v>
      </c>
      <c r="C27" s="6" t="str">
        <f t="shared" si="39"/>
        <v>火曜日</v>
      </c>
      <c r="D27" s="6"/>
      <c r="E27" s="6" t="str">
        <f t="shared" si="34"/>
        <v/>
      </c>
      <c r="F27" s="6" t="s">
        <v>86</v>
      </c>
      <c r="G27" s="6" t="s">
        <v>86</v>
      </c>
      <c r="H27" s="3">
        <v>0.83</v>
      </c>
      <c r="I27" s="3">
        <f>IF($E27="〇",H27*基本シート!$E$2,H27*VLOOKUP(LEFT(I$6,FIND("(",I$6)-1),基本シート!$B$6:$C$29,2,FALSE))</f>
        <v>24.825299999999999</v>
      </c>
      <c r="J27" s="3">
        <v>0.54</v>
      </c>
      <c r="K27" s="3">
        <f>IF($E27="〇",J27*基本シート!$E$2,J27*VLOOKUP(LEFT(K$6,FIND("(",K$6)-1),基本シート!$B$6:$C$29,2,FALSE))</f>
        <v>16.151400000000002</v>
      </c>
      <c r="L27" s="3">
        <v>0.49</v>
      </c>
      <c r="M27" s="3">
        <f>IF($E27="〇",L27*基本シート!$E$2,L27*VLOOKUP(LEFT(M$6,FIND("(",M$6)-1),基本シート!$B$6:$C$29,2,FALSE))</f>
        <v>14.655899999999999</v>
      </c>
      <c r="N27" s="3">
        <v>0.51</v>
      </c>
      <c r="O27" s="3">
        <f>IF($E27="〇",N27*基本シート!$E$2,N27*VLOOKUP(LEFT(O$6,FIND("(",O$6)-1),基本シート!$B$6:$C$29,2,FALSE))</f>
        <v>15.254100000000001</v>
      </c>
      <c r="P27" s="3">
        <v>0.76</v>
      </c>
      <c r="Q27" s="3">
        <f>IF($E27="〇",P27*基本シート!$E$2,P27*VLOOKUP(LEFT(Q$6,FIND("(",Q$6)-1),基本シート!$B$6:$C$29,2,FALSE))</f>
        <v>22.7316</v>
      </c>
      <c r="R27" s="3">
        <v>0.53</v>
      </c>
      <c r="S27" s="3">
        <f>IF($E27="〇",R27*基本シート!$E$2,R27*VLOOKUP(LEFT(S$6,FIND("(",S$6)-1),基本シート!$B$6:$C$29,2,FALSE))</f>
        <v>15.852300000000001</v>
      </c>
      <c r="T27" s="3">
        <v>2.37</v>
      </c>
      <c r="U27" s="3">
        <f>IF($E27="〇",T27*基本シート!$E$2,T27*VLOOKUP(LEFT(U$6,FIND("(",U$6)-1),基本シート!$B$6:$C$29,2,FALSE))</f>
        <v>70.886700000000005</v>
      </c>
      <c r="V27" s="3">
        <v>0.08</v>
      </c>
      <c r="W27" s="3">
        <f>IF($E27="〇",V27*基本シート!$E$2,V27*VLOOKUP(LEFT(W$6,FIND("(",W$6)-1),基本シート!$B$6:$C$29,2,FALSE))</f>
        <v>2.9583999999999997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0.36979999999999996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0.51</v>
      </c>
      <c r="AU27" s="3">
        <f>IF($E27="〇",AT27*基本シート!$E$2,AT27*VLOOKUP(LEFT(AU$6,FIND("(",AU$6)-1),基本シート!$B$6:$C$29,2,FALSE))</f>
        <v>18.8598</v>
      </c>
      <c r="AV27" s="3">
        <v>0.98</v>
      </c>
      <c r="AW27" s="3">
        <f>IF($E27="〇",AV27*基本シート!$E$2,AV27*VLOOKUP(LEFT(AW$6,FIND("(",AW$6)-1),基本シート!$B$6:$C$29,2,FALSE))</f>
        <v>36.240399999999994</v>
      </c>
      <c r="AX27" s="3">
        <v>0.76</v>
      </c>
      <c r="AY27" s="3">
        <f>IF($E27="〇",AX27*基本シート!$E$2,AX27*VLOOKUP(LEFT(AY$6,FIND("(",AY$6)-1),基本シート!$B$6:$C$29,2,FALSE))</f>
        <v>22.7316</v>
      </c>
      <c r="AZ27" s="3">
        <v>0.41</v>
      </c>
      <c r="BA27" s="3">
        <f>IF($E27="〇",AZ27*基本シート!$E$2,AZ27*VLOOKUP(LEFT(BA$6,FIND("(",BA$6)-1),基本シート!$B$6:$C$29,2,FALSE))</f>
        <v>12.2631</v>
      </c>
      <c r="BB27" s="3">
        <v>0.52</v>
      </c>
      <c r="BC27" s="3">
        <f>IF($E27="〇",BB27*基本シート!$E$2,BB27*VLOOKUP(LEFT(BC$6,FIND("(",BC$6)-1),基本シート!$B$6:$C$29,2,FALSE))</f>
        <v>15.5532</v>
      </c>
      <c r="BD27" s="3">
        <f t="shared" si="32"/>
        <v>9.3399999999999981</v>
      </c>
      <c r="BE27" s="3">
        <f t="shared" si="33"/>
        <v>291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0.01</v>
      </c>
      <c r="BM27" s="3">
        <v>0.57999999999999996</v>
      </c>
      <c r="BN27" s="3">
        <v>2.2799999999999998</v>
      </c>
      <c r="BO27" s="3">
        <v>5.79</v>
      </c>
      <c r="BP27" s="3">
        <v>5.79</v>
      </c>
      <c r="BQ27" s="3">
        <v>6.19</v>
      </c>
      <c r="BR27" s="3">
        <v>5.74</v>
      </c>
      <c r="BS27" s="3">
        <v>4.68</v>
      </c>
      <c r="BT27" s="3">
        <v>2.88</v>
      </c>
      <c r="BU27" s="3">
        <v>0.77</v>
      </c>
      <c r="BV27" s="3">
        <v>0.01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0.09</v>
      </c>
      <c r="CU27" s="3">
        <f>CT27*基本シート!$C$3</f>
        <v>1.44</v>
      </c>
      <c r="CV27" s="3">
        <v>0.87</v>
      </c>
      <c r="CW27" s="3">
        <f>CV27*基本シート!$C$3</f>
        <v>13.92</v>
      </c>
      <c r="CX27" s="3">
        <v>4.49</v>
      </c>
      <c r="CY27" s="3">
        <f>CX27*基本シート!$C$3</f>
        <v>71.84</v>
      </c>
      <c r="CZ27" s="3">
        <v>5.79</v>
      </c>
      <c r="DA27" s="3">
        <f>CZ27*基本シート!$C$3</f>
        <v>92.64</v>
      </c>
      <c r="DB27" s="3">
        <v>5.35</v>
      </c>
      <c r="DC27" s="3">
        <f>DB27*基本シート!$C$3</f>
        <v>85.6</v>
      </c>
      <c r="DD27" s="3">
        <v>4.29</v>
      </c>
      <c r="DE27" s="3">
        <f>DD27*基本シート!$C$3</f>
        <v>68.64</v>
      </c>
      <c r="DF27" s="3">
        <v>2.4900000000000002</v>
      </c>
      <c r="DG27" s="3">
        <f>DF27*基本シート!$C$3</f>
        <v>39.840000000000003</v>
      </c>
      <c r="DH27" s="3">
        <v>0.45</v>
      </c>
      <c r="DI27" s="3">
        <f>DH27*基本シート!$C$3</f>
        <v>7.2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35"/>
        <v>23.85</v>
      </c>
      <c r="EA27" s="3">
        <f>ROUND(DZ27*基本シート!$C$3,0)</f>
        <v>382</v>
      </c>
      <c r="EB27" s="3">
        <v>0.03</v>
      </c>
      <c r="EC27" s="3">
        <v>0.02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0.2</v>
      </c>
      <c r="EJ27" s="3">
        <v>1.76</v>
      </c>
      <c r="EK27" s="3">
        <v>4.47</v>
      </c>
      <c r="EL27" s="3">
        <v>0.88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0.02</v>
      </c>
      <c r="EY27" s="3">
        <v>0.03</v>
      </c>
      <c r="EZ27" s="3">
        <f t="shared" si="36"/>
        <v>7.6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</v>
      </c>
      <c r="FO27" s="3">
        <v>0</v>
      </c>
      <c r="FP27" s="3">
        <v>0.08</v>
      </c>
      <c r="FQ27" s="3">
        <v>1.78</v>
      </c>
      <c r="FR27" s="3">
        <v>2.11</v>
      </c>
      <c r="FS27" s="3">
        <v>1.61</v>
      </c>
      <c r="FT27" s="3">
        <v>0.09</v>
      </c>
      <c r="FU27" s="3">
        <v>0</v>
      </c>
      <c r="FV27" s="3">
        <v>0</v>
      </c>
      <c r="FW27" s="3">
        <v>0</v>
      </c>
      <c r="FX27" s="3">
        <v>0</v>
      </c>
      <c r="FY27" s="3">
        <f t="shared" si="37"/>
        <v>5.68</v>
      </c>
      <c r="FZ27" s="3">
        <v>0.8</v>
      </c>
      <c r="GA27" s="3">
        <v>0.52</v>
      </c>
      <c r="GB27" s="3">
        <v>0.46</v>
      </c>
      <c r="GC27" s="3">
        <v>0.48</v>
      </c>
      <c r="GD27" s="3">
        <v>0.73</v>
      </c>
      <c r="GE27" s="3">
        <v>0.5</v>
      </c>
      <c r="GF27" s="3">
        <v>2.37</v>
      </c>
      <c r="GG27" s="3">
        <v>0.46</v>
      </c>
      <c r="GH27" s="3">
        <v>0.44</v>
      </c>
      <c r="GI27" s="3">
        <v>0.45</v>
      </c>
      <c r="GJ27" s="3">
        <v>0.42</v>
      </c>
      <c r="GK27" s="3">
        <v>0.4</v>
      </c>
      <c r="GL27" s="3">
        <v>0.4</v>
      </c>
      <c r="GM27" s="3">
        <v>0.39</v>
      </c>
      <c r="GN27" s="3">
        <v>0.39</v>
      </c>
      <c r="GO27" s="3">
        <v>0.4</v>
      </c>
      <c r="GP27" s="3">
        <v>1.79</v>
      </c>
      <c r="GQ27" s="3">
        <v>2.11</v>
      </c>
      <c r="GR27" s="3">
        <v>1.62</v>
      </c>
      <c r="GS27" s="3">
        <v>0.6</v>
      </c>
      <c r="GT27" s="3">
        <v>0.95</v>
      </c>
      <c r="GU27" s="3">
        <v>0.73</v>
      </c>
      <c r="GV27" s="3">
        <v>0.39</v>
      </c>
      <c r="GW27" s="3">
        <v>0.49</v>
      </c>
      <c r="GX27" s="3">
        <f t="shared" si="38"/>
        <v>18.290000000000003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155</v>
      </c>
      <c r="C28" s="6" t="str">
        <f t="shared" si="39"/>
        <v>水曜日</v>
      </c>
      <c r="D28" s="6"/>
      <c r="E28" s="6" t="str">
        <f t="shared" si="34"/>
        <v/>
      </c>
      <c r="F28" s="6" t="s">
        <v>86</v>
      </c>
      <c r="G28" s="6" t="s">
        <v>86</v>
      </c>
      <c r="H28" s="3">
        <v>0.5</v>
      </c>
      <c r="I28" s="3">
        <f>IF($E28="〇",H28*基本シート!$E$2,H28*VLOOKUP(LEFT(I$6,FIND("(",I$6)-1),基本シート!$B$6:$C$29,2,FALSE))</f>
        <v>14.955</v>
      </c>
      <c r="J28" s="3">
        <v>0.46</v>
      </c>
      <c r="K28" s="3">
        <f>IF($E28="〇",J28*基本シート!$E$2,J28*VLOOKUP(LEFT(K$6,FIND("(",K$6)-1),基本シート!$B$6:$C$29,2,FALSE))</f>
        <v>13.758600000000001</v>
      </c>
      <c r="L28" s="3">
        <v>0.51</v>
      </c>
      <c r="M28" s="3">
        <f>IF($E28="〇",L28*基本シート!$E$2,L28*VLOOKUP(LEFT(M$6,FIND("(",M$6)-1),基本シート!$B$6:$C$29,2,FALSE))</f>
        <v>15.254100000000001</v>
      </c>
      <c r="N28" s="3">
        <v>0.51</v>
      </c>
      <c r="O28" s="3">
        <f>IF($E28="〇",N28*基本シート!$E$2,N28*VLOOKUP(LEFT(O$6,FIND("(",O$6)-1),基本シート!$B$6:$C$29,2,FALSE))</f>
        <v>15.254100000000001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0.54</v>
      </c>
      <c r="S28" s="3">
        <f>IF($E28="〇",R28*基本シート!$E$2,R28*VLOOKUP(LEFT(S$6,FIND("(",S$6)-1),基本シート!$B$6:$C$29,2,FALSE))</f>
        <v>16.151400000000002</v>
      </c>
      <c r="T28" s="3">
        <v>0.72</v>
      </c>
      <c r="U28" s="3">
        <f>IF($E28="〇",T28*基本シート!$E$2,T28*VLOOKUP(LEFT(U$6,FIND("(",U$6)-1),基本シート!$B$6:$C$29,2,FALSE))</f>
        <v>21.5352</v>
      </c>
      <c r="V28" s="3">
        <v>0.12</v>
      </c>
      <c r="W28" s="3">
        <f>IF($E28="〇",V28*基本シート!$E$2,V28*VLOOKUP(LEFT(W$6,FIND("(",W$6)-1),基本シート!$B$6:$C$29,2,FALSE))</f>
        <v>4.4375999999999998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0.36979999999999996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0.36979999999999996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0.16</v>
      </c>
      <c r="AW28" s="3">
        <f>IF($E28="〇",AV28*基本シート!$E$2,AV28*VLOOKUP(LEFT(AW$6,FIND("(",AW$6)-1),基本シート!$B$6:$C$29,2,FALSE))</f>
        <v>5.9167999999999994</v>
      </c>
      <c r="AX28" s="3">
        <v>0.91</v>
      </c>
      <c r="AY28" s="3">
        <f>IF($E28="〇",AX28*基本シート!$E$2,AX28*VLOOKUP(LEFT(AY$6,FIND("(",AY$6)-1),基本シート!$B$6:$C$29,2,FALSE))</f>
        <v>27.2181</v>
      </c>
      <c r="AZ28" s="3">
        <v>0.67</v>
      </c>
      <c r="BA28" s="3">
        <f>IF($E28="〇",AZ28*基本シート!$E$2,AZ28*VLOOKUP(LEFT(BA$6,FIND("(",BA$6)-1),基本シート!$B$6:$C$29,2,FALSE))</f>
        <v>20.0397</v>
      </c>
      <c r="BB28" s="3">
        <v>0.84</v>
      </c>
      <c r="BC28" s="3">
        <f>IF($E28="〇",BB28*基本シート!$E$2,BB28*VLOOKUP(LEFT(BC$6,FIND("(",BC$6)-1),基本シート!$B$6:$C$29,2,FALSE))</f>
        <v>25.124399999999998</v>
      </c>
      <c r="BD28" s="3">
        <f t="shared" si="32"/>
        <v>6.629999999999999</v>
      </c>
      <c r="BE28" s="3">
        <f t="shared" si="33"/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0.04</v>
      </c>
      <c r="BM28" s="3">
        <v>1.03</v>
      </c>
      <c r="BN28" s="3">
        <v>3.63</v>
      </c>
      <c r="BO28" s="3">
        <v>3.46</v>
      </c>
      <c r="BP28" s="3">
        <v>2.69</v>
      </c>
      <c r="BQ28" s="3">
        <v>3.61</v>
      </c>
      <c r="BR28" s="3">
        <v>5.03</v>
      </c>
      <c r="BS28" s="3">
        <v>2.0499999999999998</v>
      </c>
      <c r="BT28" s="3">
        <v>1.65</v>
      </c>
      <c r="BU28" s="3">
        <v>0.81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0.02</v>
      </c>
      <c r="CU28" s="3">
        <f>CT28*基本シート!$C$3</f>
        <v>0.32</v>
      </c>
      <c r="CV28" s="3">
        <v>0.14000000000000001</v>
      </c>
      <c r="CW28" s="3">
        <f>CV28*基本シート!$C$3</f>
        <v>2.2400000000000002</v>
      </c>
      <c r="CX28" s="3">
        <v>1.49</v>
      </c>
      <c r="CY28" s="3">
        <f>CX28*基本シート!$C$3</f>
        <v>23.84</v>
      </c>
      <c r="CZ28" s="3">
        <v>2.99</v>
      </c>
      <c r="DA28" s="3">
        <f>CZ28*基本シート!$C$3</f>
        <v>47.84</v>
      </c>
      <c r="DB28" s="3">
        <v>4.68</v>
      </c>
      <c r="DC28" s="3">
        <f>DB28*基本シート!$C$3</f>
        <v>74.88</v>
      </c>
      <c r="DD28" s="3">
        <v>1.66</v>
      </c>
      <c r="DE28" s="3">
        <f>DD28*基本シート!$C$3</f>
        <v>26.56</v>
      </c>
      <c r="DF28" s="3">
        <v>1.28</v>
      </c>
      <c r="DG28" s="3">
        <f>DF28*基本シート!$C$3</f>
        <v>20.48</v>
      </c>
      <c r="DH28" s="3">
        <v>0.53</v>
      </c>
      <c r="DI28" s="3">
        <f>DH28*基本シート!$C$3</f>
        <v>8.48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35"/>
        <v>12.829999999999998</v>
      </c>
      <c r="EA28" s="3">
        <f>ROUND(DZ28*基本シート!$C$3,0)</f>
        <v>205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0.01</v>
      </c>
      <c r="EI28" s="3">
        <v>0.63</v>
      </c>
      <c r="EJ28" s="3">
        <v>3.11</v>
      </c>
      <c r="EK28" s="3">
        <v>2.89</v>
      </c>
      <c r="EL28" s="3">
        <v>0.38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0.03</v>
      </c>
      <c r="EY28" s="3">
        <v>0.03</v>
      </c>
      <c r="EZ28" s="3">
        <f t="shared" si="36"/>
        <v>7.2800000000000011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</v>
      </c>
      <c r="FP28" s="3">
        <v>0.08</v>
      </c>
      <c r="FQ28" s="3">
        <v>1.72</v>
      </c>
      <c r="FR28" s="3">
        <v>2.02</v>
      </c>
      <c r="FS28" s="3">
        <v>0.78</v>
      </c>
      <c r="FT28" s="3">
        <v>0.88</v>
      </c>
      <c r="FU28" s="3">
        <v>0.36</v>
      </c>
      <c r="FV28" s="3">
        <v>0</v>
      </c>
      <c r="FW28" s="3">
        <v>0</v>
      </c>
      <c r="FX28" s="3">
        <v>0</v>
      </c>
      <c r="FY28" s="3">
        <f t="shared" si="37"/>
        <v>5.8500000000000005</v>
      </c>
      <c r="FZ28" s="3">
        <v>0.47</v>
      </c>
      <c r="GA28" s="3">
        <v>0.43</v>
      </c>
      <c r="GB28" s="3">
        <v>0.48</v>
      </c>
      <c r="GC28" s="3">
        <v>0.48</v>
      </c>
      <c r="GD28" s="3">
        <v>0.61</v>
      </c>
      <c r="GE28" s="3">
        <v>0.52</v>
      </c>
      <c r="GF28" s="3">
        <v>0.75</v>
      </c>
      <c r="GG28" s="3">
        <v>0.52</v>
      </c>
      <c r="GH28" s="3">
        <v>0.5</v>
      </c>
      <c r="GI28" s="3">
        <v>0.44</v>
      </c>
      <c r="GJ28" s="3">
        <v>0.82</v>
      </c>
      <c r="GK28" s="3">
        <v>0.63</v>
      </c>
      <c r="GL28" s="3">
        <v>0.35</v>
      </c>
      <c r="GM28" s="3">
        <v>0.39</v>
      </c>
      <c r="GN28" s="3">
        <v>0.37</v>
      </c>
      <c r="GO28" s="3">
        <v>0.36</v>
      </c>
      <c r="GP28" s="3">
        <v>1.73</v>
      </c>
      <c r="GQ28" s="3">
        <v>2.02</v>
      </c>
      <c r="GR28" s="3">
        <v>0.78</v>
      </c>
      <c r="GS28" s="3">
        <v>0.88</v>
      </c>
      <c r="GT28" s="3">
        <v>0.52</v>
      </c>
      <c r="GU28" s="3">
        <v>0.88</v>
      </c>
      <c r="GV28" s="3">
        <v>0.64</v>
      </c>
      <c r="GW28" s="3">
        <v>0.81</v>
      </c>
      <c r="GX28" s="3">
        <f t="shared" si="38"/>
        <v>16.38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156</v>
      </c>
      <c r="C29" s="6" t="str">
        <f t="shared" si="39"/>
        <v>木曜日</v>
      </c>
      <c r="D29" s="6" t="s">
        <v>82</v>
      </c>
      <c r="E29" s="6" t="str">
        <f t="shared" si="34"/>
        <v>〇</v>
      </c>
      <c r="F29" s="6" t="s">
        <v>88</v>
      </c>
      <c r="G29" s="6" t="s">
        <v>87</v>
      </c>
      <c r="H29" s="3">
        <v>0.54</v>
      </c>
      <c r="I29" s="3">
        <f>IF($E29="〇",H29*基本シート!$E$2,H29*VLOOKUP(LEFT(I$6,FIND("(",I$6)-1),基本シート!$B$6:$C$29,2,FALSE))</f>
        <v>16.151400000000002</v>
      </c>
      <c r="J29" s="3">
        <v>0.49</v>
      </c>
      <c r="K29" s="3">
        <f>IF($E29="〇",J29*基本シート!$E$2,J29*VLOOKUP(LEFT(K$6,FIND("(",K$6)-1),基本シート!$B$6:$C$29,2,FALSE))</f>
        <v>14.655899999999999</v>
      </c>
      <c r="L29" s="3">
        <v>0.51</v>
      </c>
      <c r="M29" s="3">
        <f>IF($E29="〇",L29*基本シート!$E$2,L29*VLOOKUP(LEFT(M$6,FIND("(",M$6)-1),基本シート!$B$6:$C$29,2,FALSE))</f>
        <v>15.254100000000001</v>
      </c>
      <c r="N29" s="3">
        <v>0.49</v>
      </c>
      <c r="O29" s="3">
        <f>IF($E29="〇",N29*基本シート!$E$2,N29*VLOOKUP(LEFT(O$6,FIND("(",O$6)-1),基本シート!$B$6:$C$29,2,FALSE))</f>
        <v>14.655899999999999</v>
      </c>
      <c r="P29" s="3">
        <v>0.72</v>
      </c>
      <c r="Q29" s="3">
        <f>IF($E29="〇",P29*基本シート!$E$2,P29*VLOOKUP(LEFT(Q$6,FIND("(",Q$6)-1),基本シート!$B$6:$C$29,2,FALSE))</f>
        <v>21.5352</v>
      </c>
      <c r="R29" s="3">
        <v>0.5</v>
      </c>
      <c r="S29" s="3">
        <f>IF($E29="〇",R29*基本シート!$E$2,R29*VLOOKUP(LEFT(S$6,FIND("(",S$6)-1),基本シート!$B$6:$C$29,2,FALSE))</f>
        <v>14.955</v>
      </c>
      <c r="T29" s="3">
        <v>0.49</v>
      </c>
      <c r="U29" s="3">
        <f>IF($E29="〇",T29*基本シート!$E$2,T29*VLOOKUP(LEFT(U$6,FIND("(",U$6)-1),基本シート!$B$6:$C$29,2,FALSE))</f>
        <v>14.655899999999999</v>
      </c>
      <c r="V29" s="3">
        <v>0.25</v>
      </c>
      <c r="W29" s="3">
        <f>IF($E29="〇",V29*基本シート!$E$2,V29*VLOOKUP(LEFT(W$6,FIND("(",W$6)-1),基本シート!$B$6:$C$29,2,FALSE))</f>
        <v>7.4775</v>
      </c>
      <c r="X29" s="3">
        <v>7.0000000000000007E-2</v>
      </c>
      <c r="Y29" s="3">
        <f>IF($E29="〇",X29*基本シート!$E$2,X29*VLOOKUP(LEFT(Y$6,FIND("(",Y$6)-1),基本シート!$B$6:$C$29,2,FALSE))</f>
        <v>2.0937000000000001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0.29910000000000003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0.02</v>
      </c>
      <c r="AS29" s="3">
        <f>IF($E29="〇",AR29*基本シート!$E$2,AR29*VLOOKUP(LEFT(AS$6,FIND("(",AS$6)-1),基本シート!$B$6:$C$29,2,FALSE))</f>
        <v>0.59820000000000007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0.61</v>
      </c>
      <c r="AW29" s="3">
        <f>IF($E29="〇",AV29*基本シート!$E$2,AV29*VLOOKUP(LEFT(AW$6,FIND("(",AW$6)-1),基本シート!$B$6:$C$29,2,FALSE))</f>
        <v>18.245100000000001</v>
      </c>
      <c r="AX29" s="3">
        <v>0.72</v>
      </c>
      <c r="AY29" s="3">
        <f>IF($E29="〇",AX29*基本シート!$E$2,AX29*VLOOKUP(LEFT(AY$6,FIND("(",AY$6)-1),基本シート!$B$6:$C$29,2,FALSE))</f>
        <v>21.5352</v>
      </c>
      <c r="AZ29" s="3">
        <v>0.69</v>
      </c>
      <c r="BA29" s="3">
        <f>IF($E29="〇",AZ29*基本シート!$E$2,AZ29*VLOOKUP(LEFT(BA$6,FIND("(",BA$6)-1),基本シート!$B$6:$C$29,2,FALSE))</f>
        <v>20.637899999999998</v>
      </c>
      <c r="BB29" s="3">
        <v>0.48</v>
      </c>
      <c r="BC29" s="3">
        <f>IF($E29="〇",BB29*基本シート!$E$2,BB29*VLOOKUP(LEFT(BC$6,FIND("(",BC$6)-1),基本シート!$B$6:$C$29,2,FALSE))</f>
        <v>14.3568</v>
      </c>
      <c r="BD29" s="3">
        <f t="shared" si="32"/>
        <v>6.6</v>
      </c>
      <c r="BE29" s="3">
        <f t="shared" si="33"/>
        <v>197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0.01</v>
      </c>
      <c r="BM29" s="3">
        <v>0.26</v>
      </c>
      <c r="BN29" s="3">
        <v>0.52</v>
      </c>
      <c r="BO29" s="3">
        <v>1.21</v>
      </c>
      <c r="BP29" s="3">
        <v>3.29</v>
      </c>
      <c r="BQ29" s="3">
        <v>4.8899999999999997</v>
      </c>
      <c r="BR29" s="3">
        <v>3.77</v>
      </c>
      <c r="BS29" s="3">
        <v>3.92</v>
      </c>
      <c r="BT29" s="3">
        <v>2.6</v>
      </c>
      <c r="BU29" s="3">
        <v>0.64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0.03</v>
      </c>
      <c r="CY29" s="3">
        <f>CX29*基本シート!$C$3</f>
        <v>0.48</v>
      </c>
      <c r="CZ29" s="3">
        <v>0.19</v>
      </c>
      <c r="DA29" s="3">
        <f>CZ29*基本シート!$C$3</f>
        <v>3.04</v>
      </c>
      <c r="DB29" s="3">
        <v>2.27</v>
      </c>
      <c r="DC29" s="3">
        <f>DB29*基本シート!$C$3</f>
        <v>36.32</v>
      </c>
      <c r="DD29" s="3">
        <v>3.53</v>
      </c>
      <c r="DE29" s="3">
        <f>DD29*基本シート!$C$3</f>
        <v>56.48</v>
      </c>
      <c r="DF29" s="3">
        <v>2.15</v>
      </c>
      <c r="DG29" s="3">
        <f>DF29*基本シート!$C$3</f>
        <v>34.4</v>
      </c>
      <c r="DH29" s="3">
        <v>0.3</v>
      </c>
      <c r="DI29" s="3">
        <f>DH29*基本シート!$C$3</f>
        <v>4.8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35"/>
        <v>8.5</v>
      </c>
      <c r="EA29" s="3">
        <f>ROUND(DZ29*基本シート!$C$3,0)</f>
        <v>136</v>
      </c>
      <c r="EB29" s="3">
        <v>0.03</v>
      </c>
      <c r="EC29" s="3">
        <v>0.03</v>
      </c>
      <c r="ED29" s="3">
        <v>0.03</v>
      </c>
      <c r="EE29" s="3">
        <v>0.03</v>
      </c>
      <c r="EF29" s="3">
        <v>0.04</v>
      </c>
      <c r="EG29" s="3">
        <v>0.04</v>
      </c>
      <c r="EH29" s="3">
        <v>0.02</v>
      </c>
      <c r="EI29" s="3">
        <v>0.01</v>
      </c>
      <c r="EJ29" s="3">
        <v>0.11</v>
      </c>
      <c r="EK29" s="3">
        <v>0.7</v>
      </c>
      <c r="EL29" s="3">
        <v>1.27</v>
      </c>
      <c r="EM29" s="3">
        <v>4.1500000000000004</v>
      </c>
      <c r="EN29" s="3">
        <v>1.02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0.03</v>
      </c>
      <c r="EX29" s="3">
        <v>0.03</v>
      </c>
      <c r="EY29" s="3">
        <v>0.03</v>
      </c>
      <c r="EZ29" s="3">
        <f t="shared" si="36"/>
        <v>7.5700000000000012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0.08</v>
      </c>
      <c r="FQ29" s="3">
        <v>1.85</v>
      </c>
      <c r="FR29" s="3">
        <v>2.44</v>
      </c>
      <c r="FS29" s="3">
        <v>0.88</v>
      </c>
      <c r="FT29" s="3">
        <v>0.49</v>
      </c>
      <c r="FU29" s="3">
        <v>7.0000000000000007E-2</v>
      </c>
      <c r="FV29" s="3">
        <v>0</v>
      </c>
      <c r="FW29" s="3">
        <v>0</v>
      </c>
      <c r="FX29" s="3">
        <v>0</v>
      </c>
      <c r="FY29" s="3">
        <f t="shared" si="37"/>
        <v>5.82</v>
      </c>
      <c r="FZ29" s="3">
        <v>0.51</v>
      </c>
      <c r="GA29" s="3">
        <v>0.46</v>
      </c>
      <c r="GB29" s="3">
        <v>0.48</v>
      </c>
      <c r="GC29" s="3">
        <v>0.46</v>
      </c>
      <c r="GD29" s="3">
        <v>0.68</v>
      </c>
      <c r="GE29" s="3">
        <v>0.46</v>
      </c>
      <c r="GF29" s="3">
        <v>0.48</v>
      </c>
      <c r="GG29" s="3">
        <v>0.5</v>
      </c>
      <c r="GH29" s="3">
        <v>0.48</v>
      </c>
      <c r="GI29" s="3">
        <v>0.51</v>
      </c>
      <c r="GJ29" s="3">
        <v>1.99</v>
      </c>
      <c r="GK29" s="3">
        <v>0.55000000000000004</v>
      </c>
      <c r="GL29" s="3">
        <v>0.48</v>
      </c>
      <c r="GM29" s="3">
        <v>0.39</v>
      </c>
      <c r="GN29" s="3">
        <v>0.46</v>
      </c>
      <c r="GO29" s="3">
        <v>0.42</v>
      </c>
      <c r="GP29" s="3">
        <v>1.86</v>
      </c>
      <c r="GQ29" s="3">
        <v>2.44</v>
      </c>
      <c r="GR29" s="3">
        <v>0.89</v>
      </c>
      <c r="GS29" s="3">
        <v>0.49</v>
      </c>
      <c r="GT29" s="3">
        <v>0.68</v>
      </c>
      <c r="GU29" s="3">
        <v>0.69</v>
      </c>
      <c r="GV29" s="3">
        <v>0.66</v>
      </c>
      <c r="GW29" s="3">
        <v>0.45</v>
      </c>
      <c r="GX29" s="3">
        <f t="shared" si="38"/>
        <v>17.47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157</v>
      </c>
      <c r="C30" s="6" t="str">
        <f t="shared" si="39"/>
        <v>金曜日</v>
      </c>
      <c r="D30" s="6"/>
      <c r="E30" s="6" t="str">
        <f t="shared" si="34"/>
        <v/>
      </c>
      <c r="F30" s="6" t="s">
        <v>87</v>
      </c>
      <c r="G30" s="6" t="s">
        <v>88</v>
      </c>
      <c r="H30" s="3">
        <v>0.43</v>
      </c>
      <c r="I30" s="3">
        <f>IF($E30="〇",H30*基本シート!$E$2,H30*VLOOKUP(LEFT(I$6,FIND("(",I$6)-1),基本シート!$B$6:$C$29,2,FALSE))</f>
        <v>12.8613</v>
      </c>
      <c r="J30" s="3">
        <v>0.42</v>
      </c>
      <c r="K30" s="3">
        <f>IF($E30="〇",J30*基本シート!$E$2,J30*VLOOKUP(LEFT(K$6,FIND("(",K$6)-1),基本シート!$B$6:$C$29,2,FALSE))</f>
        <v>12.562199999999999</v>
      </c>
      <c r="L30" s="3">
        <v>0.46</v>
      </c>
      <c r="M30" s="3">
        <f>IF($E30="〇",L30*基本シート!$E$2,L30*VLOOKUP(LEFT(M$6,FIND("(",M$6)-1),基本シート!$B$6:$C$29,2,FALSE))</f>
        <v>13.758600000000001</v>
      </c>
      <c r="N30" s="3">
        <v>0.42</v>
      </c>
      <c r="O30" s="3">
        <f>IF($E30="〇",N30*基本シート!$E$2,N30*VLOOKUP(LEFT(O$6,FIND("(",O$6)-1),基本シート!$B$6:$C$29,2,FALSE))</f>
        <v>12.562199999999999</v>
      </c>
      <c r="P30" s="3">
        <v>0.65</v>
      </c>
      <c r="Q30" s="3">
        <f>IF($E30="〇",P30*基本シート!$E$2,P30*VLOOKUP(LEFT(Q$6,FIND("(",Q$6)-1),基本シート!$B$6:$C$29,2,FALSE))</f>
        <v>19.441500000000001</v>
      </c>
      <c r="R30" s="3">
        <v>0.46</v>
      </c>
      <c r="S30" s="3">
        <f>IF($E30="〇",R30*基本シート!$E$2,R30*VLOOKUP(LEFT(S$6,FIND("(",S$6)-1),基本シート!$B$6:$C$29,2,FALSE))</f>
        <v>13.758600000000001</v>
      </c>
      <c r="T30" s="3">
        <v>0.7</v>
      </c>
      <c r="U30" s="3">
        <f>IF($E30="〇",T30*基本シート!$E$2,T30*VLOOKUP(LEFT(U$6,FIND("(",U$6)-1),基本シート!$B$6:$C$29,2,FALSE))</f>
        <v>20.936999999999998</v>
      </c>
      <c r="V30" s="3">
        <v>0.04</v>
      </c>
      <c r="W30" s="3">
        <f>IF($E30="〇",V30*基本シート!$E$2,V30*VLOOKUP(LEFT(W$6,FIND("(",W$6)-1),基本シート!$B$6:$C$29,2,FALSE))</f>
        <v>1.4791999999999998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0.04</v>
      </c>
      <c r="AA30" s="3">
        <f>IF($E30="〇",Z30*基本シート!$E$2,Z30*VLOOKUP(LEFT(AA$6,FIND("(",AA$6)-1),基本シート!$B$6:$C$29,2,FALSE))</f>
        <v>1.4791999999999998</v>
      </c>
      <c r="AB30" s="3">
        <v>0.01</v>
      </c>
      <c r="AC30" s="3">
        <f>IF($E30="〇",AB30*基本シート!$E$2,AB30*VLOOKUP(LEFT(AC$6,FIND("(",AC$6)-1),基本シート!$B$6:$C$29,2,FALSE))</f>
        <v>0.36979999999999996</v>
      </c>
      <c r="AD30" s="3">
        <v>0.01</v>
      </c>
      <c r="AE30" s="3">
        <f>IF($E30="〇",AD30*基本シート!$E$2,AD30*VLOOKUP(LEFT(AE$6,FIND("(",AE$6)-1),基本シート!$B$6:$C$29,2,FALSE))</f>
        <v>0.36979999999999996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1.1299999999999999</v>
      </c>
      <c r="AU30" s="3">
        <f>IF($E30="〇",AT30*基本シート!$E$2,AT30*VLOOKUP(LEFT(AU$6,FIND("(",AU$6)-1),基本シート!$B$6:$C$29,2,FALSE))</f>
        <v>41.787399999999991</v>
      </c>
      <c r="AV30" s="3">
        <v>0.55000000000000004</v>
      </c>
      <c r="AW30" s="3">
        <f>IF($E30="〇",AV30*基本シート!$E$2,AV30*VLOOKUP(LEFT(AW$6,FIND("(",AW$6)-1),基本シート!$B$6:$C$29,2,FALSE))</f>
        <v>20.338999999999999</v>
      </c>
      <c r="AX30" s="3">
        <v>0.54</v>
      </c>
      <c r="AY30" s="3">
        <f>IF($E30="〇",AX30*基本シート!$E$2,AX30*VLOOKUP(LEFT(AY$6,FIND("(",AY$6)-1),基本シート!$B$6:$C$29,2,FALSE))</f>
        <v>16.151400000000002</v>
      </c>
      <c r="AZ30" s="3">
        <v>0.88</v>
      </c>
      <c r="BA30" s="3">
        <f>IF($E30="〇",AZ30*基本シート!$E$2,AZ30*VLOOKUP(LEFT(BA$6,FIND("(",BA$6)-1),基本シート!$B$6:$C$29,2,FALSE))</f>
        <v>26.320800000000002</v>
      </c>
      <c r="BB30" s="3">
        <v>2.08</v>
      </c>
      <c r="BC30" s="3">
        <f>IF($E30="〇",BB30*基本シート!$E$2,BB30*VLOOKUP(LEFT(BC$6,FIND("(",BC$6)-1),基本シート!$B$6:$C$29,2,FALSE))</f>
        <v>62.212800000000001</v>
      </c>
      <c r="BD30" s="3">
        <f t="shared" si="32"/>
        <v>8.8299999999999983</v>
      </c>
      <c r="BE30" s="3">
        <f t="shared" si="33"/>
        <v>277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0.01</v>
      </c>
      <c r="BM30" s="3">
        <v>0.81</v>
      </c>
      <c r="BN30" s="3">
        <v>0.6</v>
      </c>
      <c r="BO30" s="3">
        <v>1.1499999999999999</v>
      </c>
      <c r="BP30" s="3">
        <v>4.84</v>
      </c>
      <c r="BQ30" s="3">
        <v>3.92</v>
      </c>
      <c r="BR30" s="3">
        <v>1.76</v>
      </c>
      <c r="BS30" s="3">
        <v>2.9</v>
      </c>
      <c r="BT30" s="3">
        <v>0.82</v>
      </c>
      <c r="BU30" s="3">
        <v>0.3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0.01</v>
      </c>
      <c r="CW30" s="3">
        <f>CV30*基本シート!$C$3</f>
        <v>0.16</v>
      </c>
      <c r="CX30" s="3">
        <v>0.63</v>
      </c>
      <c r="CY30" s="3">
        <f>CX30*基本シート!$C$3</f>
        <v>10.08</v>
      </c>
      <c r="CZ30" s="3">
        <v>0.71</v>
      </c>
      <c r="DA30" s="3">
        <f>CZ30*基本シート!$C$3</f>
        <v>11.36</v>
      </c>
      <c r="DB30" s="3">
        <v>1.35</v>
      </c>
      <c r="DC30" s="3">
        <f>DB30*基本シート!$C$3</f>
        <v>21.6</v>
      </c>
      <c r="DD30" s="3">
        <v>2.48</v>
      </c>
      <c r="DE30" s="3">
        <f>DD30*基本シート!$C$3</f>
        <v>39.68</v>
      </c>
      <c r="DF30" s="3">
        <v>0.47</v>
      </c>
      <c r="DG30" s="3">
        <f>DF30*基本シート!$C$3</f>
        <v>7.52</v>
      </c>
      <c r="DH30" s="3">
        <v>0.05</v>
      </c>
      <c r="DI30" s="3">
        <f>DH30*基本シート!$C$3</f>
        <v>0.8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35"/>
        <v>5.6999999999999993</v>
      </c>
      <c r="EA30" s="3">
        <f>ROUND(DZ30*基本シート!$C$3,0)</f>
        <v>91</v>
      </c>
      <c r="EB30" s="3">
        <v>0.03</v>
      </c>
      <c r="EC30" s="3">
        <v>0.02</v>
      </c>
      <c r="ED30" s="3">
        <v>0.03</v>
      </c>
      <c r="EE30" s="3">
        <v>0.02</v>
      </c>
      <c r="EF30" s="3">
        <v>0.02</v>
      </c>
      <c r="EG30" s="3">
        <v>0.03</v>
      </c>
      <c r="EH30" s="3">
        <v>0.01</v>
      </c>
      <c r="EI30" s="3">
        <v>0.4</v>
      </c>
      <c r="EJ30" s="3">
        <v>0.19</v>
      </c>
      <c r="EK30" s="3">
        <v>7.0000000000000007E-2</v>
      </c>
      <c r="EL30" s="3">
        <v>3.81</v>
      </c>
      <c r="EM30" s="3">
        <v>2.82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36"/>
        <v>7.6000000000000005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0.04</v>
      </c>
      <c r="FP30" s="3">
        <v>0.22</v>
      </c>
      <c r="FQ30" s="3">
        <v>1.95</v>
      </c>
      <c r="FR30" s="3">
        <v>2.2400000000000002</v>
      </c>
      <c r="FS30" s="3">
        <v>1.35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37"/>
        <v>5.8000000000000007</v>
      </c>
      <c r="FZ30" s="3">
        <v>0.4</v>
      </c>
      <c r="GA30" s="3">
        <v>0.4</v>
      </c>
      <c r="GB30" s="3">
        <v>0.43</v>
      </c>
      <c r="GC30" s="3">
        <v>0.4</v>
      </c>
      <c r="GD30" s="3">
        <v>0.63</v>
      </c>
      <c r="GE30" s="3">
        <v>0.43</v>
      </c>
      <c r="GF30" s="3">
        <v>0.7</v>
      </c>
      <c r="GG30" s="3">
        <v>0.45</v>
      </c>
      <c r="GH30" s="3">
        <v>0.41</v>
      </c>
      <c r="GI30" s="3">
        <v>1.1100000000000001</v>
      </c>
      <c r="GJ30" s="3">
        <v>0.41</v>
      </c>
      <c r="GK30" s="3">
        <v>0.4</v>
      </c>
      <c r="GL30" s="3">
        <v>0.41</v>
      </c>
      <c r="GM30" s="3">
        <v>0.42</v>
      </c>
      <c r="GN30" s="3">
        <v>0.39</v>
      </c>
      <c r="GO30" s="3">
        <v>0.47</v>
      </c>
      <c r="GP30" s="3">
        <v>1.95</v>
      </c>
      <c r="GQ30" s="3">
        <v>2.2400000000000002</v>
      </c>
      <c r="GR30" s="3">
        <v>1.36</v>
      </c>
      <c r="GS30" s="3">
        <v>1.1000000000000001</v>
      </c>
      <c r="GT30" s="3">
        <v>0.52</v>
      </c>
      <c r="GU30" s="3">
        <v>0.51</v>
      </c>
      <c r="GV30" s="3">
        <v>0.85</v>
      </c>
      <c r="GW30" s="3">
        <v>2.0499999999999998</v>
      </c>
      <c r="GX30" s="3">
        <f t="shared" si="38"/>
        <v>18.440000000000001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158</v>
      </c>
      <c r="C31" s="6" t="str">
        <f t="shared" si="39"/>
        <v>土曜日</v>
      </c>
      <c r="D31" s="6"/>
      <c r="E31" s="6" t="str">
        <f t="shared" si="34"/>
        <v>〇</v>
      </c>
      <c r="F31" s="6" t="s">
        <v>88</v>
      </c>
      <c r="G31" s="6" t="s">
        <v>88</v>
      </c>
      <c r="H31" s="3">
        <v>0.5</v>
      </c>
      <c r="I31" s="3">
        <f>IF($E31="〇",H31*基本シート!$E$2,H31*VLOOKUP(LEFT(I$6,FIND("(",I$6)-1),基本シート!$B$6:$C$29,2,FALSE))</f>
        <v>14.955</v>
      </c>
      <c r="J31" s="3">
        <v>0.55000000000000004</v>
      </c>
      <c r="K31" s="3">
        <f>IF($E31="〇",J31*基本シート!$E$2,J31*VLOOKUP(LEFT(K$6,FIND("(",K$6)-1),基本シート!$B$6:$C$29,2,FALSE))</f>
        <v>16.450500000000002</v>
      </c>
      <c r="L31" s="3">
        <v>1.45</v>
      </c>
      <c r="M31" s="3">
        <f>IF($E31="〇",L31*基本シート!$E$2,L31*VLOOKUP(LEFT(M$6,FIND("(",M$6)-1),基本シート!$B$6:$C$29,2,FALSE))</f>
        <v>43.369500000000002</v>
      </c>
      <c r="N31" s="3">
        <v>0.69</v>
      </c>
      <c r="O31" s="3">
        <f>IF($E31="〇",N31*基本シート!$E$2,N31*VLOOKUP(LEFT(O$6,FIND("(",O$6)-1),基本シート!$B$6:$C$29,2,FALSE))</f>
        <v>20.637899999999998</v>
      </c>
      <c r="P31" s="3">
        <v>0.56999999999999995</v>
      </c>
      <c r="Q31" s="3">
        <f>IF($E31="〇",P31*基本シート!$E$2,P31*VLOOKUP(LEFT(Q$6,FIND("(",Q$6)-1),基本シート!$B$6:$C$29,2,FALSE))</f>
        <v>17.0487</v>
      </c>
      <c r="R31" s="3">
        <v>0.7</v>
      </c>
      <c r="S31" s="3">
        <f>IF($E31="〇",R31*基本シート!$E$2,R31*VLOOKUP(LEFT(S$6,FIND("(",S$6)-1),基本シート!$B$6:$C$29,2,FALSE))</f>
        <v>20.936999999999998</v>
      </c>
      <c r="T31" s="3">
        <v>0.63</v>
      </c>
      <c r="U31" s="3">
        <f>IF($E31="〇",T31*基本シート!$E$2,T31*VLOOKUP(LEFT(U$6,FIND("(",U$6)-1),基本シート!$B$6:$C$29,2,FALSE))</f>
        <v>18.843299999999999</v>
      </c>
      <c r="V31" s="3">
        <v>0.31</v>
      </c>
      <c r="W31" s="3">
        <f>IF($E31="〇",V31*基本シート!$E$2,V31*VLOOKUP(LEFT(W$6,FIND("(",W$6)-1),基本シート!$B$6:$C$29,2,FALSE))</f>
        <v>9.2721</v>
      </c>
      <c r="X31" s="3">
        <v>0.01</v>
      </c>
      <c r="Y31" s="3">
        <f>IF($E31="〇",X31*基本シート!$E$2,X31*VLOOKUP(LEFT(Y$6,FIND("(",Y$6)-1),基本シート!$B$6:$C$29,2,FALSE))</f>
        <v>0.29910000000000003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0.02</v>
      </c>
      <c r="AC31" s="3">
        <f>IF($E31="〇",AB31*基本シート!$E$2,AB31*VLOOKUP(LEFT(AC$6,FIND("(",AC$6)-1),基本シート!$B$6:$C$29,2,FALSE))</f>
        <v>0.59820000000000007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0.99</v>
      </c>
      <c r="AQ31" s="3">
        <f>IF($E31="〇",AP31*基本シート!$E$2,AP31*VLOOKUP(LEFT(AQ$6,FIND("(",AQ$6)-1),基本シート!$B$6:$C$29,2,FALSE))</f>
        <v>29.610900000000001</v>
      </c>
      <c r="AR31" s="3">
        <v>0.95</v>
      </c>
      <c r="AS31" s="3">
        <f>IF($E31="〇",AR31*基本シート!$E$2,AR31*VLOOKUP(LEFT(AS$6,FIND("(",AS$6)-1),基本シート!$B$6:$C$29,2,FALSE))</f>
        <v>28.4145</v>
      </c>
      <c r="AT31" s="3">
        <v>0.91</v>
      </c>
      <c r="AU31" s="3">
        <f>IF($E31="〇",AT31*基本シート!$E$2,AT31*VLOOKUP(LEFT(AU$6,FIND("(",AU$6)-1),基本シート!$B$6:$C$29,2,FALSE))</f>
        <v>27.2181</v>
      </c>
      <c r="AV31" s="3">
        <v>1</v>
      </c>
      <c r="AW31" s="3">
        <f>IF($E31="〇",AV31*基本シート!$E$2,AV31*VLOOKUP(LEFT(AW$6,FIND("(",AW$6)-1),基本シート!$B$6:$C$29,2,FALSE))</f>
        <v>29.91</v>
      </c>
      <c r="AX31" s="3">
        <v>0.56999999999999995</v>
      </c>
      <c r="AY31" s="3">
        <f>IF($E31="〇",AX31*基本シート!$E$2,AX31*VLOOKUP(LEFT(AY$6,FIND("(",AY$6)-1),基本シート!$B$6:$C$29,2,FALSE))</f>
        <v>17.0487</v>
      </c>
      <c r="AZ31" s="3">
        <v>0.62</v>
      </c>
      <c r="BA31" s="3">
        <f>IF($E31="〇",AZ31*基本シート!$E$2,AZ31*VLOOKUP(LEFT(BA$6,FIND("(",BA$6)-1),基本シート!$B$6:$C$29,2,FALSE))</f>
        <v>18.5442</v>
      </c>
      <c r="BB31" s="3">
        <v>0.56999999999999995</v>
      </c>
      <c r="BC31" s="3">
        <f>IF($E31="〇",BB31*基本シート!$E$2,BB31*VLOOKUP(LEFT(BC$6,FIND("(",BC$6)-1),基本シート!$B$6:$C$29,2,FALSE))</f>
        <v>17.0487</v>
      </c>
      <c r="BD31" s="3">
        <f t="shared" si="32"/>
        <v>11.049999999999999</v>
      </c>
      <c r="BE31" s="3">
        <f t="shared" si="33"/>
        <v>331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0.28000000000000003</v>
      </c>
      <c r="BN31" s="3">
        <v>2.36</v>
      </c>
      <c r="BO31" s="3">
        <v>3.43</v>
      </c>
      <c r="BP31" s="3">
        <v>5.24</v>
      </c>
      <c r="BQ31" s="3">
        <v>6.21</v>
      </c>
      <c r="BR31" s="3">
        <v>5.8</v>
      </c>
      <c r="BS31" s="3">
        <v>4.59</v>
      </c>
      <c r="BT31" s="3">
        <v>1.91</v>
      </c>
      <c r="BU31" s="3">
        <v>0.41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0.28000000000000003</v>
      </c>
      <c r="CU31" s="3">
        <f>CT31*基本シート!$C$3</f>
        <v>4.4800000000000004</v>
      </c>
      <c r="CV31" s="3">
        <v>0.25</v>
      </c>
      <c r="CW31" s="3">
        <f>CV31*基本シート!$C$3</f>
        <v>4</v>
      </c>
      <c r="CX31" s="3">
        <v>1.36</v>
      </c>
      <c r="CY31" s="3">
        <f>CX31*基本シート!$C$3</f>
        <v>21.76</v>
      </c>
      <c r="CZ31" s="3">
        <v>3.9</v>
      </c>
      <c r="DA31" s="3">
        <f>CZ31*基本シート!$C$3</f>
        <v>62.4</v>
      </c>
      <c r="DB31" s="3">
        <v>5.13</v>
      </c>
      <c r="DC31" s="3">
        <f>DB31*基本シート!$C$3</f>
        <v>82.08</v>
      </c>
      <c r="DD31" s="3">
        <v>4.0199999999999996</v>
      </c>
      <c r="DE31" s="3">
        <f>DD31*基本シート!$C$3</f>
        <v>64.319999999999993</v>
      </c>
      <c r="DF31" s="3">
        <v>1.32</v>
      </c>
      <c r="DG31" s="3">
        <f>DF31*基本シート!$C$3</f>
        <v>21.12</v>
      </c>
      <c r="DH31" s="3">
        <v>0.17</v>
      </c>
      <c r="DI31" s="3">
        <f>DH31*基本シート!$C$3</f>
        <v>2.72</v>
      </c>
      <c r="DJ31" s="3">
        <v>0</v>
      </c>
      <c r="DK31" s="3">
        <f>DJ31*基本シート!$C$3</f>
        <v>0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35"/>
        <v>16.440000000000001</v>
      </c>
      <c r="EA31" s="3">
        <f>ROUND(DZ31*基本シート!$C$3,0)</f>
        <v>263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0.02</v>
      </c>
      <c r="EH31" s="3">
        <v>0.02</v>
      </c>
      <c r="EI31" s="3">
        <v>0.06</v>
      </c>
      <c r="EJ31" s="3">
        <v>1.27</v>
      </c>
      <c r="EK31" s="3">
        <v>2.2200000000000002</v>
      </c>
      <c r="EL31" s="3">
        <v>3.13</v>
      </c>
      <c r="EM31" s="3">
        <v>0.38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0.03</v>
      </c>
      <c r="EV31" s="3">
        <v>0.03</v>
      </c>
      <c r="EW31" s="3">
        <v>0.02</v>
      </c>
      <c r="EX31" s="3">
        <v>0.03</v>
      </c>
      <c r="EY31" s="3">
        <v>0.03</v>
      </c>
      <c r="EZ31" s="3">
        <f t="shared" si="36"/>
        <v>7.4200000000000008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0.01</v>
      </c>
      <c r="FO31" s="3">
        <v>0</v>
      </c>
      <c r="FP31" s="3">
        <v>0.25</v>
      </c>
      <c r="FQ31" s="3">
        <v>2.37</v>
      </c>
      <c r="FR31" s="3">
        <v>2.08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37"/>
        <v>4.71</v>
      </c>
      <c r="FZ31" s="3">
        <v>0.47</v>
      </c>
      <c r="GA31" s="3">
        <v>0.52</v>
      </c>
      <c r="GB31" s="3">
        <v>1.42</v>
      </c>
      <c r="GC31" s="3">
        <v>0.66</v>
      </c>
      <c r="GD31" s="3">
        <v>0.54</v>
      </c>
      <c r="GE31" s="3">
        <v>0.68</v>
      </c>
      <c r="GF31" s="3">
        <v>0.61</v>
      </c>
      <c r="GG31" s="3">
        <v>0.53</v>
      </c>
      <c r="GH31" s="3">
        <v>0.82</v>
      </c>
      <c r="GI31" s="3">
        <v>0.97</v>
      </c>
      <c r="GJ31" s="3">
        <v>0.77</v>
      </c>
      <c r="GK31" s="3">
        <v>1.93</v>
      </c>
      <c r="GL31" s="3">
        <v>0.67</v>
      </c>
      <c r="GM31" s="3">
        <v>0.57999999999999996</v>
      </c>
      <c r="GN31" s="3">
        <v>0.59</v>
      </c>
      <c r="GO31" s="3">
        <v>0.49</v>
      </c>
      <c r="GP31" s="3">
        <v>2.37</v>
      </c>
      <c r="GQ31" s="3">
        <v>3.06</v>
      </c>
      <c r="GR31" s="3">
        <v>0.92</v>
      </c>
      <c r="GS31" s="3">
        <v>0.88</v>
      </c>
      <c r="GT31" s="3">
        <v>0.97</v>
      </c>
      <c r="GU31" s="3">
        <v>0.55000000000000004</v>
      </c>
      <c r="GV31" s="3">
        <v>0.59</v>
      </c>
      <c r="GW31" s="3">
        <v>0.54</v>
      </c>
      <c r="GX31" s="3">
        <f t="shared" si="38"/>
        <v>22.13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159</v>
      </c>
      <c r="C32" s="6" t="str">
        <f t="shared" si="39"/>
        <v>日曜日</v>
      </c>
      <c r="D32" s="6"/>
      <c r="E32" s="6" t="str">
        <f t="shared" si="34"/>
        <v>〇</v>
      </c>
      <c r="F32" s="6" t="s">
        <v>88</v>
      </c>
      <c r="G32" s="6" t="s">
        <v>87</v>
      </c>
      <c r="H32" s="3">
        <v>0.64</v>
      </c>
      <c r="I32" s="3">
        <f>IF($E32="〇",H32*基本シート!$E$2,H32*VLOOKUP(LEFT(I$6,FIND("(",I$6)-1),基本シート!$B$6:$C$29,2,FALSE))</f>
        <v>19.142400000000002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0.62</v>
      </c>
      <c r="M32" s="3">
        <f>IF($E32="〇",L32*基本シート!$E$2,L32*VLOOKUP(LEFT(M$6,FIND("(",M$6)-1),基本シート!$B$6:$C$29,2,FALSE))</f>
        <v>18.5442</v>
      </c>
      <c r="N32" s="3">
        <v>1.67</v>
      </c>
      <c r="O32" s="3">
        <f>IF($E32="〇",N32*基本シート!$E$2,N32*VLOOKUP(LEFT(O$6,FIND("(",O$6)-1),基本シート!$B$6:$C$29,2,FALSE))</f>
        <v>49.9497</v>
      </c>
      <c r="P32" s="3">
        <v>0.63</v>
      </c>
      <c r="Q32" s="3">
        <f>IF($E32="〇",P32*基本シート!$E$2,P32*VLOOKUP(LEFT(Q$6,FIND("(",Q$6)-1),基本シート!$B$6:$C$29,2,FALSE))</f>
        <v>18.843299999999999</v>
      </c>
      <c r="R32" s="3">
        <v>0.54</v>
      </c>
      <c r="S32" s="3">
        <f>IF($E32="〇",R32*基本シート!$E$2,R32*VLOOKUP(LEFT(S$6,FIND("(",S$6)-1),基本シート!$B$6:$C$29,2,FALSE))</f>
        <v>16.151400000000002</v>
      </c>
      <c r="T32" s="3">
        <v>0.61</v>
      </c>
      <c r="U32" s="3">
        <f>IF($E32="〇",T32*基本シート!$E$2,T32*VLOOKUP(LEFT(U$6,FIND("(",U$6)-1),基本シート!$B$6:$C$29,2,FALSE))</f>
        <v>18.245100000000001</v>
      </c>
      <c r="V32" s="3">
        <v>0.96</v>
      </c>
      <c r="W32" s="3">
        <f>IF($E32="〇",V32*基本シート!$E$2,V32*VLOOKUP(LEFT(W$6,FIND("(",W$6)-1),基本シート!$B$6:$C$29,2,FALSE))</f>
        <v>28.7136</v>
      </c>
      <c r="X32" s="3">
        <v>0.35</v>
      </c>
      <c r="Y32" s="3">
        <f>IF($E32="〇",X32*基本シート!$E$2,X32*VLOOKUP(LEFT(Y$6,FIND("(",Y$6)-1),基本シート!$B$6:$C$29,2,FALSE))</f>
        <v>10.468499999999999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0.04</v>
      </c>
      <c r="AC32" s="3">
        <f>IF($E32="〇",AB32*基本シート!$E$2,AB32*VLOOKUP(LEFT(AC$6,FIND("(",AC$6)-1),基本シート!$B$6:$C$29,2,FALSE))</f>
        <v>1.1964000000000001</v>
      </c>
      <c r="AD32" s="3">
        <v>0.01</v>
      </c>
      <c r="AE32" s="3">
        <f>IF($E32="〇",AD32*基本シート!$E$2,AD32*VLOOKUP(LEFT(AE$6,FIND("(",AE$6)-1),基本シート!$B$6:$C$29,2,FALSE))</f>
        <v>0.29910000000000003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0.29910000000000003</v>
      </c>
      <c r="AN32" s="3">
        <v>0.12</v>
      </c>
      <c r="AO32" s="3">
        <f>IF($E32="〇",AN32*基本シート!$E$2,AN32*VLOOKUP(LEFT(AO$6,FIND("(",AO$6)-1),基本シート!$B$6:$C$29,2,FALSE))</f>
        <v>3.5891999999999999</v>
      </c>
      <c r="AP32" s="3">
        <v>0.84</v>
      </c>
      <c r="AQ32" s="3">
        <f>IF($E32="〇",AP32*基本シート!$E$2,AP32*VLOOKUP(LEFT(AQ$6,FIND("(",AQ$6)-1),基本シート!$B$6:$C$29,2,FALSE))</f>
        <v>25.124399999999998</v>
      </c>
      <c r="AR32" s="3">
        <v>2.25</v>
      </c>
      <c r="AS32" s="3">
        <f>IF($E32="〇",AR32*基本シート!$E$2,AR32*VLOOKUP(LEFT(AS$6,FIND("(",AS$6)-1),基本シート!$B$6:$C$29,2,FALSE))</f>
        <v>67.297499999999999</v>
      </c>
      <c r="AT32" s="3">
        <v>0.74</v>
      </c>
      <c r="AU32" s="3">
        <f>IF($E32="〇",AT32*基本シート!$E$2,AT32*VLOOKUP(LEFT(AU$6,FIND("(",AU$6)-1),基本シート!$B$6:$C$29,2,FALSE))</f>
        <v>22.133399999999998</v>
      </c>
      <c r="AV32" s="3">
        <v>1.91</v>
      </c>
      <c r="AW32" s="3">
        <f>IF($E32="〇",AV32*基本シート!$E$2,AV32*VLOOKUP(LEFT(AW$6,FIND("(",AW$6)-1),基本シート!$B$6:$C$29,2,FALSE))</f>
        <v>57.128099999999996</v>
      </c>
      <c r="AX32" s="3">
        <v>0.61</v>
      </c>
      <c r="AY32" s="3">
        <f>IF($E32="〇",AX32*基本シート!$E$2,AX32*VLOOKUP(LEFT(AY$6,FIND("(",AY$6)-1),基本シート!$B$6:$C$29,2,FALSE))</f>
        <v>18.245100000000001</v>
      </c>
      <c r="AZ32" s="3">
        <v>0.62</v>
      </c>
      <c r="BA32" s="3">
        <f>IF($E32="〇",AZ32*基本シート!$E$2,AZ32*VLOOKUP(LEFT(BA$6,FIND("(",BA$6)-1),基本シート!$B$6:$C$29,2,FALSE))</f>
        <v>18.5442</v>
      </c>
      <c r="BB32" s="3">
        <v>0.9</v>
      </c>
      <c r="BC32" s="3">
        <f>IF($E32="〇",BB32*基本シート!$E$2,BB32*VLOOKUP(LEFT(BC$6,FIND("(",BC$6)-1),基本シート!$B$6:$C$29,2,FALSE))</f>
        <v>26.919</v>
      </c>
      <c r="BD32" s="3">
        <f t="shared" si="32"/>
        <v>14.649999999999999</v>
      </c>
      <c r="BE32" s="3">
        <f t="shared" si="33"/>
        <v>438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0.09</v>
      </c>
      <c r="BN32" s="3">
        <v>1.1299999999999999</v>
      </c>
      <c r="BO32" s="3">
        <v>5.35</v>
      </c>
      <c r="BP32" s="3">
        <v>2.0299999999999998</v>
      </c>
      <c r="BQ32" s="3">
        <v>2.0499999999999998</v>
      </c>
      <c r="BR32" s="3">
        <v>2.97</v>
      </c>
      <c r="BS32" s="3">
        <v>1.94</v>
      </c>
      <c r="BT32" s="3">
        <v>1</v>
      </c>
      <c r="BU32" s="3">
        <v>0.25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0.36</v>
      </c>
      <c r="CU32" s="3">
        <f>CT32*基本シート!$C$3</f>
        <v>5.76</v>
      </c>
      <c r="CV32" s="3">
        <v>0.57999999999999996</v>
      </c>
      <c r="CW32" s="3">
        <f>CV32*基本シート!$C$3</f>
        <v>9.2799999999999994</v>
      </c>
      <c r="CX32" s="3">
        <v>0.08</v>
      </c>
      <c r="CY32" s="3">
        <f>CX32*基本シート!$C$3</f>
        <v>1.28</v>
      </c>
      <c r="CZ32" s="3">
        <v>0.15</v>
      </c>
      <c r="DA32" s="3">
        <f>CZ32*基本シート!$C$3</f>
        <v>2.4</v>
      </c>
      <c r="DB32" s="3">
        <v>2.35</v>
      </c>
      <c r="DC32" s="3">
        <f>DB32*基本シート!$C$3</f>
        <v>37.6</v>
      </c>
      <c r="DD32" s="3">
        <v>1.39</v>
      </c>
      <c r="DE32" s="3">
        <f>DD32*基本シート!$C$3</f>
        <v>22.24</v>
      </c>
      <c r="DF32" s="3">
        <v>0.4</v>
      </c>
      <c r="DG32" s="3">
        <f>DF32*基本シート!$C$3</f>
        <v>6.4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35"/>
        <v>5.33</v>
      </c>
      <c r="EA32" s="3">
        <f>ROUND(DZ32*基本シート!$C$3,0)</f>
        <v>85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</v>
      </c>
      <c r="EJ32" s="3">
        <v>0.5</v>
      </c>
      <c r="EK32" s="3">
        <v>4.08</v>
      </c>
      <c r="EL32" s="3">
        <v>0.4</v>
      </c>
      <c r="EM32" s="3">
        <v>1.06</v>
      </c>
      <c r="EN32" s="3">
        <v>0.05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0.02</v>
      </c>
      <c r="EZ32" s="3">
        <f t="shared" si="36"/>
        <v>6.4600000000000009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0.11</v>
      </c>
      <c r="FP32" s="3">
        <v>0.7</v>
      </c>
      <c r="FQ32" s="3">
        <v>1.84</v>
      </c>
      <c r="FR32" s="3">
        <v>2.68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37"/>
        <v>5.33</v>
      </c>
      <c r="FZ32" s="3">
        <v>0.61</v>
      </c>
      <c r="GA32" s="3">
        <v>0.55000000000000004</v>
      </c>
      <c r="GB32" s="3">
        <v>0.59</v>
      </c>
      <c r="GC32" s="3">
        <v>1.64</v>
      </c>
      <c r="GD32" s="3">
        <v>0.6</v>
      </c>
      <c r="GE32" s="3">
        <v>0.51</v>
      </c>
      <c r="GF32" s="3">
        <v>0.59</v>
      </c>
      <c r="GG32" s="3">
        <v>1.05</v>
      </c>
      <c r="GH32" s="3">
        <v>0.62</v>
      </c>
      <c r="GI32" s="3">
        <v>0.69</v>
      </c>
      <c r="GJ32" s="3">
        <v>1.59</v>
      </c>
      <c r="GK32" s="3">
        <v>0.85</v>
      </c>
      <c r="GL32" s="3">
        <v>0.56999999999999995</v>
      </c>
      <c r="GM32" s="3">
        <v>0.55000000000000004</v>
      </c>
      <c r="GN32" s="3">
        <v>0.71</v>
      </c>
      <c r="GO32" s="3">
        <v>0.95</v>
      </c>
      <c r="GP32" s="3">
        <v>1.95</v>
      </c>
      <c r="GQ32" s="3">
        <v>3.52</v>
      </c>
      <c r="GR32" s="3">
        <v>2.2200000000000002</v>
      </c>
      <c r="GS32" s="3">
        <v>0.71</v>
      </c>
      <c r="GT32" s="3">
        <v>1.88</v>
      </c>
      <c r="GU32" s="3">
        <v>0.57999999999999996</v>
      </c>
      <c r="GV32" s="3">
        <v>0.59</v>
      </c>
      <c r="GW32" s="3">
        <v>0.88</v>
      </c>
      <c r="GX32" s="3">
        <f t="shared" si="38"/>
        <v>24.999999999999993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160</v>
      </c>
      <c r="C33" s="6" t="str">
        <f t="shared" si="39"/>
        <v>月曜日</v>
      </c>
      <c r="D33" s="6"/>
      <c r="E33" s="6" t="str">
        <f t="shared" si="34"/>
        <v/>
      </c>
      <c r="F33" s="6" t="s">
        <v>87</v>
      </c>
      <c r="G33" s="6" t="s">
        <v>87</v>
      </c>
      <c r="H33" s="3">
        <v>1.31</v>
      </c>
      <c r="I33" s="3">
        <f>IF($E33="〇",H33*基本シート!$E$2,H33*VLOOKUP(LEFT(I$6,FIND("(",I$6)-1),基本シート!$B$6:$C$29,2,FALSE))</f>
        <v>39.182099999999998</v>
      </c>
      <c r="J33" s="3">
        <v>0.59</v>
      </c>
      <c r="K33" s="3">
        <f>IF($E33="〇",J33*基本シート!$E$2,J33*VLOOKUP(LEFT(K$6,FIND("(",K$6)-1),基本シート!$B$6:$C$29,2,FALSE))</f>
        <v>17.646899999999999</v>
      </c>
      <c r="L33" s="3">
        <v>0.59</v>
      </c>
      <c r="M33" s="3">
        <f>IF($E33="〇",L33*基本シート!$E$2,L33*VLOOKUP(LEFT(M$6,FIND("(",M$6)-1),基本シート!$B$6:$C$29,2,FALSE))</f>
        <v>17.646899999999999</v>
      </c>
      <c r="N33" s="3">
        <v>0.59</v>
      </c>
      <c r="O33" s="3">
        <f>IF($E33="〇",N33*基本シート!$E$2,N33*VLOOKUP(LEFT(O$6,FIND("(",O$6)-1),基本シート!$B$6:$C$29,2,FALSE))</f>
        <v>17.646899999999999</v>
      </c>
      <c r="P33" s="3">
        <v>0.8</v>
      </c>
      <c r="Q33" s="3">
        <f>IF($E33="〇",P33*基本シート!$E$2,P33*VLOOKUP(LEFT(Q$6,FIND("(",Q$6)-1),基本シート!$B$6:$C$29,2,FALSE))</f>
        <v>23.928000000000001</v>
      </c>
      <c r="R33" s="3">
        <v>0.62</v>
      </c>
      <c r="S33" s="3">
        <f>IF($E33="〇",R33*基本シート!$E$2,R33*VLOOKUP(LEFT(S$6,FIND("(",S$6)-1),基本シート!$B$6:$C$29,2,FALSE))</f>
        <v>18.5442</v>
      </c>
      <c r="T33" s="3">
        <v>0.71</v>
      </c>
      <c r="U33" s="3">
        <f>IF($E33="〇",T33*基本シート!$E$2,T33*VLOOKUP(LEFT(U$6,FIND("(",U$6)-1),基本シート!$B$6:$C$29,2,FALSE))</f>
        <v>21.2361</v>
      </c>
      <c r="V33" s="3">
        <v>0.49</v>
      </c>
      <c r="W33" s="3">
        <f>IF($E33="〇",V33*基本シート!$E$2,V33*VLOOKUP(LEFT(W$6,FIND("(",W$6)-1),基本シート!$B$6:$C$29,2,FALSE))</f>
        <v>18.120199999999997</v>
      </c>
      <c r="X33" s="3">
        <v>1.05</v>
      </c>
      <c r="Y33" s="3">
        <f>IF($E33="〇",X33*基本シート!$E$2,X33*VLOOKUP(LEFT(Y$6,FIND("(",Y$6)-1),基本シート!$B$6:$C$29,2,FALSE))</f>
        <v>38.829000000000001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0.27</v>
      </c>
      <c r="AI33" s="3">
        <f>IF($E33="〇",AH33*基本シート!$E$2,AH33*VLOOKUP(LEFT(AI$6,FIND("(",AI$6)-1),基本シート!$B$6:$C$29,2,FALSE))</f>
        <v>9.9846000000000004</v>
      </c>
      <c r="AJ33" s="3">
        <v>0.34</v>
      </c>
      <c r="AK33" s="3">
        <f>IF($E33="〇",AJ33*基本シート!$E$2,AJ33*VLOOKUP(LEFT(AK$6,FIND("(",AK$6)-1),基本シート!$B$6:$C$29,2,FALSE))</f>
        <v>12.5732</v>
      </c>
      <c r="AL33" s="3">
        <v>1.27</v>
      </c>
      <c r="AM33" s="3">
        <f>IF($E33="〇",AL33*基本シート!$E$2,AL33*VLOOKUP(LEFT(AM$6,FIND("(",AM$6)-1),基本シート!$B$6:$C$29,2,FALSE))</f>
        <v>46.964599999999997</v>
      </c>
      <c r="AN33" s="3">
        <v>1.23</v>
      </c>
      <c r="AO33" s="3">
        <f>IF($E33="〇",AN33*基本シート!$E$2,AN33*VLOOKUP(LEFT(AO$6,FIND("(",AO$6)-1),基本シート!$B$6:$C$29,2,FALSE))</f>
        <v>45.485399999999998</v>
      </c>
      <c r="AP33" s="3">
        <v>2.2799999999999998</v>
      </c>
      <c r="AQ33" s="3">
        <f>IF($E33="〇",AP33*基本シート!$E$2,AP33*VLOOKUP(LEFT(AQ$6,FIND("(",AQ$6)-1),基本シート!$B$6:$C$29,2,FALSE))</f>
        <v>84.314399999999992</v>
      </c>
      <c r="AR33" s="3">
        <v>1.06</v>
      </c>
      <c r="AS33" s="3">
        <f>IF($E33="〇",AR33*基本シート!$E$2,AR33*VLOOKUP(LEFT(AS$6,FIND("(",AS$6)-1),基本シート!$B$6:$C$29,2,FALSE))</f>
        <v>39.198799999999999</v>
      </c>
      <c r="AT33" s="3">
        <v>0.99</v>
      </c>
      <c r="AU33" s="3">
        <f>IF($E33="〇",AT33*基本シート!$E$2,AT33*VLOOKUP(LEFT(AU$6,FIND("(",AU$6)-1),基本シート!$B$6:$C$29,2,FALSE))</f>
        <v>36.610199999999999</v>
      </c>
      <c r="AV33" s="3">
        <v>0.78</v>
      </c>
      <c r="AW33" s="3">
        <f>IF($E33="〇",AV33*基本シート!$E$2,AV33*VLOOKUP(LEFT(AW$6,FIND("(",AW$6)-1),基本シート!$B$6:$C$29,2,FALSE))</f>
        <v>28.8444</v>
      </c>
      <c r="AX33" s="3">
        <v>0.99</v>
      </c>
      <c r="AY33" s="3">
        <f>IF($E33="〇",AX33*基本シート!$E$2,AX33*VLOOKUP(LEFT(AY$6,FIND("(",AY$6)-1),基本シート!$B$6:$C$29,2,FALSE))</f>
        <v>29.610900000000001</v>
      </c>
      <c r="AZ33" s="3">
        <v>1.57</v>
      </c>
      <c r="BA33" s="3">
        <f>IF($E33="〇",AZ33*基本シート!$E$2,AZ33*VLOOKUP(LEFT(BA$6,FIND("(",BA$6)-1),基本シート!$B$6:$C$29,2,FALSE))</f>
        <v>46.9587</v>
      </c>
      <c r="BB33" s="3">
        <v>0.46</v>
      </c>
      <c r="BC33" s="3">
        <f>IF($E33="〇",BB33*基本シート!$E$2,BB33*VLOOKUP(LEFT(BC$6,FIND("(",BC$6)-1),基本シート!$B$6:$C$29,2,FALSE))</f>
        <v>13.758600000000001</v>
      </c>
      <c r="BD33" s="3">
        <f t="shared" si="32"/>
        <v>17.989999999999998</v>
      </c>
      <c r="BE33" s="3">
        <f t="shared" si="33"/>
        <v>607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0.06</v>
      </c>
      <c r="BN33" s="3">
        <v>0.54</v>
      </c>
      <c r="BO33" s="3">
        <v>0.74</v>
      </c>
      <c r="BP33" s="3">
        <v>0.5</v>
      </c>
      <c r="BQ33" s="3">
        <v>0.4</v>
      </c>
      <c r="BR33" s="3">
        <v>0.27</v>
      </c>
      <c r="BS33" s="3">
        <v>0.23</v>
      </c>
      <c r="BT33" s="3">
        <v>0.13</v>
      </c>
      <c r="BU33" s="3">
        <v>0.03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35"/>
        <v>0.03</v>
      </c>
      <c r="EA33" s="3">
        <f>ROUND(DZ33*基本シート!$C$3,0)</f>
        <v>0</v>
      </c>
      <c r="EB33" s="3">
        <v>0.03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0.02</v>
      </c>
      <c r="EI33" s="3">
        <v>0</v>
      </c>
      <c r="EJ33" s="3">
        <v>0.1</v>
      </c>
      <c r="EK33" s="3">
        <v>0.15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0.02</v>
      </c>
      <c r="ES33" s="3">
        <v>0.03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36"/>
        <v>0.68000000000000016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0.15</v>
      </c>
      <c r="FM33" s="3">
        <v>0.26</v>
      </c>
      <c r="FN33" s="3">
        <v>0.08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37"/>
        <v>0.5</v>
      </c>
      <c r="FZ33" s="3">
        <v>1.28</v>
      </c>
      <c r="GA33" s="3">
        <v>0.56000000000000005</v>
      </c>
      <c r="GB33" s="3">
        <v>0.56000000000000005</v>
      </c>
      <c r="GC33" s="3">
        <v>0.56000000000000005</v>
      </c>
      <c r="GD33" s="3">
        <v>0.77</v>
      </c>
      <c r="GE33" s="3">
        <v>0.59</v>
      </c>
      <c r="GF33" s="3">
        <v>0.69</v>
      </c>
      <c r="GG33" s="3">
        <v>0.55000000000000004</v>
      </c>
      <c r="GH33" s="3">
        <v>1.49</v>
      </c>
      <c r="GI33" s="3">
        <v>0.57999999999999996</v>
      </c>
      <c r="GJ33" s="3">
        <v>0.5</v>
      </c>
      <c r="GK33" s="3">
        <v>0.54</v>
      </c>
      <c r="GL33" s="3">
        <v>0.53</v>
      </c>
      <c r="GM33" s="3">
        <v>0.57999999999999996</v>
      </c>
      <c r="GN33" s="3">
        <v>0.47</v>
      </c>
      <c r="GO33" s="3">
        <v>1.3</v>
      </c>
      <c r="GP33" s="3">
        <v>1.21</v>
      </c>
      <c r="GQ33" s="3">
        <v>2.25</v>
      </c>
      <c r="GR33" s="3">
        <v>1.03</v>
      </c>
      <c r="GS33" s="3">
        <v>0.96</v>
      </c>
      <c r="GT33" s="3">
        <v>0.75</v>
      </c>
      <c r="GU33" s="3">
        <v>0.96</v>
      </c>
      <c r="GV33" s="3">
        <v>1.54</v>
      </c>
      <c r="GW33" s="3">
        <v>0.43</v>
      </c>
      <c r="GX33" s="3">
        <f t="shared" si="38"/>
        <v>20.68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161</v>
      </c>
      <c r="C34" s="6" t="str">
        <f t="shared" si="39"/>
        <v>火曜日</v>
      </c>
      <c r="D34" s="6"/>
      <c r="E34" s="6" t="str">
        <f t="shared" si="34"/>
        <v/>
      </c>
      <c r="F34" s="6" t="s">
        <v>87</v>
      </c>
      <c r="G34" s="6" t="s">
        <v>91</v>
      </c>
      <c r="H34" s="3">
        <v>0.54</v>
      </c>
      <c r="I34" s="3">
        <f>IF($E34="〇",H34*基本シート!$E$2,H34*VLOOKUP(LEFT(I$6,FIND("(",I$6)-1),基本シート!$B$6:$C$29,2,FALSE))</f>
        <v>16.151400000000002</v>
      </c>
      <c r="J34" s="3">
        <v>0.54</v>
      </c>
      <c r="K34" s="3">
        <f>IF($E34="〇",J34*基本シート!$E$2,J34*VLOOKUP(LEFT(K$6,FIND("(",K$6)-1),基本シート!$B$6:$C$29,2,FALSE))</f>
        <v>16.151400000000002</v>
      </c>
      <c r="L34" s="3">
        <v>0.56000000000000005</v>
      </c>
      <c r="M34" s="3">
        <f>IF($E34="〇",L34*基本シート!$E$2,L34*VLOOKUP(LEFT(M$6,FIND("(",M$6)-1),基本シート!$B$6:$C$29,2,FALSE))</f>
        <v>16.749600000000001</v>
      </c>
      <c r="N34" s="3">
        <v>0.56000000000000005</v>
      </c>
      <c r="O34" s="3">
        <f>IF($E34="〇",N34*基本シート!$E$2,N34*VLOOKUP(LEFT(O$6,FIND("(",O$6)-1),基本シート!$B$6:$C$29,2,FALSE))</f>
        <v>16.749600000000001</v>
      </c>
      <c r="P34" s="3">
        <v>1.3</v>
      </c>
      <c r="Q34" s="3">
        <f>IF($E34="〇",P34*基本シート!$E$2,P34*VLOOKUP(LEFT(Q$6,FIND("(",Q$6)-1),基本シート!$B$6:$C$29,2,FALSE))</f>
        <v>38.883000000000003</v>
      </c>
      <c r="R34" s="3">
        <v>0.8</v>
      </c>
      <c r="S34" s="3">
        <f>IF($E34="〇",R34*基本シート!$E$2,R34*VLOOKUP(LEFT(S$6,FIND("(",S$6)-1),基本シート!$B$6:$C$29,2,FALSE))</f>
        <v>23.928000000000001</v>
      </c>
      <c r="T34" s="3">
        <v>0.74</v>
      </c>
      <c r="U34" s="3">
        <f>IF($E34="〇",T34*基本シート!$E$2,T34*VLOOKUP(LEFT(U$6,FIND("(",U$6)-1),基本シート!$B$6:$C$29,2,FALSE))</f>
        <v>22.133399999999998</v>
      </c>
      <c r="V34" s="3">
        <v>0.56999999999999995</v>
      </c>
      <c r="W34" s="3">
        <f>IF($E34="〇",V34*基本シート!$E$2,V34*VLOOKUP(LEFT(W$6,FIND("(",W$6)-1),基本シート!$B$6:$C$29,2,FALSE))</f>
        <v>21.078599999999998</v>
      </c>
      <c r="X34" s="3">
        <v>0.17</v>
      </c>
      <c r="Y34" s="3">
        <f>IF($E34="〇",X34*基本シート!$E$2,X34*VLOOKUP(LEFT(Y$6,FIND("(",Y$6)-1),基本シート!$B$6:$C$29,2,FALSE))</f>
        <v>6.2866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0.02</v>
      </c>
      <c r="AC34" s="3">
        <f>IF($E34="〇",AB34*基本シート!$E$2,AB34*VLOOKUP(LEFT(AC$6,FIND("(",AC$6)-1),基本シート!$B$6:$C$29,2,FALSE))</f>
        <v>0.73959999999999992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0.01</v>
      </c>
      <c r="AG34" s="3">
        <f>IF($E34="〇",AF34*基本シート!$E$2,AF34*VLOOKUP(LEFT(AG$6,FIND("(",AG$6)-1),基本シート!$B$6:$C$29,2,FALSE))</f>
        <v>0.36979999999999996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0.36</v>
      </c>
      <c r="AQ34" s="3">
        <f>IF($E34="〇",AP34*基本シート!$E$2,AP34*VLOOKUP(LEFT(AQ$6,FIND("(",AQ$6)-1),基本シート!$B$6:$C$29,2,FALSE))</f>
        <v>13.312799999999998</v>
      </c>
      <c r="AR34" s="3">
        <v>1.1499999999999999</v>
      </c>
      <c r="AS34" s="3">
        <f>IF($E34="〇",AR34*基本シート!$E$2,AR34*VLOOKUP(LEFT(AS$6,FIND("(",AS$6)-1),基本シート!$B$6:$C$29,2,FALSE))</f>
        <v>42.526999999999994</v>
      </c>
      <c r="AT34" s="3">
        <v>1.0900000000000001</v>
      </c>
      <c r="AU34" s="3">
        <f>IF($E34="〇",AT34*基本シート!$E$2,AT34*VLOOKUP(LEFT(AU$6,FIND("(",AU$6)-1),基本シート!$B$6:$C$29,2,FALSE))</f>
        <v>40.308199999999999</v>
      </c>
      <c r="AV34" s="3">
        <v>0.56000000000000005</v>
      </c>
      <c r="AW34" s="3">
        <f>IF($E34="〇",AV34*基本シート!$E$2,AV34*VLOOKUP(LEFT(AW$6,FIND("(",AW$6)-1),基本シート!$B$6:$C$29,2,FALSE))</f>
        <v>20.7088</v>
      </c>
      <c r="AX34" s="3">
        <v>0.87</v>
      </c>
      <c r="AY34" s="3">
        <f>IF($E34="〇",AX34*基本シート!$E$2,AX34*VLOOKUP(LEFT(AY$6,FIND("(",AY$6)-1),基本シート!$B$6:$C$29,2,FALSE))</f>
        <v>26.021699999999999</v>
      </c>
      <c r="AZ34" s="3">
        <v>1.8</v>
      </c>
      <c r="BA34" s="3">
        <f>IF($E34="〇",AZ34*基本シート!$E$2,AZ34*VLOOKUP(LEFT(BA$6,FIND("(",BA$6)-1),基本シート!$B$6:$C$29,2,FALSE))</f>
        <v>53.838000000000001</v>
      </c>
      <c r="BB34" s="3">
        <v>0.66</v>
      </c>
      <c r="BC34" s="3">
        <f>IF($E34="〇",BB34*基本シート!$E$2,BB34*VLOOKUP(LEFT(BC$6,FIND("(",BC$6)-1),基本シート!$B$6:$C$29,2,FALSE))</f>
        <v>19.740600000000001</v>
      </c>
      <c r="BD34" s="3">
        <f t="shared" si="32"/>
        <v>12.48</v>
      </c>
      <c r="BE34" s="3">
        <f t="shared" si="33"/>
        <v>402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0.31</v>
      </c>
      <c r="BO34" s="3">
        <v>0.44</v>
      </c>
      <c r="BP34" s="3">
        <v>1.7</v>
      </c>
      <c r="BQ34" s="3">
        <v>3.07</v>
      </c>
      <c r="BR34" s="3">
        <v>2.2000000000000002</v>
      </c>
      <c r="BS34" s="3">
        <v>0.79</v>
      </c>
      <c r="BT34" s="3">
        <v>0.52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0.13</v>
      </c>
      <c r="CY34" s="3">
        <f>CX34*基本シート!$C$3</f>
        <v>2.08</v>
      </c>
      <c r="CZ34" s="3">
        <v>0.32</v>
      </c>
      <c r="DA34" s="3">
        <f>CZ34*基本シート!$C$3</f>
        <v>5.12</v>
      </c>
      <c r="DB34" s="3">
        <v>0.36</v>
      </c>
      <c r="DC34" s="3">
        <f>DB34*基本シート!$C$3</f>
        <v>5.76</v>
      </c>
      <c r="DD34" s="3">
        <v>0.01</v>
      </c>
      <c r="DE34" s="3">
        <f>DD34*基本シート!$C$3</f>
        <v>0.16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35"/>
        <v>0.85000000000000009</v>
      </c>
      <c r="EA34" s="3">
        <f>ROUND(DZ34*基本シート!$C$3,0)</f>
        <v>14</v>
      </c>
      <c r="EB34" s="3">
        <v>0.03</v>
      </c>
      <c r="EC34" s="3">
        <v>0.03</v>
      </c>
      <c r="ED34" s="3">
        <v>0.03</v>
      </c>
      <c r="EE34" s="3">
        <v>0.02</v>
      </c>
      <c r="EF34" s="3">
        <v>0.04</v>
      </c>
      <c r="EG34" s="3">
        <v>0.04</v>
      </c>
      <c r="EH34" s="3">
        <v>0.03</v>
      </c>
      <c r="EI34" s="3">
        <v>0.01</v>
      </c>
      <c r="EJ34" s="3">
        <v>0.03</v>
      </c>
      <c r="EK34" s="3">
        <v>0.11</v>
      </c>
      <c r="EL34" s="3">
        <v>1.1100000000000001</v>
      </c>
      <c r="EM34" s="3">
        <v>2.34</v>
      </c>
      <c r="EN34" s="3">
        <v>1.38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0.04</v>
      </c>
      <c r="EU34" s="3">
        <v>0.04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36"/>
        <v>5.4399999999999995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0.05</v>
      </c>
      <c r="FO34" s="3">
        <v>0.27</v>
      </c>
      <c r="FP34" s="3">
        <v>0.32</v>
      </c>
      <c r="FQ34" s="3">
        <v>1.1299999999999999</v>
      </c>
      <c r="FR34" s="3">
        <v>1.9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37"/>
        <v>3.67</v>
      </c>
      <c r="FZ34" s="3">
        <v>0.51</v>
      </c>
      <c r="GA34" s="3">
        <v>0.51</v>
      </c>
      <c r="GB34" s="3">
        <v>0.53</v>
      </c>
      <c r="GC34" s="3">
        <v>0.54</v>
      </c>
      <c r="GD34" s="3">
        <v>1.26</v>
      </c>
      <c r="GE34" s="3">
        <v>0.76</v>
      </c>
      <c r="GF34" s="3">
        <v>0.71</v>
      </c>
      <c r="GG34" s="3">
        <v>0.6</v>
      </c>
      <c r="GH34" s="3">
        <v>0.45</v>
      </c>
      <c r="GI34" s="3">
        <v>0.5</v>
      </c>
      <c r="GJ34" s="3">
        <v>0.48</v>
      </c>
      <c r="GK34" s="3">
        <v>0.42</v>
      </c>
      <c r="GL34" s="3">
        <v>0.47</v>
      </c>
      <c r="GM34" s="3">
        <v>0.83</v>
      </c>
      <c r="GN34" s="3">
        <v>0.78</v>
      </c>
      <c r="GO34" s="3">
        <v>0.41</v>
      </c>
      <c r="GP34" s="3">
        <v>1.1200000000000001</v>
      </c>
      <c r="GQ34" s="3">
        <v>2.25</v>
      </c>
      <c r="GR34" s="3">
        <v>1.1100000000000001</v>
      </c>
      <c r="GS34" s="3">
        <v>1.05</v>
      </c>
      <c r="GT34" s="3">
        <v>0.52</v>
      </c>
      <c r="GU34" s="3">
        <v>0.83</v>
      </c>
      <c r="GV34" s="3">
        <v>1.76</v>
      </c>
      <c r="GW34" s="3">
        <v>0.62</v>
      </c>
      <c r="GX34" s="3">
        <f t="shared" si="38"/>
        <v>19.02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162</v>
      </c>
      <c r="C35" s="6" t="str">
        <f t="shared" si="39"/>
        <v>水曜日</v>
      </c>
      <c r="D35" s="6"/>
      <c r="E35" s="6" t="str">
        <f t="shared" si="34"/>
        <v/>
      </c>
      <c r="F35" s="6" t="s">
        <v>91</v>
      </c>
      <c r="G35" s="6" t="s">
        <v>91</v>
      </c>
      <c r="H35" s="3">
        <v>0.56000000000000005</v>
      </c>
      <c r="I35" s="3">
        <f>IF($E35="〇",H35*基本シート!$E$2,H35*VLOOKUP(LEFT(I$6,FIND("(",I$6)-1),基本シート!$B$6:$C$29,2,FALSE))</f>
        <v>16.749600000000001</v>
      </c>
      <c r="J35" s="3">
        <v>0.48</v>
      </c>
      <c r="K35" s="3">
        <f>IF($E35="〇",J35*基本シート!$E$2,J35*VLOOKUP(LEFT(K$6,FIND("(",K$6)-1),基本シート!$B$6:$C$29,2,FALSE))</f>
        <v>14.3568</v>
      </c>
      <c r="L35" s="3">
        <v>0.68</v>
      </c>
      <c r="M35" s="3">
        <f>IF($E35="〇",L35*基本シート!$E$2,L35*VLOOKUP(LEFT(M$6,FIND("(",M$6)-1),基本シート!$B$6:$C$29,2,FALSE))</f>
        <v>20.338800000000003</v>
      </c>
      <c r="N35" s="3">
        <v>1.52</v>
      </c>
      <c r="O35" s="3">
        <f>IF($E35="〇",N35*基本シート!$E$2,N35*VLOOKUP(LEFT(O$6,FIND("(",O$6)-1),基本シート!$B$6:$C$29,2,FALSE))</f>
        <v>45.463200000000001</v>
      </c>
      <c r="P35" s="3">
        <v>0.92</v>
      </c>
      <c r="Q35" s="3">
        <f>IF($E35="〇",P35*基本シート!$E$2,P35*VLOOKUP(LEFT(Q$6,FIND("(",Q$6)-1),基本シート!$B$6:$C$29,2,FALSE))</f>
        <v>27.517200000000003</v>
      </c>
      <c r="R35" s="3">
        <v>0.85</v>
      </c>
      <c r="S35" s="3">
        <f>IF($E35="〇",R35*基本シート!$E$2,R35*VLOOKUP(LEFT(S$6,FIND("(",S$6)-1),基本シート!$B$6:$C$29,2,FALSE))</f>
        <v>25.423500000000001</v>
      </c>
      <c r="T35" s="3">
        <v>0.63</v>
      </c>
      <c r="U35" s="3">
        <f>IF($E35="〇",T35*基本シート!$E$2,T35*VLOOKUP(LEFT(U$6,FIND("(",U$6)-1),基本シート!$B$6:$C$29,2,FALSE))</f>
        <v>18.843299999999999</v>
      </c>
      <c r="V35" s="3">
        <v>0.6</v>
      </c>
      <c r="W35" s="3">
        <f>IF($E35="〇",V35*基本シート!$E$2,V35*VLOOKUP(LEFT(W$6,FIND("(",W$6)-1),基本シート!$B$6:$C$29,2,FALSE))</f>
        <v>22.187999999999999</v>
      </c>
      <c r="X35" s="3">
        <v>0.57999999999999996</v>
      </c>
      <c r="Y35" s="3">
        <f>IF($E35="〇",X35*基本シート!$E$2,X35*VLOOKUP(LEFT(Y$6,FIND("(",Y$6)-1),基本シート!$B$6:$C$29,2,FALSE))</f>
        <v>21.448399999999996</v>
      </c>
      <c r="Z35" s="3">
        <v>0.57999999999999996</v>
      </c>
      <c r="AA35" s="3">
        <f>IF($E35="〇",Z35*基本シート!$E$2,Z35*VLOOKUP(LEFT(AA$6,FIND("(",AA$6)-1),基本シート!$B$6:$C$29,2,FALSE))</f>
        <v>21.448399999999996</v>
      </c>
      <c r="AB35" s="3">
        <v>0.57999999999999996</v>
      </c>
      <c r="AC35" s="3">
        <f>IF($E35="〇",AB35*基本シート!$E$2,AB35*VLOOKUP(LEFT(AC$6,FIND("(",AC$6)-1),基本シート!$B$6:$C$29,2,FALSE))</f>
        <v>21.448399999999996</v>
      </c>
      <c r="AD35" s="3">
        <v>0.62</v>
      </c>
      <c r="AE35" s="3">
        <f>IF($E35="〇",AD35*基本シート!$E$2,AD35*VLOOKUP(LEFT(AE$6,FIND("(",AE$6)-1),基本シート!$B$6:$C$29,2,FALSE))</f>
        <v>22.927599999999998</v>
      </c>
      <c r="AF35" s="3">
        <v>0.47</v>
      </c>
      <c r="AG35" s="3">
        <f>IF($E35="〇",AF35*基本シート!$E$2,AF35*VLOOKUP(LEFT(AG$6,FIND("(",AG$6)-1),基本シート!$B$6:$C$29,2,FALSE))</f>
        <v>17.380599999999998</v>
      </c>
      <c r="AH35" s="3">
        <v>0.8</v>
      </c>
      <c r="AI35" s="3">
        <f>IF($E35="〇",AH35*基本シート!$E$2,AH35*VLOOKUP(LEFT(AI$6,FIND("(",AI$6)-1),基本シート!$B$6:$C$29,2,FALSE))</f>
        <v>29.584</v>
      </c>
      <c r="AJ35" s="3">
        <v>1.47</v>
      </c>
      <c r="AK35" s="3">
        <f>IF($E35="〇",AJ35*基本シート!$E$2,AJ35*VLOOKUP(LEFT(AK$6,FIND("(",AK$6)-1),基本シート!$B$6:$C$29,2,FALSE))</f>
        <v>54.360599999999991</v>
      </c>
      <c r="AL35" s="3">
        <v>0.57999999999999996</v>
      </c>
      <c r="AM35" s="3">
        <f>IF($E35="〇",AL35*基本シート!$E$2,AL35*VLOOKUP(LEFT(AM$6,FIND("(",AM$6)-1),基本シート!$B$6:$C$29,2,FALSE))</f>
        <v>21.448399999999996</v>
      </c>
      <c r="AN35" s="3">
        <v>2.52</v>
      </c>
      <c r="AO35" s="3">
        <f>IF($E35="〇",AN35*基本シート!$E$2,AN35*VLOOKUP(LEFT(AO$6,FIND("(",AO$6)-1),基本シート!$B$6:$C$29,2,FALSE))</f>
        <v>93.189599999999999</v>
      </c>
      <c r="AP35" s="3">
        <v>2.52</v>
      </c>
      <c r="AQ35" s="3">
        <f>IF($E35="〇",AP35*基本シート!$E$2,AP35*VLOOKUP(LEFT(AQ$6,FIND("(",AQ$6)-1),基本シート!$B$6:$C$29,2,FALSE))</f>
        <v>93.189599999999999</v>
      </c>
      <c r="AR35" s="3">
        <v>1.64</v>
      </c>
      <c r="AS35" s="3">
        <f>IF($E35="〇",AR35*基本シート!$E$2,AR35*VLOOKUP(LEFT(AS$6,FIND("(",AS$6)-1),基本シート!$B$6:$C$29,2,FALSE))</f>
        <v>60.647199999999991</v>
      </c>
      <c r="AT35" s="3">
        <v>0.86</v>
      </c>
      <c r="AU35" s="3">
        <f>IF($E35="〇",AT35*基本シート!$E$2,AT35*VLOOKUP(LEFT(AU$6,FIND("(",AU$6)-1),基本シート!$B$6:$C$29,2,FALSE))</f>
        <v>31.802799999999998</v>
      </c>
      <c r="AV35" s="3">
        <v>0.98</v>
      </c>
      <c r="AW35" s="3">
        <f>IF($E35="〇",AV35*基本シート!$E$2,AV35*VLOOKUP(LEFT(AW$6,FIND("(",AW$6)-1),基本シート!$B$6:$C$29,2,FALSE))</f>
        <v>36.240399999999994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1.08</v>
      </c>
      <c r="BA35" s="3">
        <f>IF($E35="〇",AZ35*基本シート!$E$2,AZ35*VLOOKUP(LEFT(BA$6,FIND("(",BA$6)-1),基本シート!$B$6:$C$29,2,FALSE))</f>
        <v>32.302800000000005</v>
      </c>
      <c r="BB35" s="3">
        <v>2.21</v>
      </c>
      <c r="BC35" s="3">
        <f>IF($E35="〇",BB35*基本シート!$E$2,BB35*VLOOKUP(LEFT(BC$6,FIND("(",BC$6)-1),基本シート!$B$6:$C$29,2,FALSE))</f>
        <v>66.101100000000002</v>
      </c>
      <c r="BD35" s="3">
        <f t="shared" si="32"/>
        <v>24.520000000000003</v>
      </c>
      <c r="BE35" s="3">
        <f t="shared" si="33"/>
        <v>838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0.01</v>
      </c>
      <c r="BR35" s="3">
        <v>0.02</v>
      </c>
      <c r="BS35" s="3">
        <v>0.02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35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0.03</v>
      </c>
      <c r="EJ35" s="3">
        <v>0.03</v>
      </c>
      <c r="EK35" s="3">
        <v>0.01</v>
      </c>
      <c r="EL35" s="3">
        <v>0.01</v>
      </c>
      <c r="EM35" s="3">
        <v>0.01</v>
      </c>
      <c r="EN35" s="3">
        <v>0.01</v>
      </c>
      <c r="EO35" s="3">
        <v>0.02</v>
      </c>
      <c r="EP35" s="3">
        <v>0.01</v>
      </c>
      <c r="EQ35" s="3">
        <v>0.02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36"/>
        <v>0.74000000000000032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37"/>
        <v>0</v>
      </c>
      <c r="FZ35" s="3">
        <v>0.52</v>
      </c>
      <c r="GA35" s="3">
        <v>0.44</v>
      </c>
      <c r="GB35" s="3">
        <v>0.64</v>
      </c>
      <c r="GC35" s="3">
        <v>1.48</v>
      </c>
      <c r="GD35" s="3">
        <v>0.88</v>
      </c>
      <c r="GE35" s="3">
        <v>0.81</v>
      </c>
      <c r="GF35" s="3">
        <v>0.6</v>
      </c>
      <c r="GG35" s="3">
        <v>0.56999999999999995</v>
      </c>
      <c r="GH35" s="3">
        <v>0.55000000000000004</v>
      </c>
      <c r="GI35" s="3">
        <v>0.56999999999999995</v>
      </c>
      <c r="GJ35" s="3">
        <v>0.56999999999999995</v>
      </c>
      <c r="GK35" s="3">
        <v>0.62</v>
      </c>
      <c r="GL35" s="3">
        <v>0.48</v>
      </c>
      <c r="GM35" s="3">
        <v>0.8</v>
      </c>
      <c r="GN35" s="3">
        <v>1.46</v>
      </c>
      <c r="GO35" s="3">
        <v>0.56000000000000005</v>
      </c>
      <c r="GP35" s="3">
        <v>2.48</v>
      </c>
      <c r="GQ35" s="3">
        <v>2.48</v>
      </c>
      <c r="GR35" s="3">
        <v>1.6</v>
      </c>
      <c r="GS35" s="3">
        <v>0.82</v>
      </c>
      <c r="GT35" s="3">
        <v>0.94</v>
      </c>
      <c r="GU35" s="3">
        <v>0.75</v>
      </c>
      <c r="GV35" s="3">
        <v>1.04</v>
      </c>
      <c r="GW35" s="3">
        <v>2.17</v>
      </c>
      <c r="GX35" s="3">
        <f t="shared" si="38"/>
        <v>23.830000000000005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163</v>
      </c>
      <c r="C36" s="6" t="str">
        <f t="shared" si="39"/>
        <v>木曜日</v>
      </c>
      <c r="D36" s="6"/>
      <c r="E36" s="6" t="str">
        <f t="shared" si="34"/>
        <v/>
      </c>
      <c r="F36" s="6" t="s">
        <v>91</v>
      </c>
      <c r="G36" s="6" t="s">
        <v>86</v>
      </c>
      <c r="H36" s="3">
        <v>0.98</v>
      </c>
      <c r="I36" s="3">
        <f>IF($E36="〇",H36*基本シート!$E$2,H36*VLOOKUP(LEFT(I$6,FIND("(",I$6)-1),基本シート!$B$6:$C$29,2,FALSE))</f>
        <v>29.311799999999998</v>
      </c>
      <c r="J36" s="3">
        <v>0.63</v>
      </c>
      <c r="K36" s="3">
        <f>IF($E36="〇",J36*基本シート!$E$2,J36*VLOOKUP(LEFT(K$6,FIND("(",K$6)-1),基本シート!$B$6:$C$29,2,FALSE))</f>
        <v>18.843299999999999</v>
      </c>
      <c r="L36" s="3">
        <v>0.6</v>
      </c>
      <c r="M36" s="3">
        <f>IF($E36="〇",L36*基本シート!$E$2,L36*VLOOKUP(LEFT(M$6,FIND("(",M$6)-1),基本シート!$B$6:$C$29,2,FALSE))</f>
        <v>17.945999999999998</v>
      </c>
      <c r="N36" s="3">
        <v>0.65</v>
      </c>
      <c r="O36" s="3">
        <f>IF($E36="〇",N36*基本シート!$E$2,N36*VLOOKUP(LEFT(O$6,FIND("(",O$6)-1),基本シート!$B$6:$C$29,2,FALSE))</f>
        <v>19.441500000000001</v>
      </c>
      <c r="P36" s="3">
        <v>1.1299999999999999</v>
      </c>
      <c r="Q36" s="3">
        <f>IF($E36="〇",P36*基本シート!$E$2,P36*VLOOKUP(LEFT(Q$6,FIND("(",Q$6)-1),基本シート!$B$6:$C$29,2,FALSE))</f>
        <v>33.798299999999998</v>
      </c>
      <c r="R36" s="3">
        <v>2.21</v>
      </c>
      <c r="S36" s="3">
        <f>IF($E36="〇",R36*基本シート!$E$2,R36*VLOOKUP(LEFT(S$6,FIND("(",S$6)-1),基本シート!$B$6:$C$29,2,FALSE))</f>
        <v>66.101100000000002</v>
      </c>
      <c r="T36" s="3">
        <v>1.05</v>
      </c>
      <c r="U36" s="3">
        <f>IF($E36="〇",T36*基本シート!$E$2,T36*VLOOKUP(LEFT(U$6,FIND("(",U$6)-1),基本シート!$B$6:$C$29,2,FALSE))</f>
        <v>31.4055</v>
      </c>
      <c r="V36" s="3">
        <v>0.96</v>
      </c>
      <c r="W36" s="3">
        <f>IF($E36="〇",V36*基本シート!$E$2,V36*VLOOKUP(LEFT(W$6,FIND("(",W$6)-1),基本シート!$B$6:$C$29,2,FALSE))</f>
        <v>35.500799999999998</v>
      </c>
      <c r="X36" s="3">
        <v>0.73</v>
      </c>
      <c r="Y36" s="3">
        <f>IF($E36="〇",X36*基本シート!$E$2,X36*VLOOKUP(LEFT(Y$6,FIND("(",Y$6)-1),基本シート!$B$6:$C$29,2,FALSE))</f>
        <v>26.995399999999997</v>
      </c>
      <c r="Z36" s="3">
        <v>0.76</v>
      </c>
      <c r="AA36" s="3">
        <f>IF($E36="〇",Z36*基本シート!$E$2,Z36*VLOOKUP(LEFT(AA$6,FIND("(",AA$6)-1),基本シート!$B$6:$C$29,2,FALSE))</f>
        <v>28.104799999999997</v>
      </c>
      <c r="AB36" s="3">
        <v>1.47</v>
      </c>
      <c r="AC36" s="3">
        <f>IF($E36="〇",AB36*基本シート!$E$2,AB36*VLOOKUP(LEFT(AC$6,FIND("(",AC$6)-1),基本シート!$B$6:$C$29,2,FALSE))</f>
        <v>54.360599999999991</v>
      </c>
      <c r="AD36" s="3">
        <v>0.88</v>
      </c>
      <c r="AE36" s="3">
        <f>IF($E36="〇",AD36*基本シート!$E$2,AD36*VLOOKUP(LEFT(AE$6,FIND("(",AE$6)-1),基本シート!$B$6:$C$29,2,FALSE))</f>
        <v>32.542400000000001</v>
      </c>
      <c r="AF36" s="3">
        <v>0.8</v>
      </c>
      <c r="AG36" s="3">
        <f>IF($E36="〇",AF36*基本シート!$E$2,AF36*VLOOKUP(LEFT(AG$6,FIND("(",AG$6)-1),基本シート!$B$6:$C$29,2,FALSE))</f>
        <v>29.584</v>
      </c>
      <c r="AH36" s="3">
        <v>0.86</v>
      </c>
      <c r="AI36" s="3">
        <f>IF($E36="〇",AH36*基本シート!$E$2,AH36*VLOOKUP(LEFT(AI$6,FIND("(",AI$6)-1),基本シート!$B$6:$C$29,2,FALSE))</f>
        <v>31.802799999999998</v>
      </c>
      <c r="AJ36" s="3">
        <v>0.66</v>
      </c>
      <c r="AK36" s="3">
        <f>IF($E36="〇",AJ36*基本シート!$E$2,AJ36*VLOOKUP(LEFT(AK$6,FIND("(",AK$6)-1),基本シート!$B$6:$C$29,2,FALSE))</f>
        <v>24.4068</v>
      </c>
      <c r="AL36" s="3">
        <v>2.09</v>
      </c>
      <c r="AM36" s="3">
        <f>IF($E36="〇",AL36*基本シート!$E$2,AL36*VLOOKUP(LEFT(AM$6,FIND("(",AM$6)-1),基本シート!$B$6:$C$29,2,FALSE))</f>
        <v>77.288199999999989</v>
      </c>
      <c r="AN36" s="3">
        <v>2.91</v>
      </c>
      <c r="AO36" s="3">
        <f>IF($E36="〇",AN36*基本シート!$E$2,AN36*VLOOKUP(LEFT(AO$6,FIND("(",AO$6)-1),基本シート!$B$6:$C$29,2,FALSE))</f>
        <v>107.6118</v>
      </c>
      <c r="AP36" s="3">
        <v>2.4300000000000002</v>
      </c>
      <c r="AQ36" s="3">
        <f>IF($E36="〇",AP36*基本シート!$E$2,AP36*VLOOKUP(LEFT(AQ$6,FIND("(",AQ$6)-1),基本シート!$B$6:$C$29,2,FALSE))</f>
        <v>89.861400000000003</v>
      </c>
      <c r="AR36" s="3">
        <v>1.95</v>
      </c>
      <c r="AS36" s="3">
        <f>IF($E36="〇",AR36*基本シート!$E$2,AR36*VLOOKUP(LEFT(AS$6,FIND("(",AS$6)-1),基本シート!$B$6:$C$29,2,FALSE))</f>
        <v>72.11099999999999</v>
      </c>
      <c r="AT36" s="3">
        <v>1.26</v>
      </c>
      <c r="AU36" s="3">
        <f>IF($E36="〇",AT36*基本シート!$E$2,AT36*VLOOKUP(LEFT(AU$6,FIND("(",AU$6)-1),基本シート!$B$6:$C$29,2,FALSE))</f>
        <v>46.594799999999999</v>
      </c>
      <c r="AV36" s="3">
        <v>1.08</v>
      </c>
      <c r="AW36" s="3">
        <f>IF($E36="〇",AV36*基本シート!$E$2,AV36*VLOOKUP(LEFT(AW$6,FIND("(",AW$6)-1),基本シート!$B$6:$C$29,2,FALSE))</f>
        <v>39.938400000000001</v>
      </c>
      <c r="AX36" s="3">
        <v>1.1599999999999999</v>
      </c>
      <c r="AY36" s="3">
        <f>IF($E36="〇",AX36*基本シート!$E$2,AX36*VLOOKUP(LEFT(AY$6,FIND("(",AY$6)-1),基本シート!$B$6:$C$29,2,FALSE))</f>
        <v>34.695599999999999</v>
      </c>
      <c r="AZ36" s="3">
        <v>1.51</v>
      </c>
      <c r="BA36" s="3">
        <f>IF($E36="〇",AZ36*基本シート!$E$2,AZ36*VLOOKUP(LEFT(BA$6,FIND("(",BA$6)-1),基本シート!$B$6:$C$29,2,FALSE))</f>
        <v>45.164099999999998</v>
      </c>
      <c r="BB36" s="3">
        <v>1.59</v>
      </c>
      <c r="BC36" s="3">
        <f>IF($E36="〇",BB36*基本シート!$E$2,BB36*VLOOKUP(LEFT(BC$6,FIND("(",BC$6)-1),基本シート!$B$6:$C$29,2,FALSE))</f>
        <v>47.556900000000006</v>
      </c>
      <c r="BD36" s="3">
        <f t="shared" si="32"/>
        <v>30.350000000000005</v>
      </c>
      <c r="BE36" s="3">
        <f t="shared" si="33"/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35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f t="shared" si="36"/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37"/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f t="shared" si="38"/>
        <v>29.56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ref="C38" si="40">TEXT(B38,"aaaa")</f>
        <v>合計</v>
      </c>
      <c r="D38" s="3"/>
      <c r="E38" s="6" t="str">
        <f t="shared" si="34"/>
        <v/>
      </c>
      <c r="F38" s="3"/>
      <c r="G38" s="3"/>
      <c r="H38" s="3">
        <f>SUM(H7:H36)</f>
        <v>15.308000000000002</v>
      </c>
      <c r="I38" s="3">
        <f t="shared" ref="I38:M38" si="41">SUM(I7:I36)</f>
        <v>457.86228000000006</v>
      </c>
      <c r="J38" s="3">
        <f t="shared" si="41"/>
        <v>14.109000000000004</v>
      </c>
      <c r="K38" s="3">
        <f t="shared" si="41"/>
        <v>422.00019000000009</v>
      </c>
      <c r="L38" s="3">
        <f t="shared" si="41"/>
        <v>14.853999999999999</v>
      </c>
      <c r="M38" s="3">
        <f t="shared" si="41"/>
        <v>444.28314</v>
      </c>
      <c r="N38" s="3">
        <f>SUM(N7:N37)</f>
        <v>16</v>
      </c>
      <c r="O38" s="3">
        <f t="shared" ref="O38:BZ38" si="42">SUM(O7:O37)</f>
        <v>478.56000000000006</v>
      </c>
      <c r="P38" s="3">
        <f t="shared" si="42"/>
        <v>19.160000000000007</v>
      </c>
      <c r="Q38" s="3">
        <f t="shared" si="42"/>
        <v>573.07560000000001</v>
      </c>
      <c r="R38" s="3">
        <f t="shared" si="42"/>
        <v>17.544</v>
      </c>
      <c r="S38" s="3">
        <f t="shared" si="42"/>
        <v>524.74104</v>
      </c>
      <c r="T38" s="3">
        <f t="shared" si="42"/>
        <v>20.108999999999998</v>
      </c>
      <c r="U38" s="3">
        <f t="shared" si="42"/>
        <v>601.4601899999999</v>
      </c>
      <c r="V38" s="3">
        <f t="shared" si="42"/>
        <v>8.5589999999999993</v>
      </c>
      <c r="W38" s="3">
        <f t="shared" si="42"/>
        <v>297.84701999999993</v>
      </c>
      <c r="X38" s="3">
        <f t="shared" si="42"/>
        <v>5.375</v>
      </c>
      <c r="Y38" s="3">
        <f t="shared" si="42"/>
        <v>194.17199999999997</v>
      </c>
      <c r="Z38" s="3">
        <f t="shared" si="42"/>
        <v>4.2979999999999992</v>
      </c>
      <c r="AA38" s="3">
        <f t="shared" si="42"/>
        <v>157.03113999999999</v>
      </c>
      <c r="AB38" s="3">
        <f t="shared" si="42"/>
        <v>2.7830000000000004</v>
      </c>
      <c r="AC38" s="3">
        <f t="shared" si="42"/>
        <v>101.78413999999998</v>
      </c>
      <c r="AD38" s="3">
        <f t="shared" si="42"/>
        <v>1.9820000000000002</v>
      </c>
      <c r="AE38" s="3">
        <f t="shared" si="42"/>
        <v>73.223659999999995</v>
      </c>
      <c r="AF38" s="3">
        <f t="shared" si="42"/>
        <v>1.762</v>
      </c>
      <c r="AG38" s="3">
        <f t="shared" si="42"/>
        <v>65.088059999999999</v>
      </c>
      <c r="AH38" s="3">
        <f t="shared" si="42"/>
        <v>2.4359999999999999</v>
      </c>
      <c r="AI38" s="3">
        <f t="shared" si="42"/>
        <v>90.012579999999986</v>
      </c>
      <c r="AJ38" s="3">
        <f t="shared" si="42"/>
        <v>3.0570000000000004</v>
      </c>
      <c r="AK38" s="3">
        <f t="shared" si="42"/>
        <v>112.90646</v>
      </c>
      <c r="AL38" s="3">
        <f t="shared" si="42"/>
        <v>4.55</v>
      </c>
      <c r="AM38" s="3">
        <f t="shared" si="42"/>
        <v>168.11759999999998</v>
      </c>
      <c r="AN38" s="3">
        <f t="shared" si="42"/>
        <v>10.081999999999999</v>
      </c>
      <c r="AO38" s="3">
        <f t="shared" si="42"/>
        <v>371.84255999999999</v>
      </c>
      <c r="AP38" s="3">
        <f t="shared" si="42"/>
        <v>16.378999999999998</v>
      </c>
      <c r="AQ38" s="3">
        <f t="shared" si="42"/>
        <v>585.54591999999991</v>
      </c>
      <c r="AR38" s="3">
        <f t="shared" si="42"/>
        <v>20.808999999999994</v>
      </c>
      <c r="AS38" s="3">
        <f t="shared" si="42"/>
        <v>698.81682000000001</v>
      </c>
      <c r="AT38" s="3">
        <f t="shared" si="42"/>
        <v>19.245999999999999</v>
      </c>
      <c r="AU38" s="3">
        <f t="shared" si="42"/>
        <v>653.10677999999984</v>
      </c>
      <c r="AV38" s="3">
        <f t="shared" si="42"/>
        <v>17.863</v>
      </c>
      <c r="AW38" s="3">
        <f t="shared" si="42"/>
        <v>594.04503999999997</v>
      </c>
      <c r="AX38" s="3">
        <f t="shared" si="42"/>
        <v>19.495000000000001</v>
      </c>
      <c r="AY38" s="3">
        <f t="shared" si="42"/>
        <v>583.09545000000003</v>
      </c>
      <c r="AZ38" s="3">
        <f t="shared" si="42"/>
        <v>21.382000000000001</v>
      </c>
      <c r="BA38" s="3">
        <f t="shared" si="42"/>
        <v>639.53561999999999</v>
      </c>
      <c r="BB38" s="3">
        <f t="shared" si="42"/>
        <v>19.986000000000001</v>
      </c>
      <c r="BC38" s="3">
        <f t="shared" si="42"/>
        <v>597.78126000000009</v>
      </c>
      <c r="BD38" s="3">
        <f t="shared" si="42"/>
        <v>297.12799999999999</v>
      </c>
      <c r="BE38" s="3">
        <f t="shared" si="42"/>
        <v>9485</v>
      </c>
      <c r="BF38" s="3">
        <f t="shared" si="42"/>
        <v>0</v>
      </c>
      <c r="BG38" s="3">
        <f t="shared" si="42"/>
        <v>0</v>
      </c>
      <c r="BH38" s="3">
        <f t="shared" si="42"/>
        <v>0</v>
      </c>
      <c r="BI38" s="3">
        <f t="shared" si="42"/>
        <v>0</v>
      </c>
      <c r="BJ38" s="3">
        <f t="shared" si="42"/>
        <v>0</v>
      </c>
      <c r="BK38" s="3">
        <f t="shared" si="42"/>
        <v>0</v>
      </c>
      <c r="BL38" s="3">
        <f t="shared" si="42"/>
        <v>1.6110000000000007</v>
      </c>
      <c r="BM38" s="3">
        <f t="shared" si="42"/>
        <v>18.559999999999999</v>
      </c>
      <c r="BN38" s="3">
        <f t="shared" si="42"/>
        <v>49.258000000000024</v>
      </c>
      <c r="BO38" s="3">
        <f t="shared" si="42"/>
        <v>75.10799999999999</v>
      </c>
      <c r="BP38" s="3">
        <f t="shared" si="42"/>
        <v>88.495000000000019</v>
      </c>
      <c r="BQ38" s="3">
        <f t="shared" si="42"/>
        <v>93.959000000000003</v>
      </c>
      <c r="BR38" s="3">
        <f t="shared" si="42"/>
        <v>90.505999999999986</v>
      </c>
      <c r="BS38" s="3">
        <f t="shared" si="42"/>
        <v>69.745999999999995</v>
      </c>
      <c r="BT38" s="3">
        <f t="shared" si="42"/>
        <v>46.183</v>
      </c>
      <c r="BU38" s="3">
        <f t="shared" si="42"/>
        <v>14.211</v>
      </c>
      <c r="BV38" s="3">
        <f t="shared" si="42"/>
        <v>0.78100000000000014</v>
      </c>
      <c r="BW38" s="3">
        <f t="shared" si="42"/>
        <v>0</v>
      </c>
      <c r="BX38" s="3">
        <f t="shared" si="42"/>
        <v>0</v>
      </c>
      <c r="BY38" s="3">
        <f t="shared" si="42"/>
        <v>0</v>
      </c>
      <c r="BZ38" s="3">
        <f t="shared" si="42"/>
        <v>0</v>
      </c>
      <c r="CA38" s="3">
        <f t="shared" ref="CA38:EL38" si="43">SUM(CA7:CA37)</f>
        <v>0</v>
      </c>
      <c r="CB38" s="3">
        <f t="shared" si="43"/>
        <v>0</v>
      </c>
      <c r="CC38" s="3">
        <f t="shared" si="43"/>
        <v>0</v>
      </c>
      <c r="CD38" s="3">
        <f t="shared" si="43"/>
        <v>0</v>
      </c>
      <c r="CE38" s="3">
        <f t="shared" si="43"/>
        <v>0</v>
      </c>
      <c r="CF38" s="3">
        <f t="shared" si="43"/>
        <v>0</v>
      </c>
      <c r="CG38" s="3">
        <f t="shared" si="43"/>
        <v>0</v>
      </c>
      <c r="CH38" s="3">
        <f t="shared" si="43"/>
        <v>0</v>
      </c>
      <c r="CI38" s="3">
        <f t="shared" si="43"/>
        <v>0</v>
      </c>
      <c r="CJ38" s="3">
        <f t="shared" si="43"/>
        <v>0</v>
      </c>
      <c r="CK38" s="3">
        <f t="shared" si="43"/>
        <v>0</v>
      </c>
      <c r="CL38" s="3">
        <f t="shared" si="43"/>
        <v>0</v>
      </c>
      <c r="CM38" s="3">
        <f t="shared" si="43"/>
        <v>0</v>
      </c>
      <c r="CN38" s="3">
        <f t="shared" si="43"/>
        <v>0</v>
      </c>
      <c r="CO38" s="3">
        <f t="shared" si="43"/>
        <v>0</v>
      </c>
      <c r="CP38" s="3">
        <f t="shared" si="43"/>
        <v>1E-3</v>
      </c>
      <c r="CQ38" s="3">
        <f t="shared" si="43"/>
        <v>1.6E-2</v>
      </c>
      <c r="CR38" s="3">
        <f t="shared" si="43"/>
        <v>4.3000000000000003E-2</v>
      </c>
      <c r="CS38" s="3">
        <f t="shared" si="43"/>
        <v>0.68800000000000006</v>
      </c>
      <c r="CT38" s="3">
        <f t="shared" si="43"/>
        <v>1.3210000000000002</v>
      </c>
      <c r="CU38" s="3">
        <f t="shared" si="43"/>
        <v>21.136000000000003</v>
      </c>
      <c r="CV38" s="3">
        <f t="shared" si="43"/>
        <v>12.640999999999998</v>
      </c>
      <c r="CW38" s="3">
        <f t="shared" si="43"/>
        <v>202.25599999999997</v>
      </c>
      <c r="CX38" s="3">
        <f t="shared" si="43"/>
        <v>41.105000000000004</v>
      </c>
      <c r="CY38" s="3">
        <f t="shared" si="43"/>
        <v>657.68000000000006</v>
      </c>
      <c r="CZ38" s="3">
        <f t="shared" si="43"/>
        <v>58.276999999999994</v>
      </c>
      <c r="DA38" s="3">
        <f t="shared" si="43"/>
        <v>932.4319999999999</v>
      </c>
      <c r="DB38" s="3">
        <f t="shared" si="43"/>
        <v>68.053999999999988</v>
      </c>
      <c r="DC38" s="3">
        <f t="shared" si="43"/>
        <v>1088.8639999999998</v>
      </c>
      <c r="DD38" s="3">
        <f t="shared" si="43"/>
        <v>52.939999999999991</v>
      </c>
      <c r="DE38" s="3">
        <f t="shared" si="43"/>
        <v>847.03999999999985</v>
      </c>
      <c r="DF38" s="3">
        <f t="shared" si="43"/>
        <v>31.826000000000004</v>
      </c>
      <c r="DG38" s="3">
        <f t="shared" si="43"/>
        <v>509.21600000000007</v>
      </c>
      <c r="DH38" s="3">
        <f t="shared" si="43"/>
        <v>6.8649999999999993</v>
      </c>
      <c r="DI38" s="3">
        <f t="shared" si="43"/>
        <v>109.83999999999999</v>
      </c>
      <c r="DJ38" s="3">
        <f t="shared" si="43"/>
        <v>0.154</v>
      </c>
      <c r="DK38" s="3">
        <f t="shared" si="43"/>
        <v>2.464</v>
      </c>
      <c r="DL38" s="3">
        <f t="shared" si="43"/>
        <v>0.17600000000000002</v>
      </c>
      <c r="DM38" s="3">
        <f t="shared" si="43"/>
        <v>2.8160000000000003</v>
      </c>
      <c r="DN38" s="3">
        <f t="shared" si="43"/>
        <v>7.3999999999999996E-2</v>
      </c>
      <c r="DO38" s="3">
        <f t="shared" si="43"/>
        <v>1.1839999999999999</v>
      </c>
      <c r="DP38" s="3">
        <f t="shared" si="43"/>
        <v>9.8999999999999991E-2</v>
      </c>
      <c r="DQ38" s="3">
        <f t="shared" si="43"/>
        <v>1.5839999999999999</v>
      </c>
      <c r="DR38" s="3">
        <f t="shared" si="43"/>
        <v>4.0000000000000001E-3</v>
      </c>
      <c r="DS38" s="3">
        <f t="shared" si="43"/>
        <v>6.4000000000000001E-2</v>
      </c>
      <c r="DT38" s="3">
        <f t="shared" si="43"/>
        <v>5.0000000000000001E-3</v>
      </c>
      <c r="DU38" s="3">
        <f t="shared" si="43"/>
        <v>0.08</v>
      </c>
      <c r="DV38" s="3">
        <f t="shared" si="43"/>
        <v>2.1999999999999999E-2</v>
      </c>
      <c r="DW38" s="3">
        <f t="shared" si="43"/>
        <v>0.35199999999999998</v>
      </c>
      <c r="DX38" s="3">
        <f t="shared" si="43"/>
        <v>0</v>
      </c>
      <c r="DY38" s="3">
        <f t="shared" si="43"/>
        <v>0</v>
      </c>
      <c r="DZ38" s="3">
        <f t="shared" si="43"/>
        <v>273.60699999999997</v>
      </c>
      <c r="EA38" s="3">
        <f t="shared" si="43"/>
        <v>4375</v>
      </c>
      <c r="EB38" s="3">
        <f t="shared" si="43"/>
        <v>0.9680000000000003</v>
      </c>
      <c r="EC38" s="3">
        <f t="shared" si="43"/>
        <v>0.9600000000000003</v>
      </c>
      <c r="ED38" s="3">
        <f t="shared" si="43"/>
        <v>1.0000000000000002</v>
      </c>
      <c r="EE38" s="3">
        <f t="shared" si="43"/>
        <v>0.99900000000000044</v>
      </c>
      <c r="EF38" s="3">
        <f t="shared" si="43"/>
        <v>1.0100000000000005</v>
      </c>
      <c r="EG38" s="3">
        <f t="shared" si="43"/>
        <v>0.99000000000000044</v>
      </c>
      <c r="EH38" s="3">
        <f t="shared" si="43"/>
        <v>0.69800000000000029</v>
      </c>
      <c r="EI38" s="3">
        <f t="shared" si="43"/>
        <v>10.016999999999999</v>
      </c>
      <c r="EJ38" s="3">
        <f t="shared" si="43"/>
        <v>35.836000000000013</v>
      </c>
      <c r="EK38" s="3">
        <f t="shared" si="43"/>
        <v>48.811999999999998</v>
      </c>
      <c r="EL38" s="3">
        <f t="shared" si="43"/>
        <v>31.457000000000001</v>
      </c>
      <c r="EM38" s="3">
        <f t="shared" ref="EM38:GX38" si="44">SUM(EM7:EM37)</f>
        <v>20.27</v>
      </c>
      <c r="EN38" s="3">
        <f t="shared" si="44"/>
        <v>11.17</v>
      </c>
      <c r="EO38" s="3">
        <f t="shared" si="44"/>
        <v>4.4999999999999991</v>
      </c>
      <c r="EP38" s="3">
        <f t="shared" si="44"/>
        <v>2.9799999999999991</v>
      </c>
      <c r="EQ38" s="3">
        <f t="shared" si="44"/>
        <v>0.39</v>
      </c>
      <c r="ER38" s="3">
        <f t="shared" si="44"/>
        <v>0.12</v>
      </c>
      <c r="ES38" s="3">
        <f t="shared" si="44"/>
        <v>0.19</v>
      </c>
      <c r="ET38" s="3">
        <f t="shared" si="44"/>
        <v>0.37999999999999995</v>
      </c>
      <c r="EU38" s="3">
        <f t="shared" si="44"/>
        <v>0.51000000000000012</v>
      </c>
      <c r="EV38" s="3">
        <f t="shared" si="44"/>
        <v>0.55000000000000004</v>
      </c>
      <c r="EW38" s="3">
        <f t="shared" si="44"/>
        <v>0.68000000000000016</v>
      </c>
      <c r="EX38" s="3">
        <f t="shared" si="44"/>
        <v>0.88500000000000034</v>
      </c>
      <c r="EY38" s="3">
        <f t="shared" si="44"/>
        <v>0.93900000000000039</v>
      </c>
      <c r="EZ38" s="3">
        <f t="shared" si="44"/>
        <v>176.31100000000004</v>
      </c>
      <c r="FA38" s="3">
        <f t="shared" si="44"/>
        <v>0.26800000000000002</v>
      </c>
      <c r="FB38" s="3">
        <f t="shared" si="44"/>
        <v>0.04</v>
      </c>
      <c r="FC38" s="3">
        <f t="shared" si="44"/>
        <v>0.04</v>
      </c>
      <c r="FD38" s="3">
        <f t="shared" si="44"/>
        <v>3.9E-2</v>
      </c>
      <c r="FE38" s="3">
        <f t="shared" si="44"/>
        <v>0.04</v>
      </c>
      <c r="FF38" s="3">
        <f t="shared" si="44"/>
        <v>0.02</v>
      </c>
      <c r="FG38" s="3">
        <f t="shared" si="44"/>
        <v>2.8000000000000001E-2</v>
      </c>
      <c r="FH38" s="3">
        <f t="shared" si="44"/>
        <v>0.59699999999999998</v>
      </c>
      <c r="FI38" s="3">
        <f t="shared" si="44"/>
        <v>3.5260000000000002</v>
      </c>
      <c r="FJ38" s="3">
        <f t="shared" si="44"/>
        <v>3.7320000000000002</v>
      </c>
      <c r="FK38" s="3">
        <f t="shared" si="44"/>
        <v>6.7000000000000004E-2</v>
      </c>
      <c r="FL38" s="3">
        <f t="shared" si="44"/>
        <v>0.16</v>
      </c>
      <c r="FM38" s="3">
        <f t="shared" si="44"/>
        <v>0.44000000000000006</v>
      </c>
      <c r="FN38" s="3">
        <f t="shared" si="44"/>
        <v>0.30000000000000004</v>
      </c>
      <c r="FO38" s="3">
        <f t="shared" si="44"/>
        <v>1.5400000000000003</v>
      </c>
      <c r="FP38" s="3">
        <f t="shared" si="44"/>
        <v>4.1500000000000004</v>
      </c>
      <c r="FQ38" s="3">
        <f t="shared" si="44"/>
        <v>32.520000000000003</v>
      </c>
      <c r="FR38" s="3">
        <f t="shared" si="44"/>
        <v>49.699999999999989</v>
      </c>
      <c r="FS38" s="3">
        <f t="shared" si="44"/>
        <v>16.03</v>
      </c>
      <c r="FT38" s="3">
        <f t="shared" si="44"/>
        <v>8.5</v>
      </c>
      <c r="FU38" s="3">
        <f t="shared" si="44"/>
        <v>5.89</v>
      </c>
      <c r="FV38" s="3">
        <f t="shared" si="44"/>
        <v>3.98</v>
      </c>
      <c r="FW38" s="3">
        <f t="shared" si="44"/>
        <v>1.835</v>
      </c>
      <c r="FX38" s="3">
        <f t="shared" si="44"/>
        <v>0.89900000000000002</v>
      </c>
      <c r="FY38" s="3">
        <f t="shared" si="44"/>
        <v>134.34099999999998</v>
      </c>
      <c r="FZ38" s="3">
        <f t="shared" si="44"/>
        <v>14.438999999999998</v>
      </c>
      <c r="GA38" s="3">
        <f t="shared" si="44"/>
        <v>13.174000000000001</v>
      </c>
      <c r="GB38" s="3">
        <f t="shared" si="44"/>
        <v>13.89</v>
      </c>
      <c r="GC38" s="3">
        <f t="shared" si="44"/>
        <v>15.047000000000001</v>
      </c>
      <c r="GD38" s="3">
        <f t="shared" si="44"/>
        <v>18.189999999999998</v>
      </c>
      <c r="GE38" s="3">
        <f t="shared" si="44"/>
        <v>16.386000000000003</v>
      </c>
      <c r="GF38" s="3">
        <f t="shared" si="44"/>
        <v>21.154</v>
      </c>
      <c r="GG38" s="3">
        <f t="shared" si="44"/>
        <v>16.739000000000001</v>
      </c>
      <c r="GH38" s="3">
        <f t="shared" si="44"/>
        <v>17.014999999999997</v>
      </c>
      <c r="GI38" s="3">
        <f t="shared" si="44"/>
        <v>17.807999999999996</v>
      </c>
      <c r="GJ38" s="3">
        <f t="shared" si="44"/>
        <v>18.423000000000002</v>
      </c>
      <c r="GK38" s="3">
        <f t="shared" si="44"/>
        <v>17.262000000000004</v>
      </c>
      <c r="GL38" s="3">
        <f t="shared" si="44"/>
        <v>13.212000000000002</v>
      </c>
      <c r="GM38" s="3">
        <f t="shared" si="44"/>
        <v>15.046000000000003</v>
      </c>
      <c r="GN38" s="3">
        <f t="shared" si="44"/>
        <v>15.707000000000003</v>
      </c>
      <c r="GO38" s="3">
        <f t="shared" si="44"/>
        <v>15.39</v>
      </c>
      <c r="GP38" s="3">
        <f t="shared" si="44"/>
        <v>42.591999999999999</v>
      </c>
      <c r="GQ38" s="3">
        <f t="shared" si="44"/>
        <v>65.719000000000008</v>
      </c>
      <c r="GR38" s="3">
        <f t="shared" si="44"/>
        <v>36.388999999999996</v>
      </c>
      <c r="GS38" s="3">
        <f t="shared" si="44"/>
        <v>27.146000000000001</v>
      </c>
      <c r="GT38" s="3">
        <f t="shared" si="44"/>
        <v>23.202999999999999</v>
      </c>
      <c r="GU38" s="3">
        <f t="shared" si="44"/>
        <v>22.795000000000002</v>
      </c>
      <c r="GV38" s="3">
        <f t="shared" si="44"/>
        <v>22.272000000000002</v>
      </c>
      <c r="GW38" s="3">
        <f t="shared" si="44"/>
        <v>19.946000000000002</v>
      </c>
      <c r="GX38" s="3">
        <f t="shared" si="44"/>
        <v>518.94399999999996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 t="shared" ref="FZ39:GV39" si="45">SUM(FZ31,FZ32)</f>
        <v>1.08</v>
      </c>
      <c r="GA39">
        <f t="shared" si="45"/>
        <v>1.07</v>
      </c>
      <c r="GB39">
        <f t="shared" si="45"/>
        <v>2.0099999999999998</v>
      </c>
      <c r="GC39">
        <f t="shared" si="45"/>
        <v>2.2999999999999998</v>
      </c>
      <c r="GD39">
        <f t="shared" si="45"/>
        <v>1.1400000000000001</v>
      </c>
      <c r="GE39">
        <f t="shared" si="45"/>
        <v>1.19</v>
      </c>
      <c r="GF39">
        <f t="shared" si="45"/>
        <v>1.2</v>
      </c>
      <c r="GG39">
        <f t="shared" si="45"/>
        <v>1.58</v>
      </c>
      <c r="GH39">
        <f t="shared" si="45"/>
        <v>1.44</v>
      </c>
      <c r="GI39">
        <f t="shared" si="45"/>
        <v>1.66</v>
      </c>
      <c r="GJ39">
        <f t="shared" si="45"/>
        <v>2.3600000000000003</v>
      </c>
      <c r="GK39">
        <f t="shared" si="45"/>
        <v>2.78</v>
      </c>
      <c r="GL39">
        <f t="shared" si="45"/>
        <v>1.24</v>
      </c>
      <c r="GM39">
        <f t="shared" si="45"/>
        <v>1.1299999999999999</v>
      </c>
      <c r="GN39">
        <f t="shared" si="45"/>
        <v>1.2999999999999998</v>
      </c>
      <c r="GO39">
        <f t="shared" si="45"/>
        <v>1.44</v>
      </c>
      <c r="GP39">
        <f t="shared" si="45"/>
        <v>4.32</v>
      </c>
      <c r="GQ39">
        <f t="shared" si="45"/>
        <v>6.58</v>
      </c>
      <c r="GR39">
        <f t="shared" si="45"/>
        <v>3.14</v>
      </c>
      <c r="GS39">
        <f t="shared" si="45"/>
        <v>1.5899999999999999</v>
      </c>
      <c r="GT39">
        <f t="shared" si="45"/>
        <v>2.8499999999999996</v>
      </c>
      <c r="GU39">
        <f t="shared" si="45"/>
        <v>1.1299999999999999</v>
      </c>
      <c r="GV39">
        <f t="shared" si="45"/>
        <v>1.18</v>
      </c>
      <c r="GW39">
        <f>SUM(GW31,GW32)</f>
        <v>1.42</v>
      </c>
    </row>
    <row r="40" spans="2:230" x14ac:dyDescent="0.55000000000000004">
      <c r="FZ40">
        <f>SUM(FZ30,FZ34,FZ35,FZ36,FZ33)</f>
        <v>3.6500000000000004</v>
      </c>
      <c r="GA40">
        <f t="shared" ref="GA40:GV40" si="46">SUM(GA30,GA34,GA35,GA36,GA33)</f>
        <v>2.5</v>
      </c>
      <c r="GB40">
        <f t="shared" si="46"/>
        <v>2.72</v>
      </c>
      <c r="GC40">
        <f t="shared" si="46"/>
        <v>3.59</v>
      </c>
      <c r="GD40">
        <f t="shared" si="46"/>
        <v>4.6300000000000008</v>
      </c>
      <c r="GE40">
        <f t="shared" si="46"/>
        <v>4.76</v>
      </c>
      <c r="GF40">
        <f t="shared" si="46"/>
        <v>3.7199999999999998</v>
      </c>
      <c r="GG40">
        <f t="shared" si="46"/>
        <v>3.09</v>
      </c>
      <c r="GH40">
        <f t="shared" si="46"/>
        <v>3.6000000000000005</v>
      </c>
      <c r="GI40">
        <f t="shared" si="46"/>
        <v>3.49</v>
      </c>
      <c r="GJ40">
        <f t="shared" si="46"/>
        <v>3.42</v>
      </c>
      <c r="GK40">
        <f t="shared" si="46"/>
        <v>2.85</v>
      </c>
      <c r="GL40">
        <f t="shared" si="46"/>
        <v>2.67</v>
      </c>
      <c r="GM40">
        <f t="shared" si="46"/>
        <v>3.48</v>
      </c>
      <c r="GN40">
        <f t="shared" si="46"/>
        <v>3.7299999999999995</v>
      </c>
      <c r="GO40">
        <f t="shared" si="46"/>
        <v>4.79</v>
      </c>
      <c r="GP40">
        <f t="shared" si="46"/>
        <v>9.64</v>
      </c>
      <c r="GQ40">
        <f t="shared" si="46"/>
        <v>11.610000000000001</v>
      </c>
      <c r="GR40">
        <f t="shared" si="46"/>
        <v>7.0100000000000007</v>
      </c>
      <c r="GS40">
        <f t="shared" si="46"/>
        <v>5.15</v>
      </c>
      <c r="GT40">
        <f t="shared" si="46"/>
        <v>3.7800000000000002</v>
      </c>
      <c r="GU40">
        <f t="shared" si="46"/>
        <v>4.17</v>
      </c>
      <c r="GV40">
        <f t="shared" si="46"/>
        <v>6.66</v>
      </c>
      <c r="GW40">
        <f>SUM(GW30,GW34,GW35,GW36,GW33)</f>
        <v>6.8199999999999994</v>
      </c>
    </row>
    <row r="41" spans="2:230" x14ac:dyDescent="0.55000000000000004">
      <c r="FZ41">
        <f>SUM(FZ39*FZ47,FZ40*FZ48)</f>
        <v>141.47430000000003</v>
      </c>
      <c r="GA41">
        <f t="shared" ref="GA41:GV41" si="47">SUM(GA39*GA47,GA40*GA48)</f>
        <v>106.77870000000001</v>
      </c>
      <c r="GB41">
        <f t="shared" si="47"/>
        <v>141.4743</v>
      </c>
      <c r="GC41">
        <f t="shared" si="47"/>
        <v>176.16989999999998</v>
      </c>
      <c r="GD41">
        <f t="shared" si="47"/>
        <v>172.58070000000001</v>
      </c>
      <c r="GE41">
        <f t="shared" si="47"/>
        <v>177.96449999999999</v>
      </c>
      <c r="GF41">
        <f t="shared" si="47"/>
        <v>147.15719999999999</v>
      </c>
      <c r="GG41">
        <f t="shared" si="47"/>
        <v>161.52599999999998</v>
      </c>
      <c r="GH41">
        <f t="shared" si="47"/>
        <v>176.19840000000002</v>
      </c>
      <c r="GI41">
        <f t="shared" si="47"/>
        <v>178.71080000000001</v>
      </c>
      <c r="GJ41">
        <f t="shared" si="47"/>
        <v>197.05919999999998</v>
      </c>
      <c r="GK41">
        <f t="shared" si="47"/>
        <v>188.5428</v>
      </c>
      <c r="GL41">
        <f t="shared" si="47"/>
        <v>135.82499999999999</v>
      </c>
      <c r="GM41">
        <f t="shared" si="47"/>
        <v>162.48869999999999</v>
      </c>
      <c r="GN41">
        <f t="shared" si="47"/>
        <v>176.81839999999994</v>
      </c>
      <c r="GO41">
        <f t="shared" si="47"/>
        <v>220.2046</v>
      </c>
      <c r="GP41">
        <f t="shared" si="47"/>
        <v>485.69839999999999</v>
      </c>
      <c r="GQ41">
        <f t="shared" si="47"/>
        <v>626.14560000000006</v>
      </c>
      <c r="GR41">
        <f t="shared" si="47"/>
        <v>353.1472</v>
      </c>
      <c r="GS41">
        <f t="shared" si="47"/>
        <v>238.00389999999999</v>
      </c>
      <c r="GT41">
        <f t="shared" si="47"/>
        <v>225.02789999999999</v>
      </c>
      <c r="GU41">
        <f t="shared" si="47"/>
        <v>158.523</v>
      </c>
      <c r="GV41">
        <f t="shared" si="47"/>
        <v>234.49440000000001</v>
      </c>
      <c r="GW41">
        <f>SUM(GW39*GW47,GW40*GW48)</f>
        <v>246.45839999999998</v>
      </c>
      <c r="GX41">
        <f>ROUND(SUM(FZ41:GW41),0)</f>
        <v>5228</v>
      </c>
    </row>
    <row r="42" spans="2:230" x14ac:dyDescent="0.55000000000000004">
      <c r="FZ42">
        <f t="shared" ref="FZ42:GV42" si="48">SUM(FZ39*FZ47)</f>
        <v>32.302800000000005</v>
      </c>
      <c r="GA42">
        <f t="shared" si="48"/>
        <v>32.003700000000002</v>
      </c>
      <c r="GB42">
        <f t="shared" si="48"/>
        <v>60.119099999999996</v>
      </c>
      <c r="GC42">
        <f t="shared" si="48"/>
        <v>68.792999999999992</v>
      </c>
      <c r="GD42">
        <f t="shared" si="48"/>
        <v>34.0974</v>
      </c>
      <c r="GE42">
        <f t="shared" si="48"/>
        <v>35.5929</v>
      </c>
      <c r="GF42">
        <f t="shared" si="48"/>
        <v>35.891999999999996</v>
      </c>
      <c r="GG42">
        <f t="shared" si="48"/>
        <v>47.257800000000003</v>
      </c>
      <c r="GH42">
        <f t="shared" si="48"/>
        <v>43.070399999999999</v>
      </c>
      <c r="GI42">
        <f t="shared" si="48"/>
        <v>49.650599999999997</v>
      </c>
      <c r="GJ42">
        <f t="shared" si="48"/>
        <v>70.587600000000009</v>
      </c>
      <c r="GK42">
        <f t="shared" si="48"/>
        <v>83.149799999999999</v>
      </c>
      <c r="GL42">
        <f t="shared" si="48"/>
        <v>37.0884</v>
      </c>
      <c r="GM42">
        <f t="shared" si="48"/>
        <v>33.798299999999998</v>
      </c>
      <c r="GN42">
        <f t="shared" si="48"/>
        <v>38.882999999999996</v>
      </c>
      <c r="GO42">
        <f t="shared" si="48"/>
        <v>43.070399999999999</v>
      </c>
      <c r="GP42">
        <f t="shared" si="48"/>
        <v>129.21120000000002</v>
      </c>
      <c r="GQ42">
        <f t="shared" si="48"/>
        <v>196.80780000000001</v>
      </c>
      <c r="GR42">
        <f t="shared" si="48"/>
        <v>93.917400000000001</v>
      </c>
      <c r="GS42">
        <f t="shared" si="48"/>
        <v>47.556899999999999</v>
      </c>
      <c r="GT42">
        <f t="shared" si="48"/>
        <v>85.243499999999983</v>
      </c>
      <c r="GU42">
        <f t="shared" si="48"/>
        <v>33.798299999999998</v>
      </c>
      <c r="GV42">
        <f t="shared" si="48"/>
        <v>35.293799999999997</v>
      </c>
      <c r="GW42">
        <f>SUM(GW39*GW47)</f>
        <v>42.472200000000001</v>
      </c>
      <c r="GX42">
        <f>ROUND(SUM(FZ42:GW42),0)</f>
        <v>1410</v>
      </c>
    </row>
    <row r="43" spans="2:230" x14ac:dyDescent="0.55000000000000004">
      <c r="FZ43">
        <f t="shared" ref="FZ43:GV43" si="49">SUM(FZ40*FZ48)</f>
        <v>109.17150000000001</v>
      </c>
      <c r="GA43">
        <f t="shared" si="49"/>
        <v>74.775000000000006</v>
      </c>
      <c r="GB43">
        <f t="shared" si="49"/>
        <v>81.355200000000011</v>
      </c>
      <c r="GC43">
        <f t="shared" si="49"/>
        <v>107.37689999999999</v>
      </c>
      <c r="GD43">
        <f t="shared" si="49"/>
        <v>138.48330000000001</v>
      </c>
      <c r="GE43">
        <f t="shared" si="49"/>
        <v>142.3716</v>
      </c>
      <c r="GF43">
        <f t="shared" si="49"/>
        <v>111.26519999999999</v>
      </c>
      <c r="GG43">
        <f t="shared" si="49"/>
        <v>114.26819999999998</v>
      </c>
      <c r="GH43">
        <f t="shared" si="49"/>
        <v>133.12800000000001</v>
      </c>
      <c r="GI43">
        <f t="shared" si="49"/>
        <v>129.06020000000001</v>
      </c>
      <c r="GJ43">
        <f t="shared" si="49"/>
        <v>126.47159999999998</v>
      </c>
      <c r="GK43">
        <f t="shared" si="49"/>
        <v>105.393</v>
      </c>
      <c r="GL43">
        <f t="shared" si="49"/>
        <v>98.736599999999996</v>
      </c>
      <c r="GM43">
        <f t="shared" si="49"/>
        <v>128.69039999999998</v>
      </c>
      <c r="GN43">
        <f t="shared" si="49"/>
        <v>137.93539999999996</v>
      </c>
      <c r="GO43">
        <f t="shared" si="49"/>
        <v>177.13419999999999</v>
      </c>
      <c r="GP43">
        <f t="shared" si="49"/>
        <v>356.48719999999997</v>
      </c>
      <c r="GQ43">
        <f t="shared" si="49"/>
        <v>429.33780000000002</v>
      </c>
      <c r="GR43">
        <f t="shared" si="49"/>
        <v>259.22980000000001</v>
      </c>
      <c r="GS43">
        <f t="shared" si="49"/>
        <v>190.447</v>
      </c>
      <c r="GT43">
        <f t="shared" si="49"/>
        <v>139.78440000000001</v>
      </c>
      <c r="GU43">
        <f t="shared" si="49"/>
        <v>124.7247</v>
      </c>
      <c r="GV43">
        <f t="shared" si="49"/>
        <v>199.20060000000001</v>
      </c>
      <c r="GW43">
        <f>SUM(GW40*GW48)</f>
        <v>203.9862</v>
      </c>
      <c r="GX43">
        <f>ROUND(SUM(FZ43:GW43),0)</f>
        <v>3819</v>
      </c>
    </row>
    <row r="44" spans="2:230" x14ac:dyDescent="0.55000000000000004">
      <c r="FZ44">
        <f>SUMIFS(FZ4:FZ29,$E4:$E29,$E$29)</f>
        <v>3.04</v>
      </c>
      <c r="GA44">
        <f t="shared" ref="GA44:GU44" si="50">SUMIFS(GA4:GA29,$E4:$E29,$E$29)</f>
        <v>3.4799999999999995</v>
      </c>
      <c r="GB44">
        <f t="shared" si="50"/>
        <v>3.02</v>
      </c>
      <c r="GC44">
        <f t="shared" si="50"/>
        <v>2.77</v>
      </c>
      <c r="GD44">
        <f t="shared" si="50"/>
        <v>3.2100000000000004</v>
      </c>
      <c r="GE44">
        <f t="shared" si="50"/>
        <v>3.6800000000000006</v>
      </c>
      <c r="GF44">
        <f t="shared" si="50"/>
        <v>4.5199999999999996</v>
      </c>
      <c r="GG44">
        <f t="shared" si="50"/>
        <v>4.58</v>
      </c>
      <c r="GH44">
        <f t="shared" si="50"/>
        <v>4.1400000000000006</v>
      </c>
      <c r="GI44">
        <f t="shared" si="50"/>
        <v>4.5799999999999992</v>
      </c>
      <c r="GJ44">
        <f t="shared" si="50"/>
        <v>6.3000000000000007</v>
      </c>
      <c r="GK44">
        <f t="shared" si="50"/>
        <v>4.5199999999999996</v>
      </c>
      <c r="GL44">
        <f t="shared" si="50"/>
        <v>3.89</v>
      </c>
      <c r="GM44">
        <f t="shared" si="50"/>
        <v>4.87</v>
      </c>
      <c r="GN44">
        <f t="shared" si="50"/>
        <v>4.41</v>
      </c>
      <c r="GO44">
        <f t="shared" si="50"/>
        <v>3.2299999999999995</v>
      </c>
      <c r="GP44">
        <f t="shared" si="50"/>
        <v>10.979999999999999</v>
      </c>
      <c r="GQ44">
        <f t="shared" si="50"/>
        <v>19.450000000000003</v>
      </c>
      <c r="GR44">
        <f t="shared" si="50"/>
        <v>11.300000000000002</v>
      </c>
      <c r="GS44">
        <f t="shared" si="50"/>
        <v>7.98</v>
      </c>
      <c r="GT44">
        <f t="shared" si="50"/>
        <v>7.1899999999999995</v>
      </c>
      <c r="GU44">
        <f t="shared" si="50"/>
        <v>5.85</v>
      </c>
      <c r="GV44">
        <f>SUMIFS(GV4:GV29,$E4:$E29,$E$29)</f>
        <v>5.4700000000000006</v>
      </c>
      <c r="GW44">
        <f>SUMIFS(GW4:GW29,$E4:$E29,$E$29)</f>
        <v>3.81</v>
      </c>
    </row>
    <row r="45" spans="2:230" x14ac:dyDescent="0.55000000000000004">
      <c r="FZ45">
        <f>SUMIFS(FZ4:FZ29,$E4:$E29,$E$33)</f>
        <v>6.6689999999999996</v>
      </c>
      <c r="GA45">
        <f t="shared" ref="GA45:GV45" si="51">SUMIFS(GA4:GA29,$E4:$E29,$E$33)</f>
        <v>6.1240000000000006</v>
      </c>
      <c r="GB45">
        <f t="shared" si="51"/>
        <v>6.1399999999999988</v>
      </c>
      <c r="GC45">
        <f t="shared" si="51"/>
        <v>6.3870000000000005</v>
      </c>
      <c r="GD45">
        <f t="shared" si="51"/>
        <v>9.2100000000000009</v>
      </c>
      <c r="GE45">
        <f t="shared" si="51"/>
        <v>6.7560000000000002</v>
      </c>
      <c r="GF45">
        <f t="shared" si="51"/>
        <v>11.713999999999999</v>
      </c>
      <c r="GG45">
        <f t="shared" si="51"/>
        <v>7.488999999999999</v>
      </c>
      <c r="GH45">
        <f t="shared" si="51"/>
        <v>7.8350000000000009</v>
      </c>
      <c r="GI45">
        <f t="shared" si="51"/>
        <v>8.0780000000000012</v>
      </c>
      <c r="GJ45">
        <f t="shared" si="51"/>
        <v>6.343</v>
      </c>
      <c r="GK45">
        <f t="shared" si="51"/>
        <v>7.112000000000001</v>
      </c>
      <c r="GL45">
        <f t="shared" si="51"/>
        <v>5.4119999999999999</v>
      </c>
      <c r="GM45">
        <f t="shared" si="51"/>
        <v>5.5659999999999989</v>
      </c>
      <c r="GN45">
        <f t="shared" si="51"/>
        <v>6.2669999999999995</v>
      </c>
      <c r="GO45">
        <f t="shared" si="51"/>
        <v>5.9300000000000006</v>
      </c>
      <c r="GP45">
        <f t="shared" si="51"/>
        <v>17.651999999999997</v>
      </c>
      <c r="GQ45">
        <f t="shared" si="51"/>
        <v>28.078999999999997</v>
      </c>
      <c r="GR45">
        <f t="shared" si="51"/>
        <v>14.939000000000002</v>
      </c>
      <c r="GS45">
        <f t="shared" si="51"/>
        <v>12.425999999999998</v>
      </c>
      <c r="GT45">
        <f t="shared" si="51"/>
        <v>9.3829999999999991</v>
      </c>
      <c r="GU45">
        <f t="shared" si="51"/>
        <v>11.645000000000001</v>
      </c>
      <c r="GV45">
        <f t="shared" si="51"/>
        <v>8.9620000000000015</v>
      </c>
      <c r="GW45">
        <f>SUMIFS(GW4:GW29,$E4:$E29,$E$33)</f>
        <v>7.8960000000000008</v>
      </c>
    </row>
    <row r="46" spans="2:230" x14ac:dyDescent="0.55000000000000004">
      <c r="FZ46">
        <f>SUM(FZ44*FZ50,FZ45*FZ51)</f>
        <v>290.39618999999999</v>
      </c>
      <c r="GA46">
        <f t="shared" ref="GA46:GV46" si="52">SUM(GA44*GA50,GA45*GA51)</f>
        <v>287.25563999999997</v>
      </c>
      <c r="GB46">
        <f t="shared" si="52"/>
        <v>273.97559999999999</v>
      </c>
      <c r="GC46">
        <f t="shared" si="52"/>
        <v>273.88587000000001</v>
      </c>
      <c r="GD46">
        <f t="shared" si="52"/>
        <v>371.48220000000003</v>
      </c>
      <c r="GE46">
        <f t="shared" si="52"/>
        <v>312.14076000000006</v>
      </c>
      <c r="GF46">
        <f t="shared" si="52"/>
        <v>485.55893999999995</v>
      </c>
      <c r="GG46">
        <f t="shared" si="52"/>
        <v>413.93101999999993</v>
      </c>
      <c r="GH46">
        <f t="shared" si="52"/>
        <v>413.56569999999999</v>
      </c>
      <c r="GI46">
        <f t="shared" si="52"/>
        <v>435.71223999999995</v>
      </c>
      <c r="GJ46">
        <f t="shared" si="52"/>
        <v>422.99714</v>
      </c>
      <c r="GK46">
        <f t="shared" si="52"/>
        <v>398.19495999999998</v>
      </c>
      <c r="GL46">
        <f t="shared" si="52"/>
        <v>316.48566</v>
      </c>
      <c r="GM46">
        <f t="shared" si="52"/>
        <v>351.49237999999991</v>
      </c>
      <c r="GN46">
        <f t="shared" si="52"/>
        <v>363.65675999999996</v>
      </c>
      <c r="GO46">
        <f t="shared" si="52"/>
        <v>315.90070000000003</v>
      </c>
      <c r="GP46">
        <f t="shared" si="52"/>
        <v>981.1827599999998</v>
      </c>
      <c r="GQ46">
        <f t="shared" si="52"/>
        <v>1620.1109199999999</v>
      </c>
      <c r="GR46">
        <f t="shared" si="52"/>
        <v>890.42722000000003</v>
      </c>
      <c r="GS46">
        <f t="shared" si="52"/>
        <v>698.19527999999991</v>
      </c>
      <c r="GT46">
        <f t="shared" si="52"/>
        <v>562.03623999999991</v>
      </c>
      <c r="GU46">
        <f t="shared" si="52"/>
        <v>523.27545000000009</v>
      </c>
      <c r="GV46">
        <f t="shared" si="52"/>
        <v>431.6611200000001</v>
      </c>
      <c r="GW46">
        <f>SUM(GW44*GW50,GW45*GW51)</f>
        <v>350.12646000000001</v>
      </c>
      <c r="GX46">
        <f>ROUND(SUM(FZ46:GW46),0)</f>
        <v>11784</v>
      </c>
    </row>
    <row r="47" spans="2:230" x14ac:dyDescent="0.55000000000000004">
      <c r="FZ47">
        <v>29.91</v>
      </c>
      <c r="GA47">
        <v>29.91</v>
      </c>
      <c r="GB47">
        <v>29.91</v>
      </c>
      <c r="GC47">
        <v>29.91</v>
      </c>
      <c r="GD47">
        <v>29.91</v>
      </c>
      <c r="GE47">
        <v>29.91</v>
      </c>
      <c r="GF47">
        <v>29.91</v>
      </c>
      <c r="GG47">
        <v>29.91</v>
      </c>
      <c r="GH47">
        <v>29.91</v>
      </c>
      <c r="GI47">
        <v>29.91</v>
      </c>
      <c r="GJ47">
        <v>29.91</v>
      </c>
      <c r="GK47">
        <v>29.91</v>
      </c>
      <c r="GL47">
        <v>29.91</v>
      </c>
      <c r="GM47">
        <v>29.91</v>
      </c>
      <c r="GN47">
        <v>29.91</v>
      </c>
      <c r="GO47">
        <v>29.91</v>
      </c>
      <c r="GP47">
        <v>29.91</v>
      </c>
      <c r="GQ47">
        <v>29.91</v>
      </c>
      <c r="GR47">
        <v>29.91</v>
      </c>
      <c r="GS47">
        <v>29.91</v>
      </c>
      <c r="GT47">
        <v>29.91</v>
      </c>
      <c r="GU47">
        <v>29.91</v>
      </c>
      <c r="GV47">
        <v>29.91</v>
      </c>
      <c r="GW47">
        <v>29.91</v>
      </c>
    </row>
    <row r="48" spans="2:230" x14ac:dyDescent="0.55000000000000004">
      <c r="FZ48">
        <v>29.91</v>
      </c>
      <c r="GA48">
        <v>29.91</v>
      </c>
      <c r="GB48">
        <v>29.91</v>
      </c>
      <c r="GC48">
        <v>29.91</v>
      </c>
      <c r="GD48">
        <v>29.91</v>
      </c>
      <c r="GE48">
        <v>29.91</v>
      </c>
      <c r="GF48">
        <v>29.91</v>
      </c>
      <c r="GG48">
        <v>36.979999999999997</v>
      </c>
      <c r="GH48">
        <v>36.979999999999997</v>
      </c>
      <c r="GI48">
        <v>36.979999999999997</v>
      </c>
      <c r="GJ48">
        <v>36.979999999999997</v>
      </c>
      <c r="GK48">
        <v>36.979999999999997</v>
      </c>
      <c r="GL48">
        <v>36.979999999999997</v>
      </c>
      <c r="GM48">
        <v>36.979999999999997</v>
      </c>
      <c r="GN48">
        <v>36.979999999999997</v>
      </c>
      <c r="GO48">
        <v>36.979999999999997</v>
      </c>
      <c r="GP48">
        <v>36.979999999999997</v>
      </c>
      <c r="GQ48">
        <v>36.979999999999997</v>
      </c>
      <c r="GR48">
        <v>36.979999999999997</v>
      </c>
      <c r="GS48">
        <v>36.979999999999997</v>
      </c>
      <c r="GT48">
        <v>36.979999999999997</v>
      </c>
      <c r="GU48">
        <v>29.91</v>
      </c>
      <c r="GV48">
        <v>29.91</v>
      </c>
      <c r="GW48">
        <v>29.91</v>
      </c>
    </row>
    <row r="50" spans="182:205" x14ac:dyDescent="0.55000000000000004">
      <c r="FZ50">
        <v>29.91</v>
      </c>
      <c r="GA50">
        <v>29.91</v>
      </c>
      <c r="GB50">
        <v>29.91</v>
      </c>
      <c r="GC50">
        <v>29.91</v>
      </c>
      <c r="GD50">
        <v>29.91</v>
      </c>
      <c r="GE50">
        <v>29.91</v>
      </c>
      <c r="GF50">
        <v>29.91</v>
      </c>
      <c r="GG50">
        <v>29.91</v>
      </c>
      <c r="GH50">
        <v>29.91</v>
      </c>
      <c r="GI50">
        <v>29.91</v>
      </c>
      <c r="GJ50">
        <v>29.91</v>
      </c>
      <c r="GK50">
        <v>29.91</v>
      </c>
      <c r="GL50">
        <v>29.91</v>
      </c>
      <c r="GM50">
        <v>29.91</v>
      </c>
      <c r="GN50">
        <v>29.91</v>
      </c>
      <c r="GO50">
        <v>29.91</v>
      </c>
      <c r="GP50">
        <v>29.91</v>
      </c>
      <c r="GQ50">
        <v>29.91</v>
      </c>
      <c r="GR50">
        <v>29.91</v>
      </c>
      <c r="GS50">
        <v>29.91</v>
      </c>
      <c r="GT50">
        <v>29.91</v>
      </c>
      <c r="GU50">
        <v>29.91</v>
      </c>
      <c r="GV50">
        <v>29.91</v>
      </c>
      <c r="GW50">
        <v>29.91</v>
      </c>
    </row>
    <row r="51" spans="182:205" x14ac:dyDescent="0.55000000000000004">
      <c r="FZ51">
        <v>29.91</v>
      </c>
      <c r="GA51">
        <v>29.91</v>
      </c>
      <c r="GB51">
        <v>29.91</v>
      </c>
      <c r="GC51">
        <v>29.91</v>
      </c>
      <c r="GD51">
        <v>29.91</v>
      </c>
      <c r="GE51">
        <v>29.91</v>
      </c>
      <c r="GF51">
        <v>29.91</v>
      </c>
      <c r="GG51">
        <v>36.979999999999997</v>
      </c>
      <c r="GH51">
        <v>36.979999999999997</v>
      </c>
      <c r="GI51">
        <v>36.979999999999997</v>
      </c>
      <c r="GJ51">
        <v>36.979999999999997</v>
      </c>
      <c r="GK51">
        <v>36.979999999999997</v>
      </c>
      <c r="GL51">
        <v>36.979999999999997</v>
      </c>
      <c r="GM51">
        <v>36.979999999999997</v>
      </c>
      <c r="GN51">
        <v>36.979999999999997</v>
      </c>
      <c r="GO51">
        <v>36.979999999999997</v>
      </c>
      <c r="GP51">
        <v>36.979999999999997</v>
      </c>
      <c r="GQ51">
        <v>36.979999999999997</v>
      </c>
      <c r="GR51">
        <v>36.979999999999997</v>
      </c>
      <c r="GS51">
        <v>36.979999999999997</v>
      </c>
      <c r="GT51">
        <v>36.979999999999997</v>
      </c>
      <c r="GU51">
        <v>29.91</v>
      </c>
      <c r="GV51">
        <v>29.91</v>
      </c>
      <c r="GW51">
        <v>29.91</v>
      </c>
    </row>
  </sheetData>
  <autoFilter ref="B6:HV6" xr:uid="{871E9B49-A8A5-4DD1-A056-E1037B5DAA64}"/>
  <dataConsolidate/>
  <phoneticPr fontId="1"/>
  <conditionalFormatting sqref="I7 K7 M7 O7 Q7 S7 U7 W7 Y7 AA7 AC7 AE7 AG7 AI7 AK7 AM7 AO7 AQ7 AS7 AU7 AW7 AY7 BA7 BC7">
    <cfRule type="top10" dxfId="1106" priority="95" percent="1" rank="10"/>
  </conditionalFormatting>
  <conditionalFormatting sqref="AZ7 H7 J7 L7 N7 P7 R7 T7 V7 X7 Z7 AB7 AD7 AF7 AH7 AJ7 AL7 AN7 AP7 AR7 AT7 AV7 AX7">
    <cfRule type="top10" dxfId="1105" priority="92" percent="1" rank="10"/>
  </conditionalFormatting>
  <conditionalFormatting sqref="FA7:FX7 FZ7:GW7">
    <cfRule type="top10" dxfId="1104" priority="91" percent="1" rank="10"/>
  </conditionalFormatting>
  <conditionalFormatting sqref="H8 J8 L8 N8 P8 R8 T8 V8 X8 Z8 AB8 AD8 AF8 AH8 AJ8 AL8 AN8 AP8 AR8 AT8 AV8 AX8 AZ8 BB8">
    <cfRule type="top10" dxfId="1103" priority="90" percent="1" rank="10"/>
  </conditionalFormatting>
  <conditionalFormatting sqref="H9 J9 L9 N9 P9 R9 T9 V9 X9 Z9 AB9 AD9 AF9 AH9 AJ9 AL9 AN9 AP9 AR9 AT9 AV9 AZ9 AX9 BB9">
    <cfRule type="top10" dxfId="1102" priority="89" percent="1" rank="10"/>
  </conditionalFormatting>
  <conditionalFormatting sqref="J10 H10 L10 N10 P10 R10 T10 V10 X10 Z10 AB10 AD10 AF10 AH10 AJ10 AL10 AN10 AP10 AR10 AT10 AV10 AX10 AZ10 BB10">
    <cfRule type="top10" dxfId="1101" priority="88" percent="1" rank="10"/>
  </conditionalFormatting>
  <conditionalFormatting sqref="BB11 AZ11 AX11 AV11 AT11 AR11 AP11 AN11 AL11 AJ11 AH11 AF11 AD11 AB11 Z11 X11 V11 T11 R11 P11 N11 L11 J11 H11">
    <cfRule type="top10" dxfId="1100" priority="86" percent="1" rank="10"/>
  </conditionalFormatting>
  <conditionalFormatting sqref="BB12 AZ12 AX12 AV12 AT12 AR12 AP12 AN12 AL12 AJ12 AH12 AF12 AD12 AB12 Z12 X12 V12 T12 R12 P12 N12 L12 J12 H12">
    <cfRule type="top10" dxfId="1099" priority="85" percent="1" rank="10"/>
  </conditionalFormatting>
  <conditionalFormatting sqref="H13 J13 L13 N13 P13 R13 T13 V13 X13 Z13 AB13 AD13 AF13 AH13 AJ13 AL13 AN13 AP13 AR13 AT13 AV13 AX13 AZ13 BB13">
    <cfRule type="top10" dxfId="1098" priority="84" percent="1" rank="10"/>
  </conditionalFormatting>
  <conditionalFormatting sqref="BB14 AZ14 AX14 AV14 AT14 AR14 AP14 AL14 AN14 AJ14 AH14 AF14 AD14 AB14 Z14 X14 V14 T14 R14 P14 N14 L14 J14 H14">
    <cfRule type="top10" dxfId="1097" priority="83" percent="1" rank="10"/>
  </conditionalFormatting>
  <conditionalFormatting sqref="H15 J15 L15 N15 P15 R15 T15 V15 X15 Z15 AB15 AD15 AF15 AH15 AJ15 AL15 AN15 AP15 AR15 AT15 AV15 AX15 AZ15 BB15">
    <cfRule type="top10" dxfId="1096" priority="82" percent="1" rank="10"/>
  </conditionalFormatting>
  <conditionalFormatting sqref="BB16 AZ16 AX16 AV16 AT16 AR16 AP16 AN16 AL16 AJ16 AH16 AF16 AD16 AB16 Z16 X16 V16 T16 R16 P16 N16 L16 J16 H16">
    <cfRule type="top10" dxfId="1095" priority="81" percent="1" rank="10"/>
  </conditionalFormatting>
  <conditionalFormatting sqref="H17 J17 L17 N17 P17 R17 T17 V17 X17 Z17 AB17 AD17 AF17 AH17 AJ17 AL17 AN17 AP17 AR17 AT17 AV17 AX17 AZ17 BB17">
    <cfRule type="top10" dxfId="1094" priority="80" percent="1" rank="10"/>
  </conditionalFormatting>
  <conditionalFormatting sqref="H18 J18 L18 N18 P18 R18 T18 V18 X18 Z18 AB18 AD18 AF18 AH18 AJ18 AL18 AN18 AP18 AR18 AT18 AV18 AX18 AZ18 BB18">
    <cfRule type="top10" dxfId="1093" priority="79" percent="1" rank="10"/>
  </conditionalFormatting>
  <conditionalFormatting sqref="BB19 AZ19 AX19 AV19 AT19 AR19 AP19 AN19 AL19 AJ19 AH19 AF19 AD19 AB19 Z19 X19 V19 T19 R19 P19 N19 L19 J19 H19">
    <cfRule type="top10" dxfId="1092" priority="78" percent="1" rank="10"/>
  </conditionalFormatting>
  <conditionalFormatting sqref="H20 J20 N20 L20 P20 R20 T20 X20 V20 Z20 AB20 AD20 AF20 AH20 AJ20 AL20 AN20 AP20 AR20 AT20 AV20 AX20 AZ20 BB20">
    <cfRule type="top10" dxfId="1091" priority="77" percent="1" rank="10"/>
  </conditionalFormatting>
  <conditionalFormatting sqref="BB21 AZ21 AX21 AV21 AT21 AR21 AP21 AN21 AL21 AJ21 AH21 AF21 AD21 AB21 Z21 X21 V21 T21 R21 P21 N21 L21 J21 H21">
    <cfRule type="top10" dxfId="1090" priority="76" percent="1" rank="10"/>
  </conditionalFormatting>
  <conditionalFormatting sqref="H22 J22 L22 N22 P22 R22 T22 V22 X22 Z22 AB22 AD22 AF22 AH22 AJ22 AL22 AN22 AP22 AR22 AT22 AV22 AX22 AZ22 BB22">
    <cfRule type="top10" dxfId="1089" priority="75" percent="1" rank="10"/>
  </conditionalFormatting>
  <conditionalFormatting sqref="BB23 AZ23 AX23 AV23 AT23 AR23 AP23 AN23 AL23 AJ23 AH23 AF23 AD23 AB23 Z23 X23 V23 T23 R23 P23 N23 L23 J23 H23">
    <cfRule type="top10" dxfId="1088" priority="74" percent="1" rank="10"/>
  </conditionalFormatting>
  <conditionalFormatting sqref="H24 J24 L24 N24 P24 R24 T24 V24 X24 Z24 AB24 AD24 AF24 AH24 AJ24 AL24 AN24 AP24 AR24 AT24 AV24 AX24 AZ24 BB24">
    <cfRule type="top10" dxfId="1087" priority="73" percent="1" rank="10"/>
  </conditionalFormatting>
  <conditionalFormatting sqref="BB25 AZ25 AX25 AV25 AT25 AR25 AP25 AN25 AL25 AJ25 AH25 AF25 AD25 AB25 Z25 X25 V25 T25 R25 P25 N25 L25 J25 H25">
    <cfRule type="top10" dxfId="1086" priority="72" percent="1" rank="10"/>
  </conditionalFormatting>
  <conditionalFormatting sqref="BB26 AZ26 AX26 AV26 AT26 AR26 AP26 AN26 AL26 AJ26 AH26 AF26 AD26 AB26 Z26 X26 V26 T26 R26 P26 N26 L26 J26 H26">
    <cfRule type="top10" dxfId="1085" priority="71" percent="1" rank="10"/>
  </conditionalFormatting>
  <conditionalFormatting sqref="H27 J27 L27 N27 P27 R27 T27 V27 X27 Z27 AB27 AD27 AF27 AH27 AJ27 AL27 AN27 AP27 AR27 AT27 AV27 AX27 AZ27 BB27">
    <cfRule type="top10" dxfId="1084" priority="70" percent="1" rank="10"/>
  </conditionalFormatting>
  <conditionalFormatting sqref="BB28 AZ28 AX28 AV28 AT28 AR28 AP28 AN28 AL28 AJ28 AH28 AF28 AD28 AB28 Z28 X28 V28 T28 R28 P28 N28 L28 J28 H28">
    <cfRule type="top10" dxfId="1083" priority="69" percent="1" rank="10"/>
  </conditionalFormatting>
  <conditionalFormatting sqref="BB29 AZ29 AX29 AV29 AT29 AR29 AP29 AN29 AL29 AJ29 AH29 AF29 AD29 AB29 Z29 X29 V29 T29 R29 P29 N29 L29 J29 H29">
    <cfRule type="top10" dxfId="1082" priority="68" percent="1" rank="10"/>
  </conditionalFormatting>
  <conditionalFormatting sqref="H30 J30 L30 N30 P30 R30 T30 V30 X30 Z30 AB30 AD30 AF30 AH30 AJ30 AL30 AN30 AP30 AR30 AT30 AV30 AX30 AZ30 BB30">
    <cfRule type="top10" dxfId="1081" priority="67" percent="1" rank="10"/>
  </conditionalFormatting>
  <conditionalFormatting sqref="BB31 AZ31 AX31 AV31 AT31 AR31 AP31 AN31 AL31 AJ31 AH31 AF31 AD31 AB31 Z31 X31 V31 T31 R31 P31 N31 L31 J31 H31">
    <cfRule type="top10" dxfId="1080" priority="66" percent="1" rank="10"/>
  </conditionalFormatting>
  <conditionalFormatting sqref="H32 J32 L32 N32 P32 R32 T32 V32 X32 Z32 AB32 AD32 AF32 AH32 AJ32 AL32 AN32 AP32 AR32 AT32 AV32 AX32 AZ32 BB32">
    <cfRule type="top10" dxfId="1079" priority="65" percent="1" rank="10"/>
  </conditionalFormatting>
  <conditionalFormatting sqref="BB33 AZ33 AX33 AV33 AT33 AR33 AP33 AN33 AL33 AJ33 AH33 AF33 AD33 AB33 Z33 X33 V33 T33 R33 P33 N33 L33 J33 H33">
    <cfRule type="top10" dxfId="1078" priority="64" percent="1" rank="10"/>
  </conditionalFormatting>
  <conditionalFormatting sqref="H34 J34 L34 N34 P34 R34 T34 V34 X34 Z34 AB34 AD34 AF34 AH34 AJ34 AL34 AN34 AP34 AR34 AT34 AV34 AX34 AZ34 BB34">
    <cfRule type="top10" dxfId="1077" priority="63" percent="1" rank="10"/>
  </conditionalFormatting>
  <conditionalFormatting sqref="BB35 AZ35 AV35 AX35 AT35 AR35 AP35 AN35 AL35 AJ35 AH35 AF35 AD35 AB35 Z35 X35 V35 T35 R35 P35 N35 L35 J35 H35">
    <cfRule type="top10" dxfId="107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075" priority="61" percent="1" rank="10"/>
  </conditionalFormatting>
  <conditionalFormatting sqref="BD7:BD37">
    <cfRule type="top10" dxfId="1074" priority="60" percent="1" rank="10"/>
  </conditionalFormatting>
  <conditionalFormatting sqref="BC8 BA8 AY8 AW8 AU8 AS8 AQ8 AO8 AM8 AK8 AI8 AG8 AE8 AC8 AA8 Y8 W8 U8 S8 Q8 O8 M8 K8 I8">
    <cfRule type="top10" dxfId="1073" priority="59" percent="1" rank="10"/>
  </conditionalFormatting>
  <conditionalFormatting sqref="I9 K9 M9 O9 Q9 S9 U9 W9 Y9 AA9 AC9 AE9 AG9 AI9 AK9 AM9 AO9 AQ9 AS9 AU9 AW9 AY9 BA9 BC9">
    <cfRule type="top10" dxfId="1072" priority="58" percent="1" rank="10"/>
  </conditionalFormatting>
  <conditionalFormatting sqref="I10 K10 M10 Q10 O10 S10 W10 U10 Y10 AA10 AC10 AE10 AG10 AI10 AK10 AM10 AO10 AQ10 AS10 AU10 AW10 AY10 BA10 BC10">
    <cfRule type="top10" dxfId="1071" priority="57" percent="1" rank="10"/>
  </conditionalFormatting>
  <conditionalFormatting sqref="BC11 BA11 AY11 AW11 AU11 AS11 AQ11 AO11 AM11 AK11 AI11 AG11 AE11 AC11 AA11 Y11 W11 U11 S11 Q11 O11 M11 K11 I11">
    <cfRule type="top10" dxfId="1070" priority="56" percent="1" rank="10"/>
  </conditionalFormatting>
  <conditionalFormatting sqref="I12 K12 M12 O12 Q12 S12 U12 Y12 W12 AA12 AC12 AE12 AG12 AI12 AK12 AM12 AO12 AQ12 AS12 AU12 AW12 AY12 BA12 BC12">
    <cfRule type="top10" dxfId="1069" priority="55" percent="1" rank="10"/>
  </conditionalFormatting>
  <conditionalFormatting sqref="BC13 BA13 AY13 AW13 AU13 AS13 AQ13 AO13 AM13 AK13 AI13 AG13 AE13 AC13 AA13 Y13 W13 U13 S13 Q13 O13 M13 K13 I13">
    <cfRule type="top10" dxfId="1068" priority="54" percent="1" rank="10"/>
  </conditionalFormatting>
  <conditionalFormatting sqref="BC14 BA14 AY14 AW14 AU14 AS14 AQ14 AO14 AM14 AK14 AI14 AG14 AE14 AC14 AA14 Y14 W14 U14 S14 Q14 O14 M14 K14 I14">
    <cfRule type="top10" dxfId="1067" priority="53" percent="1" rank="10"/>
  </conditionalFormatting>
  <conditionalFormatting sqref="I15 K15 M15 O15 Q15 S15 U15 W15 Y15 AA15 AC15 AE15 AG15 AI15 AK15 AM15 AO15 AQ15 AS15 AU15 AW15 AY15 BA15 BC15">
    <cfRule type="top10" dxfId="1066" priority="52" percent="1" rank="10"/>
  </conditionalFormatting>
  <conditionalFormatting sqref="BC16 BA16 AY16 AW16 AU16 AS16 AQ16 AO16 AM16 AK16 AI16 AG16 AE16 AC16 AA16 Y16 W16 U16 S16 Q16 O16 M16 K16 I16">
    <cfRule type="top10" dxfId="1065" priority="51" percent="1" rank="10"/>
  </conditionalFormatting>
  <conditionalFormatting sqref="I17 K17 M17 O17 Q17 U17 S17 W17 Y17 AA17 AC17 AE17 AG17 AI17 AK17 AM17 AO17 AQ17 AS17 AU17 AW17 AY17 BA17 BC17">
    <cfRule type="top10" dxfId="1064" priority="50" percent="1" rank="10"/>
  </conditionalFormatting>
  <conditionalFormatting sqref="BC18 BA18 AY18 AW18 AU18 AS18 AQ18 AO18 AM18 AK18 AI18 AG18 AE18 AC18 AA18 Y18 W18 U18 S18 Q18 O18 M18 K18 I18">
    <cfRule type="top10" dxfId="1063" priority="49" percent="1" rank="10"/>
  </conditionalFormatting>
  <conditionalFormatting sqref="I19 K19 M19 O19 Q19 S19 U19 W19 Y19 AA19 AC19 AE19 AG19 AI19 AK19 AM19 AO19 AQ19 AS19 AU19 AW19 AY19 BA19 BC19">
    <cfRule type="top10" dxfId="1062" priority="48" percent="1" rank="10"/>
  </conditionalFormatting>
  <conditionalFormatting sqref="BC20 BA20 AY20 AW20 AU20 AS20 AQ20 AO20 AM20 AK20 AI20 AG20 AE20 AC20 AA20 W20 Y20 U20 S20 Q20 O20 M20 K20 I20">
    <cfRule type="top10" dxfId="1061" priority="47" percent="1" rank="10"/>
  </conditionalFormatting>
  <conditionalFormatting sqref="I21 K21 M21 O21 Q21 S21 U21 W21 Y21 AA21 AC21 AE21 AG21 AI21 AK21 AM21 AO21 AQ21 AS21 AU21 AW21 AY21 BA21 BC21">
    <cfRule type="top10" dxfId="1060" priority="46" percent="1" rank="10"/>
  </conditionalFormatting>
  <conditionalFormatting sqref="BC22 BA22 AY22 AW22 AU22 AS22 AQ22 AO22 AM22 AK22 AI22 AG22 AE22 AC22 AA22 Y22 W22 U22 S22 Q22 O22 M22 K22 I22">
    <cfRule type="top10" dxfId="1059" priority="45" percent="1" rank="10"/>
  </conditionalFormatting>
  <conditionalFormatting sqref="I23 K23 O23 M23 Q23 S23 U23 W23 Y23 AA23 AC23 AE23 AG23 AI23 AK23 AM23 AO23 AQ23 AS23 AU23 AW23 AY23 BA23 BC23">
    <cfRule type="top10" dxfId="1058" priority="44" percent="1" rank="10"/>
  </conditionalFormatting>
  <conditionalFormatting sqref="BC24 BA24 AY24 AW24 AU24 AS24 AQ24 AO24 AM24 AK24 AI24 AG24 AE24 AC24 AA24 Y24 W24 U24 S24 Q24 O24 M24 K24 I24">
    <cfRule type="top10" dxfId="1057" priority="43" percent="1" rank="10"/>
  </conditionalFormatting>
  <conditionalFormatting sqref="I25 K25 M25 O25 Q25 S25 U25 W25 Y25 AA25 AC25 AE25 AG25 AI25 AK25 AM25 AO25 AQ25 AS25 AU25 AW25 AY25 BA25 BC25">
    <cfRule type="top10" dxfId="1056" priority="42" percent="1" rank="10"/>
  </conditionalFormatting>
  <conditionalFormatting sqref="BC26 BA26 AY26 AW26 AU26 AS26 AQ26 AO26 AM26 AK26 AI26 AG26 AE26 AC26 AA26 Y26 W26 U26 S26 Q26 O26 M26 K26 I26">
    <cfRule type="top10" dxfId="1055" priority="41" percent="1" rank="10"/>
  </conditionalFormatting>
  <conditionalFormatting sqref="I27 K27 M27 O27 Q27 S27 U27 W27 Y27 AA27 AC27 AE27 AG27 AI27 AK27 AM27 AO27 AQ27 AS27 AU27 AW27 AY27 BA27 BC27">
    <cfRule type="top10" dxfId="1054" priority="40" percent="1" rank="10"/>
  </conditionalFormatting>
  <conditionalFormatting sqref="BC28 BA28 AY28 AW28 AU28 AS28 AQ28 AO28 AM28 AK28 AI28 AG28 AE28 AC28 AA28 Y28 W28 U28 S28 Q28 O28 M28 K28 I28">
    <cfRule type="top10" dxfId="1053" priority="39" percent="1" rank="10"/>
  </conditionalFormatting>
  <conditionalFormatting sqref="I29 K29 M29 Q29 O29 S29 U29 Y29 W29 AA29 AC29 AE29 AG29 AI29 AK29 AM29 AO29 AQ29 AS29 AU29 AW29 AY29 BA29 BC29">
    <cfRule type="top10" dxfId="1052" priority="38" percent="1" rank="10"/>
  </conditionalFormatting>
  <conditionalFormatting sqref="BC30 BA30 AY30 AW30 AU30 AS30 AQ30 AO30 AM30 AK30 AI30 AE30 AG30 AC30 AA30 Y30 W30 U30 S30 Q30 O30 M30 K30 I30">
    <cfRule type="top10" dxfId="1051" priority="37" percent="1" rank="10"/>
  </conditionalFormatting>
  <conditionalFormatting sqref="I31 K31 M31 O31 Q31 S31 W31 U31 Y31 AC31 AA31 AE31 AG31 AI31 AK31 AM31 AO31 AQ31 AS31 AU31 AW31 AY31 BA31 BC31">
    <cfRule type="top10" dxfId="1050" priority="36" percent="1" rank="10"/>
  </conditionalFormatting>
  <conditionalFormatting sqref="BC32 BA32 AY32 AW32 AU32 AS32 AQ32 AO32 AM32 AK32 AI32 AG32 AE32 AC32 AA32 Y32 W32 U32 S32 Q32 O32 M32 K32 I32">
    <cfRule type="top10" dxfId="1049" priority="35" percent="1" rank="10"/>
  </conditionalFormatting>
  <conditionalFormatting sqref="I33 K33 M33 O33 Q33 S33 U33 W33 Y33 AA33 AC33 AE33 AG33 AI33 AK33 AM33 AQ33 AO33 AS33 AU33 AW33 AY33 BA33 BC33">
    <cfRule type="top10" dxfId="1048" priority="34" percent="1" rank="10"/>
  </conditionalFormatting>
  <conditionalFormatting sqref="BC34 BA34 AY34 AW34 AU34 AS34 AQ34 AO34 AM34 AK34 AI34 AG34 AE34 AC34 AA34 Y34 W34 U34 S34 Q34 O34 M34 K34 I34">
    <cfRule type="top10" dxfId="1047" priority="33" percent="1" rank="10"/>
  </conditionalFormatting>
  <conditionalFormatting sqref="I35 K35 M35 O35 Q35 S35 U35 W35 Y35 AA35 AC35 AE35 AG35 AI35 AK35 AM35 AO35 AQ35 AS35 AU35 AW35 AY35 BA35 BC35">
    <cfRule type="top10" dxfId="104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045" priority="31" percent="1" rank="10"/>
  </conditionalFormatting>
  <conditionalFormatting sqref="FZ8:GW8">
    <cfRule type="top10" dxfId="1044" priority="30" percent="1" rank="10"/>
  </conditionalFormatting>
  <conditionalFormatting sqref="FZ9:GW9">
    <cfRule type="top10" dxfId="1043" priority="29" percent="1" rank="10"/>
  </conditionalFormatting>
  <conditionalFormatting sqref="FZ10:GW10">
    <cfRule type="top10" dxfId="1042" priority="28" percent="1" rank="10"/>
  </conditionalFormatting>
  <conditionalFormatting sqref="FZ11:GW11">
    <cfRule type="top10" dxfId="1041" priority="27" percent="1" rank="10"/>
  </conditionalFormatting>
  <conditionalFormatting sqref="FZ12:GW12">
    <cfRule type="top10" dxfId="1040" priority="26" percent="1" rank="10"/>
  </conditionalFormatting>
  <conditionalFormatting sqref="FZ13:GW13">
    <cfRule type="top10" dxfId="1039" priority="25" percent="1" rank="10"/>
  </conditionalFormatting>
  <conditionalFormatting sqref="GX7:GX37">
    <cfRule type="top10" dxfId="1038" priority="24" percent="1" rank="10"/>
  </conditionalFormatting>
  <conditionalFormatting sqref="FZ14:GW14">
    <cfRule type="top10" dxfId="1037" priority="23" percent="1" rank="10"/>
  </conditionalFormatting>
  <conditionalFormatting sqref="FZ15:GW15">
    <cfRule type="top10" dxfId="1036" priority="22" percent="1" rank="10"/>
  </conditionalFormatting>
  <conditionalFormatting sqref="FZ16:GW16">
    <cfRule type="top10" dxfId="1035" priority="21" percent="1" rank="10"/>
  </conditionalFormatting>
  <conditionalFormatting sqref="FZ17:GW17">
    <cfRule type="top10" dxfId="1034" priority="20" percent="1" rank="10"/>
  </conditionalFormatting>
  <conditionalFormatting sqref="FZ18:GW18">
    <cfRule type="top10" dxfId="1033" priority="19" percent="1" rank="10"/>
  </conditionalFormatting>
  <conditionalFormatting sqref="FZ19:GW19">
    <cfRule type="top10" dxfId="1032" priority="18" percent="1" rank="10"/>
  </conditionalFormatting>
  <conditionalFormatting sqref="FZ20:GW20">
    <cfRule type="top10" dxfId="1031" priority="17" percent="1" rank="10"/>
  </conditionalFormatting>
  <conditionalFormatting sqref="FZ21:GW21">
    <cfRule type="top10" dxfId="1030" priority="16" percent="1" rank="10"/>
  </conditionalFormatting>
  <conditionalFormatting sqref="FZ22:GW22">
    <cfRule type="top10" dxfId="1029" priority="15" percent="1" rank="10"/>
  </conditionalFormatting>
  <conditionalFormatting sqref="FZ23:GW23">
    <cfRule type="top10" dxfId="1028" priority="14" percent="1" rank="10"/>
  </conditionalFormatting>
  <conditionalFormatting sqref="FZ24:GW24">
    <cfRule type="top10" dxfId="1027" priority="13" percent="1" rank="10"/>
  </conditionalFormatting>
  <conditionalFormatting sqref="FZ25:GW25">
    <cfRule type="top10" dxfId="1026" priority="12" percent="1" rank="10"/>
  </conditionalFormatting>
  <conditionalFormatting sqref="FZ26:GW26">
    <cfRule type="top10" dxfId="1025" priority="11" percent="1" rank="10"/>
  </conditionalFormatting>
  <conditionalFormatting sqref="FZ27:GW27">
    <cfRule type="top10" dxfId="1024" priority="10" percent="1" rank="10"/>
  </conditionalFormatting>
  <conditionalFormatting sqref="FZ28:GW28">
    <cfRule type="top10" dxfId="1023" priority="9" percent="1" rank="10"/>
  </conditionalFormatting>
  <conditionalFormatting sqref="FZ29:GW29">
    <cfRule type="top10" dxfId="1022" priority="8" percent="1" rank="10"/>
  </conditionalFormatting>
  <conditionalFormatting sqref="FZ30:GW30">
    <cfRule type="top10" dxfId="1021" priority="7" percent="1" rank="10"/>
  </conditionalFormatting>
  <conditionalFormatting sqref="FZ31:GW31">
    <cfRule type="top10" dxfId="1020" priority="6" percent="1" rank="10"/>
  </conditionalFormatting>
  <conditionalFormatting sqref="FZ32:GW32">
    <cfRule type="top10" dxfId="1019" priority="5" percent="1" rank="10"/>
  </conditionalFormatting>
  <conditionalFormatting sqref="FZ33:GW33">
    <cfRule type="top10" dxfId="1018" priority="4" percent="1" rank="10"/>
  </conditionalFormatting>
  <conditionalFormatting sqref="FZ34:GW34">
    <cfRule type="top10" dxfId="1017" priority="3" percent="1" rank="10"/>
  </conditionalFormatting>
  <conditionalFormatting sqref="FZ35:GW35">
    <cfRule type="top10" dxfId="1016" priority="2" percent="1" rank="10"/>
  </conditionalFormatting>
  <conditionalFormatting sqref="FZ36:GW37">
    <cfRule type="top10" dxfId="1015" priority="1" percent="1" rank="10"/>
  </conditionalFormatting>
  <dataValidations count="1">
    <dataValidation type="list" allowBlank="1" showInputMessage="1" showErrorMessage="1" sqref="A1" xr:uid="{B1EB1ED9-77B3-419E-899F-0A41BEF2653C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393700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3</xdr:row>
                    <xdr:rowOff>57150</xdr:rowOff>
                  </from>
                  <to>
                    <xdr:col>0</xdr:col>
                    <xdr:colOff>476250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5" name="Button 19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6" name="Button 20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7" name="Button 21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8" name="Button 22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Button 3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Button 35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Button 36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Button 37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Button 3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Button 39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Button 40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7" name="Button 41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8" name="Button 42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9" name="Button 4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1" name="Button 52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2" name="Button 53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3" name="Button 54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4" name="Button 59">
              <controlPr defaultSize="0" print="0" autoFill="0" autoPict="0" macro="[0]!項目フィルター">
                <anchor moveWithCells="1">
                  <from>
                    <xdr:col>0</xdr:col>
                    <xdr:colOff>190500</xdr:colOff>
                    <xdr:row>35</xdr:row>
                    <xdr:rowOff>152400</xdr:rowOff>
                  </from>
                  <to>
                    <xdr:col>0</xdr:col>
                    <xdr:colOff>1003300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35" name="Button 60">
              <controlPr defaultSize="0" print="0" autoFill="0" autoPict="0" macro="[0]!項目フィルター">
                <anchor moveWithCells="1">
                  <from>
                    <xdr:col>0</xdr:col>
                    <xdr:colOff>171450</xdr:colOff>
                    <xdr:row>37</xdr:row>
                    <xdr:rowOff>228600</xdr:rowOff>
                  </from>
                  <to>
                    <xdr:col>0</xdr:col>
                    <xdr:colOff>984250</xdr:colOff>
                    <xdr:row>39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092C-E71F-4883-9E6F-E7EFDB2D5904}">
  <sheetPr codeName="Sheet5"/>
  <dimension ref="A1:HV46"/>
  <sheetViews>
    <sheetView workbookViewId="0">
      <pane ySplit="6" topLeftCell="A7" activePane="bottomLeft" state="frozen"/>
      <selection activeCell="G24" sqref="G24"/>
      <selection pane="bottomLeft" activeCell="J12" sqref="J12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2" spans="1:230" x14ac:dyDescent="0.55000000000000004">
      <c r="F2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TEXT("2023年"&amp;B7,"aaaa")</f>
        <v>金曜日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0.92</v>
      </c>
      <c r="I7" s="3">
        <f>IF($E7="〇",H7*基本シート!$E$2,H7*VLOOKUP(LEFT(I$6,FIND("(",I$6)-1),基本シート!$B$6:$C$29,2,FALSE))</f>
        <v>27.517200000000003</v>
      </c>
      <c r="J7" s="3">
        <v>0.93</v>
      </c>
      <c r="K7" s="3">
        <f>IF($E7="〇",J7*基本シート!$E$2,J7*VLOOKUP(LEFT(K$6,FIND("(",K$6)-1),基本シート!$B$6:$C$29,2,FALSE))</f>
        <v>27.816300000000002</v>
      </c>
      <c r="L7" s="3">
        <v>0.93</v>
      </c>
      <c r="M7" s="3">
        <f>IF($E7="〇",L7*基本シート!$E$2,L7*VLOOKUP(LEFT(M$6,FIND("(",M$6)-1),基本シート!$B$6:$C$29,2,FALSE))</f>
        <v>27.816300000000002</v>
      </c>
      <c r="N7" s="3">
        <v>0.92</v>
      </c>
      <c r="O7" s="3">
        <f>IF($E7="〇",N7*基本シート!$E$2,N7*VLOOKUP(LEFT(O$6,FIND("(",O$6)-1),基本シート!$B$6:$C$29,2,FALSE))</f>
        <v>27.517200000000003</v>
      </c>
      <c r="P7" s="3">
        <v>1.07</v>
      </c>
      <c r="Q7" s="3">
        <f>IF($E7="〇",P7*基本シート!$E$2,P7*VLOOKUP(LEFT(Q$6,FIND("(",Q$6)-1),基本シート!$B$6:$C$29,2,FALSE))</f>
        <v>32.003700000000002</v>
      </c>
      <c r="R7" s="3">
        <v>2.13</v>
      </c>
      <c r="S7" s="3">
        <f>IF($E7="〇",R7*基本シート!$E$2,R7*VLOOKUP(LEFT(S$6,FIND("(",S$6)-1),基本シート!$B$6:$C$29,2,FALSE))</f>
        <v>63.708299999999994</v>
      </c>
      <c r="T7" s="3">
        <v>1.23</v>
      </c>
      <c r="U7" s="3">
        <f>IF($E7="〇",T7*基本シート!$E$2,T7*VLOOKUP(LEFT(U$6,FIND("(",U$6)-1),基本シート!$B$6:$C$29,2,FALSE))</f>
        <v>36.789299999999997</v>
      </c>
      <c r="V7" s="3">
        <v>0.94</v>
      </c>
      <c r="W7" s="3">
        <f>IF($E7="〇",V7*基本シート!$E$2,V7*VLOOKUP(LEFT(W$6,FIND("(",W$6)-1),基本シート!$B$6:$C$29,2,FALSE))</f>
        <v>34.761199999999995</v>
      </c>
      <c r="X7" s="3">
        <v>0.64</v>
      </c>
      <c r="Y7" s="3">
        <f>IF($E7="〇",X7*基本シート!$E$2,X7*VLOOKUP(LEFT(Y$6,FIND("(",Y$6)-1),基本シート!$B$6:$C$29,2,FALSE))</f>
        <v>23.667199999999998</v>
      </c>
      <c r="Z7" s="3">
        <v>0.79</v>
      </c>
      <c r="AA7" s="3">
        <f>IF($E7="〇",Z7*基本シート!$E$2,Z7*VLOOKUP(LEFT(AA$6,FIND("(",AA$6)-1),基本シート!$B$6:$C$29,2,FALSE))</f>
        <v>29.214199999999998</v>
      </c>
      <c r="AB7" s="3">
        <v>0.61</v>
      </c>
      <c r="AC7" s="3">
        <f>IF($E7="〇",AB7*基本シート!$E$2,AB7*VLOOKUP(LEFT(AC$6,FIND("(",AC$6)-1),基本シート!$B$6:$C$29,2,FALSE))</f>
        <v>22.557799999999997</v>
      </c>
      <c r="AD7" s="3">
        <v>0.56999999999999995</v>
      </c>
      <c r="AE7" s="3">
        <f>IF($E7="〇",AD7*基本シート!$E$2,AD7*VLOOKUP(LEFT(AE$6,FIND("(",AE$6)-1),基本シート!$B$6:$C$29,2,FALSE))</f>
        <v>21.078599999999998</v>
      </c>
      <c r="AF7" s="3">
        <v>0.55000000000000004</v>
      </c>
      <c r="AG7" s="3">
        <f>IF($E7="〇",AF7*基本シート!$E$2,AF7*VLOOKUP(LEFT(AG$6,FIND("(",AG$6)-1),基本シート!$B$6:$C$29,2,FALSE))</f>
        <v>20.338999999999999</v>
      </c>
      <c r="AH7" s="3">
        <v>1.35</v>
      </c>
      <c r="AI7" s="3">
        <f>IF($E7="〇",AH7*基本シート!$E$2,AH7*VLOOKUP(LEFT(AI$6,FIND("(",AI$6)-1),基本シート!$B$6:$C$29,2,FALSE))</f>
        <v>49.923000000000002</v>
      </c>
      <c r="AJ7" s="3">
        <v>0.59</v>
      </c>
      <c r="AK7" s="3">
        <f>IF($E7="〇",AJ7*基本シート!$E$2,AJ7*VLOOKUP(LEFT(AK$6,FIND("(",AK$6)-1),基本シート!$B$6:$C$29,2,FALSE))</f>
        <v>21.818199999999997</v>
      </c>
      <c r="AL7" s="3">
        <v>1.03</v>
      </c>
      <c r="AM7" s="3">
        <f>IF($E7="〇",AL7*基本シート!$E$2,AL7*VLOOKUP(LEFT(AM$6,FIND("(",AM$6)-1),基本シート!$B$6:$C$29,2,FALSE))</f>
        <v>38.089399999999998</v>
      </c>
      <c r="AN7" s="3">
        <v>2.75</v>
      </c>
      <c r="AO7" s="3">
        <f>IF($E7="〇",AN7*基本シート!$E$2,AN7*VLOOKUP(LEFT(AO$6,FIND("(",AO$6)-1),基本シート!$B$6:$C$29,2,FALSE))</f>
        <v>101.69499999999999</v>
      </c>
      <c r="AP7" s="3">
        <v>2.38</v>
      </c>
      <c r="AQ7" s="3">
        <f>IF($E7="〇",AP7*基本シート!$E$2,AP7*VLOOKUP(LEFT(AQ$6,FIND("(",AQ$6)-1),基本シート!$B$6:$C$29,2,FALSE))</f>
        <v>88.012399999999985</v>
      </c>
      <c r="AR7" s="3">
        <v>0.79</v>
      </c>
      <c r="AS7" s="3">
        <f>IF($E7="〇",AR7*基本シート!$E$2,AR7*VLOOKUP(LEFT(AS$6,FIND("(",AS$6)-1),基本シート!$B$6:$C$29,2,FALSE))</f>
        <v>29.214199999999998</v>
      </c>
      <c r="AT7" s="3">
        <v>0.81</v>
      </c>
      <c r="AU7" s="3">
        <f>IF($E7="〇",AT7*基本シート!$E$2,AT7*VLOOKUP(LEFT(AU$6,FIND("(",AU$6)-1),基本シート!$B$6:$C$29,2,FALSE))</f>
        <v>29.953800000000001</v>
      </c>
      <c r="AV7" s="3">
        <v>0.85</v>
      </c>
      <c r="AW7" s="3">
        <f>IF($E7="〇",AV7*基本シート!$E$2,AV7*VLOOKUP(LEFT(AW$6,FIND("(",AW$6)-1),基本シート!$B$6:$C$29,2,FALSE))</f>
        <v>31.432999999999996</v>
      </c>
      <c r="AX7" s="3">
        <v>0.85</v>
      </c>
      <c r="AY7" s="3">
        <f>IF($E7="〇",AX7*基本シート!$E$2,AX7*VLOOKUP(LEFT(AY$6,FIND("(",AY$6)-1),基本シート!$B$6:$C$29,2,FALSE))</f>
        <v>25.423500000000001</v>
      </c>
      <c r="AZ7" s="3">
        <v>1.7</v>
      </c>
      <c r="BA7" s="3">
        <f>IF($E7="〇",AZ7*基本シート!$E$2,AZ7*VLOOKUP(LEFT(BA$6,FIND("(",BA$6)-1),基本シート!$B$6:$C$29,2,FALSE))</f>
        <v>50.847000000000001</v>
      </c>
      <c r="BB7" s="3">
        <v>0.88</v>
      </c>
      <c r="BC7" s="3">
        <f>IF($E7="〇",BB7*基本シート!$E$2,BB7*VLOOKUP(LEFT(BC$6,FIND("(",BC$6)-1),基本シート!$B$6:$C$29,2,FALSE))</f>
        <v>26.320800000000002</v>
      </c>
      <c r="BD7" s="3">
        <f t="shared" ref="BD7:BD36" si="8">SUM(H7,J7,L7,N7,P7,R7,T7,V7,X7,Z7,AB7,AD7,AF7,AH7,AJ7,AL7,AN7,AP7,AR7,AT7,AV7,AX7,AZ7,BB7)</f>
        <v>26.209999999999997</v>
      </c>
      <c r="BE7" s="3">
        <f t="shared" ref="BE7:BE36" si="9">ROUND(SUM(I7,K7,M7,O7,Q7,S7,U7,W7,Y7,AA7,AC7,AE7,AG7,AI7,AK7,AM7,AO7,AQ7,AS7,AU7,AW7,AY7,BA7,BC7),0)</f>
        <v>888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0.06</v>
      </c>
      <c r="BQ7" s="3">
        <v>7.0000000000000007E-2</v>
      </c>
      <c r="BR7" s="3">
        <v>0.08</v>
      </c>
      <c r="BS7" s="3">
        <v>0.04</v>
      </c>
      <c r="BT7" s="3">
        <v>0</v>
      </c>
      <c r="BU7" s="3">
        <v>0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0.03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0.72000000000000031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0.88</v>
      </c>
      <c r="GA7" s="3">
        <v>0.9</v>
      </c>
      <c r="GB7" s="3">
        <v>0.89</v>
      </c>
      <c r="GC7" s="3">
        <v>0.88</v>
      </c>
      <c r="GD7" s="3">
        <v>1.04</v>
      </c>
      <c r="GE7" s="3">
        <v>2.09</v>
      </c>
      <c r="GF7" s="3">
        <v>1.19</v>
      </c>
      <c r="GG7" s="3">
        <v>0.91</v>
      </c>
      <c r="GH7" s="3">
        <v>0.62</v>
      </c>
      <c r="GI7" s="3">
        <v>0.78</v>
      </c>
      <c r="GJ7" s="3">
        <v>0.66</v>
      </c>
      <c r="GK7" s="3">
        <v>0.63</v>
      </c>
      <c r="GL7" s="3">
        <v>0.62</v>
      </c>
      <c r="GM7" s="3">
        <v>1.38</v>
      </c>
      <c r="GN7" s="3">
        <v>0.57999999999999996</v>
      </c>
      <c r="GO7" s="3">
        <v>1</v>
      </c>
      <c r="GP7" s="3">
        <v>2.71</v>
      </c>
      <c r="GQ7" s="3">
        <v>2.35</v>
      </c>
      <c r="GR7" s="3">
        <v>0.75</v>
      </c>
      <c r="GS7" s="3">
        <v>0.77</v>
      </c>
      <c r="GT7" s="3">
        <v>0.81</v>
      </c>
      <c r="GU7" s="3">
        <v>0.81</v>
      </c>
      <c r="GV7" s="3">
        <v>1.66</v>
      </c>
      <c r="GW7" s="3">
        <v>0.84</v>
      </c>
      <c r="GX7" s="3">
        <f>SUM(FZ7:GW7)</f>
        <v>25.749999999999996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168</v>
      </c>
      <c r="C8" s="6" t="str">
        <f t="shared" ref="C8:C37" si="10">TEXT("2023年"&amp;B8,"aaaa")</f>
        <v>土曜日</v>
      </c>
      <c r="D8" s="6"/>
      <c r="E8" s="6" t="str">
        <f t="shared" ref="E8:E38" si="11">IF(OR(C8="土曜日",C8="日曜日",D8="〇"),"〇","")</f>
        <v>〇</v>
      </c>
      <c r="F8" s="6" t="s">
        <v>426</v>
      </c>
      <c r="G8" s="6" t="s">
        <v>426</v>
      </c>
      <c r="H8" s="3">
        <v>0.82</v>
      </c>
      <c r="I8" s="3">
        <f>IF($E8="〇",H8*基本シート!$E$2,H8*VLOOKUP(LEFT(I$6,FIND("(",I$6)-1),基本シート!$B$6:$C$29,2,FALSE))</f>
        <v>24.526199999999999</v>
      </c>
      <c r="J8" s="3">
        <v>0.87</v>
      </c>
      <c r="K8" s="3">
        <f>IF($E8="〇",J8*基本シート!$E$2,J8*VLOOKUP(LEFT(K$6,FIND("(",K$6)-1),基本シート!$B$6:$C$29,2,FALSE))</f>
        <v>26.021699999999999</v>
      </c>
      <c r="L8" s="3">
        <v>0.61</v>
      </c>
      <c r="M8" s="3">
        <f>IF($E8="〇",L8*基本シート!$E$2,L8*VLOOKUP(LEFT(M$6,FIND("(",M$6)-1),基本シート!$B$6:$C$29,2,FALSE))</f>
        <v>18.245100000000001</v>
      </c>
      <c r="N8" s="3">
        <v>0.65</v>
      </c>
      <c r="O8" s="3">
        <f>N8*VLOOKUP(LEFT(O$6,FIND("(",O$6)-1),基本シート!$B$6:$C$29,2,FALSE)</f>
        <v>19.441500000000001</v>
      </c>
      <c r="P8" s="3">
        <v>0.9</v>
      </c>
      <c r="Q8" s="3">
        <f>IF($E8="〇",P8*基本シート!$E$2,P8*VLOOKUP(LEFT(Q$6,FIND("(",Q$6)-1),基本シート!$B$6:$C$29,2,FALSE))</f>
        <v>26.919</v>
      </c>
      <c r="R8" s="3">
        <v>2.35</v>
      </c>
      <c r="S8" s="3">
        <f>IF($E8="〇",R8*基本シート!$E$2,R8*VLOOKUP(LEFT(S$6,FIND("(",S$6)-1),基本シート!$B$6:$C$29,2,FALSE))</f>
        <v>70.288499999999999</v>
      </c>
      <c r="T8" s="3">
        <v>3.34</v>
      </c>
      <c r="U8" s="3">
        <f>IF($E8="〇",T8*基本シート!$E$2,T8*VLOOKUP(LEFT(U$6,FIND("(",U$6)-1),基本シート!$B$6:$C$29,2,FALSE))</f>
        <v>99.8994</v>
      </c>
      <c r="V8" s="3">
        <v>0.87</v>
      </c>
      <c r="W8" s="3">
        <f>IF($E8="〇",V8*基本シート!$E$2,V8*VLOOKUP(LEFT(W$6,FIND("(",W$6)-1),基本シート!$B$6:$C$29,2,FALSE))</f>
        <v>26.021699999999999</v>
      </c>
      <c r="X8" s="3">
        <v>1.01</v>
      </c>
      <c r="Y8" s="3">
        <f>IF($E8="〇",X8*基本シート!$E$2,X8*VLOOKUP(LEFT(Y$6,FIND("(",Y$6)-1),基本シート!$B$6:$C$29,2,FALSE))</f>
        <v>30.209099999999999</v>
      </c>
      <c r="Z8" s="3">
        <v>0.8</v>
      </c>
      <c r="AA8" s="3">
        <f>IF($E8="〇",Z8*基本シート!$E$2,Z8*VLOOKUP(LEFT(AA$6,FIND("(",AA$6)-1),基本シート!$B$6:$C$29,2,FALSE))</f>
        <v>23.928000000000001</v>
      </c>
      <c r="AB8" s="3">
        <v>0.02</v>
      </c>
      <c r="AC8" s="3">
        <f>IF($E8="〇",AB8*基本シート!$E$2,AB8*VLOOKUP(LEFT(AC$6,FIND("(",AC$6)-1),基本シート!$B$6:$C$29,2,FALSE))</f>
        <v>0.59820000000000007</v>
      </c>
      <c r="AD8" s="3">
        <v>0.01</v>
      </c>
      <c r="AE8" s="3">
        <f>IF($E8="〇",AD8*基本シート!$E$2,AD8*VLOOKUP(LEFT(AE$6,FIND("(",AE$6)-1),基本シート!$B$6:$C$29,2,FALSE))</f>
        <v>0.29910000000000003</v>
      </c>
      <c r="AF8" s="3">
        <v>0.42</v>
      </c>
      <c r="AG8" s="3">
        <f>IF($E8="〇",AF8*基本シート!$E$2,AF8*VLOOKUP(LEFT(AG$6,FIND("(",AG$6)-1),基本シート!$B$6:$C$29,2,FALSE))</f>
        <v>12.562199999999999</v>
      </c>
      <c r="AH8" s="3">
        <v>0.5</v>
      </c>
      <c r="AI8" s="3">
        <f>IF($E8="〇",AH8*基本シート!$E$2,AH8*VLOOKUP(LEFT(AI$6,FIND("(",AI$6)-1),基本シート!$B$6:$C$29,2,FALSE))</f>
        <v>14.955</v>
      </c>
      <c r="AJ8" s="3">
        <v>0.53</v>
      </c>
      <c r="AK8" s="3">
        <f>IF($E8="〇",AJ8*基本シート!$E$2,AJ8*VLOOKUP(LEFT(AK$6,FIND("(",AK$6)-1),基本シート!$B$6:$C$29,2,FALSE))</f>
        <v>15.852300000000001</v>
      </c>
      <c r="AL8" s="3">
        <v>0.56999999999999995</v>
      </c>
      <c r="AM8" s="3">
        <f>IF($E8="〇",AL8*基本シート!$E$2,AL8*VLOOKUP(LEFT(AM$6,FIND("(",AM$6)-1),基本シート!$B$6:$C$29,2,FALSE))</f>
        <v>17.0487</v>
      </c>
      <c r="AN8" s="3">
        <v>2.56</v>
      </c>
      <c r="AO8" s="3">
        <f>IF($E8="〇",AN8*基本シート!$E$2,AN8*VLOOKUP(LEFT(AO$6,FIND("(",AO$6)-1),基本シート!$B$6:$C$29,2,FALSE))</f>
        <v>76.569600000000008</v>
      </c>
      <c r="AP8" s="3">
        <v>2.97</v>
      </c>
      <c r="AQ8" s="3">
        <f>IF($E8="〇",AP8*基本シート!$E$2,AP8*VLOOKUP(LEFT(AQ$6,FIND("(",AQ$6)-1),基本シート!$B$6:$C$29,2,FALSE))</f>
        <v>88.832700000000003</v>
      </c>
      <c r="AR8" s="3">
        <v>1.37</v>
      </c>
      <c r="AS8" s="3">
        <f>IF($E8="〇",AR8*基本シート!$E$2,AR8*VLOOKUP(LEFT(AS$6,FIND("(",AS$6)-1),基本シート!$B$6:$C$29,2,FALSE))</f>
        <v>40.976700000000001</v>
      </c>
      <c r="AT8" s="3">
        <v>0.9</v>
      </c>
      <c r="AU8" s="3">
        <f>IF($E8="〇",AT8*基本シート!$E$2,AT8*VLOOKUP(LEFT(AU$6,FIND("(",AU$6)-1),基本シート!$B$6:$C$29,2,FALSE))</f>
        <v>26.919</v>
      </c>
      <c r="AV8" s="3">
        <v>1.1599999999999999</v>
      </c>
      <c r="AW8" s="3">
        <f>IF($E8="〇",AV8*基本シート!$E$2,AV8*VLOOKUP(LEFT(AW$6,FIND("(",AW$6)-1),基本シート!$B$6:$C$29,2,FALSE))</f>
        <v>34.695599999999999</v>
      </c>
      <c r="AX8" s="3">
        <v>0.96</v>
      </c>
      <c r="AY8" s="3">
        <f>IF($E8="〇",AX8*基本シート!$E$2,AX8*VLOOKUP(LEFT(AY$6,FIND("(",AY$6)-1),基本シート!$B$6:$C$29,2,FALSE))</f>
        <v>28.7136</v>
      </c>
      <c r="AZ8" s="3">
        <v>1.71</v>
      </c>
      <c r="BA8" s="3">
        <f>IF($E8="〇",AZ8*基本シート!$E$2,AZ8*VLOOKUP(LEFT(BA$6,FIND("(",BA$6)-1),基本シート!$B$6:$C$29,2,FALSE))</f>
        <v>51.146099999999997</v>
      </c>
      <c r="BB8" s="3">
        <v>4.3</v>
      </c>
      <c r="BC8" s="3">
        <f>IF($E8="〇",BB8*基本シート!$E$2,BB8*VLOOKUP(LEFT(BC$6,FIND("(",BC$6)-1),基本シート!$B$6:$C$29,2,FALSE))</f>
        <v>128.613</v>
      </c>
      <c r="BD8" s="3">
        <f t="shared" si="8"/>
        <v>30.2</v>
      </c>
      <c r="BE8" s="3">
        <f>ROUND(SUM(I8,K8,M8,O8,Q8,S8,U8,W8,Y8,AA8,AC8,AE8,AG8,AI8,AK8,AM8,AO8,AQ8,AS8,AU8,AW8,AY8,BA8,BC8),0)</f>
        <v>903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0.16</v>
      </c>
      <c r="BQ8" s="3">
        <v>0.1</v>
      </c>
      <c r="BR8" s="3">
        <v>0.1</v>
      </c>
      <c r="BS8" s="3">
        <v>0.08</v>
      </c>
      <c r="BT8" s="3">
        <v>0.04</v>
      </c>
      <c r="BU8" s="3">
        <v>0.04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0.03</v>
      </c>
      <c r="CY8" s="3">
        <f>CX8*基本シート!$C$3</f>
        <v>0.48</v>
      </c>
      <c r="CZ8" s="3">
        <v>0.01</v>
      </c>
      <c r="DA8" s="3">
        <f>CZ8*基本シート!$C$3</f>
        <v>0.16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0.04</v>
      </c>
      <c r="EA8" s="3">
        <f>ROUND(DZ8*基本シート!$C$3,0)</f>
        <v>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0.61</v>
      </c>
      <c r="EH8" s="3">
        <v>2.5499999999999998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3.6</v>
      </c>
      <c r="EZ8" s="3">
        <f>SUM(EB8:EY8)</f>
        <v>7.26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0.56999999999999995</v>
      </c>
      <c r="FL8" s="3">
        <v>0.9</v>
      </c>
      <c r="FM8" s="3">
        <v>0.96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2.4299999999999997</v>
      </c>
      <c r="FZ8" s="3">
        <v>0.78</v>
      </c>
      <c r="GA8" s="3">
        <v>0.83</v>
      </c>
      <c r="GB8" s="3">
        <v>0.56999999999999995</v>
      </c>
      <c r="GC8" s="3">
        <v>0.61</v>
      </c>
      <c r="GD8" s="3">
        <v>0.86</v>
      </c>
      <c r="GE8" s="3">
        <v>1.74</v>
      </c>
      <c r="GF8" s="3">
        <v>0.79</v>
      </c>
      <c r="GG8" s="3">
        <v>0.86</v>
      </c>
      <c r="GH8" s="3">
        <v>1.07</v>
      </c>
      <c r="GI8" s="3">
        <v>0.95</v>
      </c>
      <c r="GJ8" s="3">
        <v>0.72</v>
      </c>
      <c r="GK8" s="3">
        <v>1</v>
      </c>
      <c r="GL8" s="3">
        <v>1.48</v>
      </c>
      <c r="GM8" s="3">
        <v>0.57999999999999996</v>
      </c>
      <c r="GN8" s="3">
        <v>0.56999999999999995</v>
      </c>
      <c r="GO8" s="3">
        <v>0.6</v>
      </c>
      <c r="GP8" s="3">
        <v>2.52</v>
      </c>
      <c r="GQ8" s="3">
        <v>2.93</v>
      </c>
      <c r="GR8" s="3">
        <v>1.33</v>
      </c>
      <c r="GS8" s="3">
        <v>0.86</v>
      </c>
      <c r="GT8" s="3">
        <v>1.1200000000000001</v>
      </c>
      <c r="GU8" s="3">
        <v>0.92</v>
      </c>
      <c r="GV8" s="3">
        <v>1.67</v>
      </c>
      <c r="GW8" s="3">
        <v>0.7</v>
      </c>
      <c r="GX8" s="3">
        <f t="shared" ref="GX8:GX36" si="14">SUM(FZ8:GW8)</f>
        <v>26.06</v>
      </c>
      <c r="GY8" s="3" t="s">
        <v>329</v>
      </c>
      <c r="GZ8" s="3" t="s">
        <v>329</v>
      </c>
      <c r="HA8" s="3" t="s">
        <v>329</v>
      </c>
      <c r="HB8" s="3" t="s">
        <v>329</v>
      </c>
      <c r="HC8" s="3" t="s">
        <v>329</v>
      </c>
      <c r="HD8" s="3" t="s">
        <v>329</v>
      </c>
      <c r="HE8" s="3" t="s">
        <v>329</v>
      </c>
      <c r="HF8" s="3" t="s">
        <v>329</v>
      </c>
      <c r="HG8" s="3" t="s">
        <v>329</v>
      </c>
      <c r="HH8" s="3" t="s">
        <v>329</v>
      </c>
      <c r="HI8" s="3" t="s">
        <v>329</v>
      </c>
      <c r="HJ8" s="3" t="s">
        <v>329</v>
      </c>
      <c r="HK8" s="3" t="s">
        <v>329</v>
      </c>
      <c r="HL8" s="3" t="s">
        <v>329</v>
      </c>
      <c r="HM8" s="3" t="s">
        <v>329</v>
      </c>
      <c r="HN8" s="3" t="s">
        <v>329</v>
      </c>
      <c r="HO8" s="3" t="s">
        <v>329</v>
      </c>
      <c r="HP8" s="3" t="s">
        <v>329</v>
      </c>
      <c r="HQ8" s="3" t="s">
        <v>329</v>
      </c>
      <c r="HR8" s="3" t="s">
        <v>329</v>
      </c>
      <c r="HS8" s="3" t="s">
        <v>329</v>
      </c>
      <c r="HT8" s="3" t="s">
        <v>329</v>
      </c>
      <c r="HU8" s="3" t="s">
        <v>329</v>
      </c>
      <c r="HV8" s="3" t="s">
        <v>329</v>
      </c>
    </row>
    <row r="9" spans="1:230" x14ac:dyDescent="0.55000000000000004">
      <c r="B9" s="12" t="s">
        <v>169</v>
      </c>
      <c r="C9" s="6" t="str">
        <f t="shared" si="10"/>
        <v>日曜日</v>
      </c>
      <c r="D9" s="6"/>
      <c r="E9" s="6" t="str">
        <f t="shared" si="11"/>
        <v>〇</v>
      </c>
      <c r="F9" s="6" t="s">
        <v>427</v>
      </c>
      <c r="G9" s="6" t="s">
        <v>428</v>
      </c>
      <c r="H9" s="3">
        <v>3.67</v>
      </c>
      <c r="I9" s="3">
        <f>IF($E9="〇",H9*基本シート!$E$2,H9*VLOOKUP(LEFT(I$6,FIND("(",I$6)-1),基本シート!$B$6:$C$29,2,FALSE))</f>
        <v>109.7697</v>
      </c>
      <c r="J9" s="3">
        <v>0.74</v>
      </c>
      <c r="K9" s="3">
        <f>IF($E9="〇",J9*基本シート!$E$2,J9*VLOOKUP(LEFT(K$6,FIND("(",K$6)-1),基本シート!$B$6:$C$29,2,FALSE))</f>
        <v>22.133399999999998</v>
      </c>
      <c r="L9" s="3">
        <v>0.76</v>
      </c>
      <c r="M9" s="3">
        <f>IF($E9="〇",L9*基本シート!$E$2,L9*VLOOKUP(LEFT(M$6,FIND("(",M$6)-1),基本シート!$B$6:$C$29,2,FALSE))</f>
        <v>22.7316</v>
      </c>
      <c r="N9" s="3">
        <v>0.83</v>
      </c>
      <c r="O9" s="3">
        <f>N9*VLOOKUP(LEFT(O$6,FIND("(",O$6)-1),基本シート!$B$6:$C$29,2,FALSE)</f>
        <v>24.825299999999999</v>
      </c>
      <c r="P9" s="3">
        <v>1.84</v>
      </c>
      <c r="Q9" s="3">
        <f>IF($E9="〇",P9*基本シート!$E$2,P9*VLOOKUP(LEFT(Q$6,FIND("(",Q$6)-1),基本シート!$B$6:$C$29,2,FALSE))</f>
        <v>55.034400000000005</v>
      </c>
      <c r="R9" s="3">
        <v>0.64</v>
      </c>
      <c r="S9" s="3">
        <f>IF($E9="〇",R9*基本シート!$E$2,R9*VLOOKUP(LEFT(S$6,FIND("(",S$6)-1),基本シート!$B$6:$C$29,2,FALSE))</f>
        <v>19.142400000000002</v>
      </c>
      <c r="T9" s="3">
        <v>0.76</v>
      </c>
      <c r="U9" s="3">
        <f>IF($E9="〇",T9*基本シート!$E$2,T9*VLOOKUP(LEFT(U$6,FIND("(",U$6)-1),基本シート!$B$6:$C$29,2,FALSE))</f>
        <v>22.7316</v>
      </c>
      <c r="V9" s="3">
        <v>0.81</v>
      </c>
      <c r="W9" s="3">
        <f>IF($E9="〇",V9*基本シート!$E$2,V9*VLOOKUP(LEFT(W$6,FIND("(",W$6)-1),基本シート!$B$6:$C$29,2,FALSE))</f>
        <v>24.2271</v>
      </c>
      <c r="X9" s="3">
        <v>1.04</v>
      </c>
      <c r="Y9" s="3">
        <f>IF($E9="〇",X9*基本シート!$E$2,X9*VLOOKUP(LEFT(Y$6,FIND("(",Y$6)-1),基本シート!$B$6:$C$29,2,FALSE))</f>
        <v>31.106400000000001</v>
      </c>
      <c r="Z9" s="3">
        <v>1.49</v>
      </c>
      <c r="AA9" s="3">
        <f>IF($E9="〇",Z9*基本シート!$E$2,Z9*VLOOKUP(LEFT(AA$6,FIND("(",AA$6)-1),基本シート!$B$6:$C$29,2,FALSE))</f>
        <v>44.565899999999999</v>
      </c>
      <c r="AB9" s="3">
        <v>0.04</v>
      </c>
      <c r="AC9" s="3">
        <f>IF($E9="〇",AB9*基本シート!$E$2,AB9*VLOOKUP(LEFT(AC$6,FIND("(",AC$6)-1),基本シート!$B$6:$C$29,2,FALSE))</f>
        <v>1.1964000000000001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0.01</v>
      </c>
      <c r="AK9" s="3">
        <f>IF($E9="〇",AJ9*基本シート!$E$2,AJ9*VLOOKUP(LEFT(AK$6,FIND("(",AK$6)-1),基本シート!$B$6:$C$29,2,FALSE))</f>
        <v>0.29910000000000003</v>
      </c>
      <c r="AL9" s="3">
        <v>1.59</v>
      </c>
      <c r="AM9" s="3">
        <f>IF($E9="〇",AL9*基本シート!$E$2,AL9*VLOOKUP(LEFT(AM$6,FIND("(",AM$6)-1),基本シート!$B$6:$C$29,2,FALSE))</f>
        <v>47.556900000000006</v>
      </c>
      <c r="AN9" s="3">
        <v>2.96</v>
      </c>
      <c r="AO9" s="3">
        <f>IF($E9="〇",AN9*基本シート!$E$2,AN9*VLOOKUP(LEFT(AO$6,FIND("(",AO$6)-1),基本シート!$B$6:$C$29,2,FALSE))</f>
        <v>88.533599999999993</v>
      </c>
      <c r="AP9" s="3">
        <v>4.16</v>
      </c>
      <c r="AQ9" s="3">
        <f>IF($E9="〇",AP9*基本シート!$E$2,AP9*VLOOKUP(LEFT(AQ$6,FIND("(",AQ$6)-1),基本シート!$B$6:$C$29,2,FALSE))</f>
        <v>124.4256</v>
      </c>
      <c r="AR9" s="3">
        <v>1</v>
      </c>
      <c r="AS9" s="3">
        <f>IF($E9="〇",AR9*基本シート!$E$2,AR9*VLOOKUP(LEFT(AS$6,FIND("(",AS$6)-1),基本シート!$B$6:$C$29,2,FALSE))</f>
        <v>29.91</v>
      </c>
      <c r="AT9" s="3">
        <v>0.76</v>
      </c>
      <c r="AU9" s="3">
        <f>IF($E9="〇",AT9*基本シート!$E$2,AT9*VLOOKUP(LEFT(AU$6,FIND("(",AU$6)-1),基本シート!$B$6:$C$29,2,FALSE))</f>
        <v>22.7316</v>
      </c>
      <c r="AV9" s="3">
        <v>1.19</v>
      </c>
      <c r="AW9" s="3">
        <f>IF($E9="〇",AV9*基本シート!$E$2,AV9*VLOOKUP(LEFT(AW$6,FIND("(",AW$6)-1),基本シート!$B$6:$C$29,2,FALSE))</f>
        <v>35.5929</v>
      </c>
      <c r="AX9" s="3">
        <v>0.98</v>
      </c>
      <c r="AY9" s="3">
        <f>IF($E9="〇",AX9*基本シート!$E$2,AX9*VLOOKUP(LEFT(AY$6,FIND("(",AY$6)-1),基本シート!$B$6:$C$29,2,FALSE))</f>
        <v>29.311799999999998</v>
      </c>
      <c r="AZ9" s="3">
        <v>0.79</v>
      </c>
      <c r="BA9" s="3">
        <f>IF($E9="〇",AZ9*基本シート!$E$2,AZ9*VLOOKUP(LEFT(BA$6,FIND("(",BA$6)-1),基本シート!$B$6:$C$29,2,FALSE))</f>
        <v>23.628900000000002</v>
      </c>
      <c r="BB9" s="3">
        <v>4.41</v>
      </c>
      <c r="BC9" s="3">
        <f>IF($E9="〇",BB9*基本シート!$E$2,BB9*VLOOKUP(LEFT(BC$6,FIND("(",BC$6)-1),基本シート!$B$6:$C$29,2,FALSE))</f>
        <v>131.90309999999999</v>
      </c>
      <c r="BD9" s="3">
        <f>SUM(H9,J9,L9,N9,P9,R9,T9,V9,X9,Z9,AB9,AD9,AF9,AH9,AJ9,AL9,AN9,AP9,AR9,AT9,AV9,AX9,AZ9,BB9)</f>
        <v>30.470000000000002</v>
      </c>
      <c r="BE9" s="3">
        <f t="shared" si="9"/>
        <v>911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7.0000000000000007E-2</v>
      </c>
      <c r="BO9" s="3">
        <v>0.05</v>
      </c>
      <c r="BP9" s="3">
        <v>0.03</v>
      </c>
      <c r="BQ9" s="3">
        <v>0</v>
      </c>
      <c r="BR9" s="3">
        <v>0</v>
      </c>
      <c r="BS9" s="3">
        <v>0</v>
      </c>
      <c r="BT9" s="3">
        <v>0.01</v>
      </c>
      <c r="BU9" s="3">
        <v>0.01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0.01</v>
      </c>
      <c r="CY9" s="3">
        <f>CX9*基本シート!$C$3</f>
        <v>0.16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0.01</v>
      </c>
      <c r="DG9" s="3">
        <f>DF9*基本シート!$C$3</f>
        <v>0.16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0.02</v>
      </c>
      <c r="EA9" s="3">
        <f>ROUND(DZ9*基本シート!$C$3,0)</f>
        <v>0</v>
      </c>
      <c r="EB9" s="3">
        <v>2.89</v>
      </c>
      <c r="EC9" s="3">
        <v>0.1</v>
      </c>
      <c r="ED9" s="3">
        <v>0.03</v>
      </c>
      <c r="EE9" s="3">
        <v>0.03</v>
      </c>
      <c r="EF9" s="3">
        <v>0.03</v>
      </c>
      <c r="EG9" s="3">
        <v>0.03</v>
      </c>
      <c r="EH9" s="3">
        <v>0.03</v>
      </c>
      <c r="EI9" s="3">
        <v>0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3.85</v>
      </c>
      <c r="EZ9" s="3">
        <f t="shared" ref="EZ9:EZ36" si="15">SUM(EB9:EY9)</f>
        <v>7.1999999999999975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0.97</v>
      </c>
      <c r="FM9" s="3">
        <v>0.74</v>
      </c>
      <c r="FN9" s="3">
        <v>0.91</v>
      </c>
      <c r="FO9" s="3">
        <v>1.1299999999999999</v>
      </c>
      <c r="FP9" s="3">
        <v>0.42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4.92</v>
      </c>
      <c r="FZ9" s="3">
        <v>0.78</v>
      </c>
      <c r="GA9" s="3">
        <v>0.64</v>
      </c>
      <c r="GB9" s="3">
        <v>0.73</v>
      </c>
      <c r="GC9" s="3">
        <v>0.8</v>
      </c>
      <c r="GD9" s="3">
        <v>1.81</v>
      </c>
      <c r="GE9" s="3">
        <v>0.61</v>
      </c>
      <c r="GF9" s="3">
        <v>0.73</v>
      </c>
      <c r="GG9" s="3">
        <v>0.83</v>
      </c>
      <c r="GH9" s="3">
        <v>1.1000000000000001</v>
      </c>
      <c r="GI9" s="3">
        <v>1.54</v>
      </c>
      <c r="GJ9" s="3">
        <v>0.81</v>
      </c>
      <c r="GK9" s="3">
        <v>0.97</v>
      </c>
      <c r="GL9" s="3">
        <v>0.74</v>
      </c>
      <c r="GM9" s="3">
        <v>0.91</v>
      </c>
      <c r="GN9" s="3">
        <v>1.1399999999999999</v>
      </c>
      <c r="GO9" s="3">
        <v>2.02</v>
      </c>
      <c r="GP9" s="3">
        <v>2.94</v>
      </c>
      <c r="GQ9" s="3">
        <v>4.13</v>
      </c>
      <c r="GR9" s="3">
        <v>0.97</v>
      </c>
      <c r="GS9" s="3">
        <v>0.73</v>
      </c>
      <c r="GT9" s="3">
        <v>1.1599999999999999</v>
      </c>
      <c r="GU9" s="3">
        <v>0.95</v>
      </c>
      <c r="GV9" s="3">
        <v>0.76</v>
      </c>
      <c r="GW9" s="3">
        <v>0.56000000000000005</v>
      </c>
      <c r="GX9" s="3">
        <f t="shared" si="14"/>
        <v>28.360000000000003</v>
      </c>
      <c r="GY9" s="3" t="s">
        <v>329</v>
      </c>
      <c r="GZ9" s="3" t="s">
        <v>329</v>
      </c>
      <c r="HA9" s="3" t="s">
        <v>329</v>
      </c>
      <c r="HB9" s="3" t="s">
        <v>329</v>
      </c>
      <c r="HC9" s="3" t="s">
        <v>329</v>
      </c>
      <c r="HD9" s="3" t="s">
        <v>329</v>
      </c>
      <c r="HE9" s="3" t="s">
        <v>329</v>
      </c>
      <c r="HF9" s="3" t="s">
        <v>329</v>
      </c>
      <c r="HG9" s="3" t="s">
        <v>329</v>
      </c>
      <c r="HH9" s="3" t="s">
        <v>329</v>
      </c>
      <c r="HI9" s="3" t="s">
        <v>329</v>
      </c>
      <c r="HJ9" s="3" t="s">
        <v>329</v>
      </c>
      <c r="HK9" s="3" t="s">
        <v>329</v>
      </c>
      <c r="HL9" s="3" t="s">
        <v>329</v>
      </c>
      <c r="HM9" s="3" t="s">
        <v>329</v>
      </c>
      <c r="HN9" s="3" t="s">
        <v>329</v>
      </c>
      <c r="HO9" s="3" t="s">
        <v>329</v>
      </c>
      <c r="HP9" s="3" t="s">
        <v>329</v>
      </c>
      <c r="HQ9" s="3" t="s">
        <v>329</v>
      </c>
      <c r="HR9" s="3" t="s">
        <v>329</v>
      </c>
      <c r="HS9" s="3" t="s">
        <v>329</v>
      </c>
      <c r="HT9" s="3" t="s">
        <v>329</v>
      </c>
      <c r="HU9" s="3" t="s">
        <v>329</v>
      </c>
      <c r="HV9" s="3" t="s">
        <v>329</v>
      </c>
    </row>
    <row r="10" spans="1:230" x14ac:dyDescent="0.55000000000000004">
      <c r="B10" s="12" t="s">
        <v>170</v>
      </c>
      <c r="C10" s="6" t="str">
        <f t="shared" si="10"/>
        <v>月曜日</v>
      </c>
      <c r="D10" s="6"/>
      <c r="E10" s="6" t="str">
        <f t="shared" si="11"/>
        <v/>
      </c>
      <c r="F10" s="6" t="s">
        <v>428</v>
      </c>
      <c r="G10" s="6" t="s">
        <v>428</v>
      </c>
      <c r="H10" s="3">
        <v>3.83</v>
      </c>
      <c r="I10" s="3">
        <f>IF($E10="〇",H10*基本シート!$E$2,H10*VLOOKUP(LEFT(I$6,FIND("(",I$6)-1),基本シート!$B$6:$C$29,2,FALSE))</f>
        <v>114.5553</v>
      </c>
      <c r="J10" s="3">
        <v>0.62</v>
      </c>
      <c r="K10" s="3">
        <f>IF($E10="〇",J10*基本シート!$E$2,J10*VLOOKUP(LEFT(K$6,FIND("(",K$6)-1),基本シート!$B$6:$C$29,2,FALSE))</f>
        <v>18.5442</v>
      </c>
      <c r="L10" s="3">
        <v>0.7</v>
      </c>
      <c r="M10" s="3">
        <f>IF($E10="〇",L10*基本シート!$E$2,L10*VLOOKUP(LEFT(M$6,FIND("(",M$6)-1),基本シート!$B$6:$C$29,2,FALSE))</f>
        <v>20.936999999999998</v>
      </c>
      <c r="N10" s="3">
        <v>0.69</v>
      </c>
      <c r="O10" s="3">
        <f>N10*VLOOKUP(LEFT(O$6,FIND("(",O$6)-1),基本シート!$B$6:$C$29,2,FALSE)</f>
        <v>20.637899999999998</v>
      </c>
      <c r="P10" s="3">
        <v>1.06</v>
      </c>
      <c r="Q10" s="3">
        <f>IF($E10="〇",P10*基本シート!$E$2,P10*VLOOKUP(LEFT(Q$6,FIND("(",Q$6)-1),基本シート!$B$6:$C$29,2,FALSE))</f>
        <v>31.704600000000003</v>
      </c>
      <c r="R10" s="3">
        <v>0.83</v>
      </c>
      <c r="S10" s="3">
        <f>IF($E10="〇",R10*基本シート!$E$2,R10*VLOOKUP(LEFT(S$6,FIND("(",S$6)-1),基本シート!$B$6:$C$29,2,FALSE))</f>
        <v>24.825299999999999</v>
      </c>
      <c r="T10" s="3">
        <v>1.04</v>
      </c>
      <c r="U10" s="3">
        <f>IF($E10="〇",T10*基本シート!$E$2,T10*VLOOKUP(LEFT(U$6,FIND("(",U$6)-1),基本シート!$B$6:$C$29,2,FALSE))</f>
        <v>31.106400000000001</v>
      </c>
      <c r="V10" s="3">
        <v>1.95</v>
      </c>
      <c r="W10" s="3">
        <f>IF($E10="〇",V10*基本シート!$E$2,V10*VLOOKUP(LEFT(W$6,FIND("(",W$6)-1),基本シート!$B$6:$C$29,2,FALSE))</f>
        <v>72.11099999999999</v>
      </c>
      <c r="X10" s="3">
        <v>0.39</v>
      </c>
      <c r="Y10" s="3">
        <f>IF($E10="〇",X10*基本シート!$E$2,X10*VLOOKUP(LEFT(Y$6,FIND("(",Y$6)-1),基本シート!$B$6:$C$29,2,FALSE))</f>
        <v>14.4222</v>
      </c>
      <c r="Z10" s="3">
        <v>0.06</v>
      </c>
      <c r="AA10" s="3">
        <f>IF($E10="〇",Z10*基本シート!$E$2,Z10*VLOOKUP(LEFT(AA$6,FIND("(",AA$6)-1),基本シート!$B$6:$C$29,2,FALSE))</f>
        <v>2.2187999999999999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0.9</v>
      </c>
      <c r="AS10" s="3">
        <f>IF($E10="〇",AR10*基本シート!$E$2,AR10*VLOOKUP(LEFT(AS$6,FIND("(",AS$6)-1),基本シート!$B$6:$C$29,2,FALSE))</f>
        <v>33.281999999999996</v>
      </c>
      <c r="AT10" s="3">
        <v>0.99</v>
      </c>
      <c r="AU10" s="3">
        <f>IF($E10="〇",AT10*基本シート!$E$2,AT10*VLOOKUP(LEFT(AU$6,FIND("(",AU$6)-1),基本シート!$B$6:$C$29,2,FALSE))</f>
        <v>36.610199999999999</v>
      </c>
      <c r="AV10" s="3">
        <v>0.8</v>
      </c>
      <c r="AW10" s="3">
        <f>IF($E10="〇",AV10*基本シート!$E$2,AV10*VLOOKUP(LEFT(AW$6,FIND("(",AW$6)-1),基本シート!$B$6:$C$29,2,FALSE))</f>
        <v>29.584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0.79</v>
      </c>
      <c r="BA10" s="3">
        <f>IF($E10="〇",AZ10*基本シート!$E$2,AZ10*VLOOKUP(LEFT(BA$6,FIND("(",BA$6)-1),基本シート!$B$6:$C$29,2,FALSE))</f>
        <v>23.628900000000002</v>
      </c>
      <c r="BB10" s="3">
        <v>5.01</v>
      </c>
      <c r="BC10" s="3">
        <f>IF($E10="〇",BB10*基本シート!$E$2,BB10*VLOOKUP(LEFT(BC$6,FIND("(",BC$6)-1),基本シート!$B$6:$C$29,2,FALSE))</f>
        <v>149.84909999999999</v>
      </c>
      <c r="BD10" s="3">
        <f t="shared" si="8"/>
        <v>20.840000000000003</v>
      </c>
      <c r="BE10" s="3">
        <f t="shared" si="9"/>
        <v>659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0.04</v>
      </c>
      <c r="BN10" s="3">
        <v>0.26</v>
      </c>
      <c r="BO10" s="3">
        <v>0.6</v>
      </c>
      <c r="BP10" s="3">
        <v>0.93</v>
      </c>
      <c r="BQ10" s="3">
        <v>1.1499999999999999</v>
      </c>
      <c r="BR10" s="3">
        <v>1.82</v>
      </c>
      <c r="BS10" s="3">
        <v>3.07</v>
      </c>
      <c r="BT10" s="3">
        <v>2.54</v>
      </c>
      <c r="BU10" s="3">
        <v>0.37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0.13</v>
      </c>
      <c r="CW10" s="3">
        <f>CV10*基本シート!$C$3</f>
        <v>2.08</v>
      </c>
      <c r="CX10" s="3">
        <v>0.39</v>
      </c>
      <c r="CY10" s="3">
        <f>CX10*基本シート!$C$3</f>
        <v>6.24</v>
      </c>
      <c r="CZ10" s="3">
        <v>0.57999999999999996</v>
      </c>
      <c r="DA10" s="3">
        <f>CZ10*基本シート!$C$3</f>
        <v>9.2799999999999994</v>
      </c>
      <c r="DB10" s="3">
        <v>1.28</v>
      </c>
      <c r="DC10" s="3">
        <f>DB10*基本シート!$C$3</f>
        <v>20.48</v>
      </c>
      <c r="DD10" s="3">
        <v>2.56</v>
      </c>
      <c r="DE10" s="3">
        <f>DD10*基本シート!$C$3</f>
        <v>40.96</v>
      </c>
      <c r="DF10" s="3">
        <v>1.1599999999999999</v>
      </c>
      <c r="DG10" s="3">
        <f>DF10*基本シート!$C$3</f>
        <v>18.559999999999999</v>
      </c>
      <c r="DH10" s="3">
        <v>0.1</v>
      </c>
      <c r="DI10" s="3">
        <f>DH10*基本シート!$C$3</f>
        <v>1.6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6.1999999999999993</v>
      </c>
      <c r="EA10" s="3">
        <f>ROUND(DZ10*基本シート!$C$3,0)</f>
        <v>99</v>
      </c>
      <c r="EB10" s="3">
        <v>2.25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0.03</v>
      </c>
      <c r="EW10" s="3">
        <v>0.03</v>
      </c>
      <c r="EX10" s="3">
        <v>0.03</v>
      </c>
      <c r="EY10" s="3">
        <v>4.34</v>
      </c>
      <c r="EZ10" s="3">
        <f t="shared" si="15"/>
        <v>6.8999999999999977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0.25</v>
      </c>
      <c r="FQ10" s="3">
        <v>2.11</v>
      </c>
      <c r="FR10" s="3">
        <v>2.38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5.27</v>
      </c>
      <c r="FZ10" s="3">
        <v>1.58</v>
      </c>
      <c r="GA10" s="3">
        <v>0.59</v>
      </c>
      <c r="GB10" s="3">
        <v>0.67</v>
      </c>
      <c r="GC10" s="3">
        <v>0.66</v>
      </c>
      <c r="GD10" s="3">
        <v>1.03</v>
      </c>
      <c r="GE10" s="3">
        <v>0.8</v>
      </c>
      <c r="GF10" s="3">
        <v>1.01</v>
      </c>
      <c r="GG10" s="3">
        <v>1.99</v>
      </c>
      <c r="GH10" s="3">
        <v>0.64</v>
      </c>
      <c r="GI10" s="3">
        <v>0.53</v>
      </c>
      <c r="GJ10" s="3">
        <v>0.54</v>
      </c>
      <c r="GK10" s="3">
        <v>0.56999999999999995</v>
      </c>
      <c r="GL10" s="3">
        <v>0.54</v>
      </c>
      <c r="GM10" s="3">
        <v>0.51</v>
      </c>
      <c r="GN10" s="3">
        <v>1.39</v>
      </c>
      <c r="GO10" s="3">
        <v>0.52</v>
      </c>
      <c r="GP10" s="3">
        <v>2.11</v>
      </c>
      <c r="GQ10" s="3">
        <v>2.38</v>
      </c>
      <c r="GR10" s="3">
        <v>1.42</v>
      </c>
      <c r="GS10" s="3">
        <v>0.96</v>
      </c>
      <c r="GT10" s="3">
        <v>0.77</v>
      </c>
      <c r="GU10" s="3">
        <v>1.1499999999999999</v>
      </c>
      <c r="GV10" s="3">
        <v>0.76</v>
      </c>
      <c r="GW10" s="3">
        <v>0.67</v>
      </c>
      <c r="GX10" s="3">
        <f t="shared" si="14"/>
        <v>23.79</v>
      </c>
      <c r="GY10" s="3" t="s">
        <v>329</v>
      </c>
      <c r="GZ10" s="3" t="s">
        <v>329</v>
      </c>
      <c r="HA10" s="3" t="s">
        <v>329</v>
      </c>
      <c r="HB10" s="3" t="s">
        <v>329</v>
      </c>
      <c r="HC10" s="3" t="s">
        <v>329</v>
      </c>
      <c r="HD10" s="3" t="s">
        <v>329</v>
      </c>
      <c r="HE10" s="3" t="s">
        <v>329</v>
      </c>
      <c r="HF10" s="3" t="s">
        <v>329</v>
      </c>
      <c r="HG10" s="3" t="s">
        <v>329</v>
      </c>
      <c r="HH10" s="3" t="s">
        <v>329</v>
      </c>
      <c r="HI10" s="3" t="s">
        <v>329</v>
      </c>
      <c r="HJ10" s="3" t="s">
        <v>329</v>
      </c>
      <c r="HK10" s="3" t="s">
        <v>329</v>
      </c>
      <c r="HL10" s="3" t="s">
        <v>329</v>
      </c>
      <c r="HM10" s="3" t="s">
        <v>329</v>
      </c>
      <c r="HN10" s="3" t="s">
        <v>329</v>
      </c>
      <c r="HO10" s="3" t="s">
        <v>329</v>
      </c>
      <c r="HP10" s="3" t="s">
        <v>329</v>
      </c>
      <c r="HQ10" s="3" t="s">
        <v>329</v>
      </c>
      <c r="HR10" s="3" t="s">
        <v>329</v>
      </c>
      <c r="HS10" s="3" t="s">
        <v>329</v>
      </c>
      <c r="HT10" s="3" t="s">
        <v>329</v>
      </c>
      <c r="HU10" s="3" t="s">
        <v>329</v>
      </c>
      <c r="HV10" s="3" t="s">
        <v>329</v>
      </c>
    </row>
    <row r="11" spans="1:230" x14ac:dyDescent="0.55000000000000004">
      <c r="B11" s="12" t="s">
        <v>171</v>
      </c>
      <c r="C11" s="6" t="str">
        <f t="shared" si="10"/>
        <v>火曜日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2.93</v>
      </c>
      <c r="I11" s="3">
        <f>IF($E11="〇",H11*基本シート!$E$2,H11*VLOOKUP(LEFT(I$6,FIND("(",I$6)-1),基本シート!$B$6:$C$29,2,FALSE))</f>
        <v>87.636300000000006</v>
      </c>
      <c r="J11" s="3">
        <v>0.92</v>
      </c>
      <c r="K11" s="3">
        <f>IF($E11="〇",J11*基本シート!$E$2,J11*VLOOKUP(LEFT(K$6,FIND("(",K$6)-1),基本シート!$B$6:$C$29,2,FALSE))</f>
        <v>27.517200000000003</v>
      </c>
      <c r="L11" s="3">
        <v>0.74</v>
      </c>
      <c r="M11" s="3">
        <f>IF($E11="〇",L11*基本シート!$E$2,L11*VLOOKUP(LEFT(M$6,FIND("(",M$6)-1),基本シート!$B$6:$C$29,2,FALSE))</f>
        <v>22.133399999999998</v>
      </c>
      <c r="N11" s="3">
        <v>0.64</v>
      </c>
      <c r="O11" s="3">
        <f>N11*VLOOKUP(LEFT(O$6,FIND("(",O$6)-1),基本シート!$B$6:$C$29,2,FALSE)</f>
        <v>19.142400000000002</v>
      </c>
      <c r="P11" s="3">
        <v>0.98</v>
      </c>
      <c r="Q11" s="3">
        <f>IF($E11="〇",P11*基本シート!$E$2,P11*VLOOKUP(LEFT(Q$6,FIND("(",Q$6)-1),基本シート!$B$6:$C$29,2,FALSE))</f>
        <v>29.311799999999998</v>
      </c>
      <c r="R11" s="3">
        <v>0.97</v>
      </c>
      <c r="S11" s="3">
        <f>IF($E11="〇",R11*基本シート!$E$2,R11*VLOOKUP(LEFT(S$6,FIND("(",S$6)-1),基本シート!$B$6:$C$29,2,FALSE))</f>
        <v>29.012699999999999</v>
      </c>
      <c r="T11" s="3">
        <v>1.1299999999999999</v>
      </c>
      <c r="U11" s="3">
        <f>IF($E11="〇",T11*基本シート!$E$2,T11*VLOOKUP(LEFT(U$6,FIND("(",U$6)-1),基本シート!$B$6:$C$29,2,FALSE))</f>
        <v>33.798299999999998</v>
      </c>
      <c r="V11" s="3">
        <v>0.34</v>
      </c>
      <c r="W11" s="3">
        <f>IF($E11="〇",V11*基本シート!$E$2,V11*VLOOKUP(LEFT(W$6,FIND("(",W$6)-1),基本シート!$B$6:$C$29,2,FALSE))</f>
        <v>12.5732</v>
      </c>
      <c r="X11" s="3">
        <v>0.02</v>
      </c>
      <c r="Y11" s="3">
        <f>IF($E11="〇",X11*基本シート!$E$2,X11*VLOOKUP(LEFT(Y$6,FIND("(",Y$6)-1),基本シート!$B$6:$C$29,2,FALSE))</f>
        <v>0.73959999999999992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0.01</v>
      </c>
      <c r="AM11" s="3">
        <f>IF($E11="〇",AL11*基本シート!$E$2,AL11*VLOOKUP(LEFT(AM$6,FIND("(",AM$6)-1),基本シート!$B$6:$C$29,2,FALSE))</f>
        <v>0.36979999999999996</v>
      </c>
      <c r="AN11" s="3">
        <v>0.01</v>
      </c>
      <c r="AO11" s="3">
        <f>IF($E11="〇",AN11*基本シート!$E$2,AN11*VLOOKUP(LEFT(AO$6,FIND("(",AO$6)-1),基本シート!$B$6:$C$29,2,FALSE))</f>
        <v>0.36979999999999996</v>
      </c>
      <c r="AP11" s="3">
        <v>0.84</v>
      </c>
      <c r="AQ11" s="3">
        <f>IF($E11="〇",AP11*基本シート!$E$2,AP11*VLOOKUP(LEFT(AQ$6,FIND("(",AQ$6)-1),基本シート!$B$6:$C$29,2,FALSE))</f>
        <v>31.063199999999995</v>
      </c>
      <c r="AR11" s="3">
        <v>1.83</v>
      </c>
      <c r="AS11" s="3">
        <f>IF($E11="〇",AR11*基本シート!$E$2,AR11*VLOOKUP(LEFT(AS$6,FIND("(",AS$6)-1),基本シート!$B$6:$C$29,2,FALSE))</f>
        <v>67.673400000000001</v>
      </c>
      <c r="AT11" s="3">
        <v>0.7</v>
      </c>
      <c r="AU11" s="3">
        <f>IF($E11="〇",AT11*基本シート!$E$2,AT11*VLOOKUP(LEFT(AU$6,FIND("(",AU$6)-1),基本シート!$B$6:$C$29,2,FALSE))</f>
        <v>25.885999999999996</v>
      </c>
      <c r="AV11" s="3">
        <v>0.73</v>
      </c>
      <c r="AW11" s="3">
        <f>IF($E11="〇",AV11*基本シート!$E$2,AV11*VLOOKUP(LEFT(AW$6,FIND("(",AW$6)-1),基本シート!$B$6:$C$29,2,FALSE))</f>
        <v>26.995399999999997</v>
      </c>
      <c r="AX11" s="3">
        <v>0.78</v>
      </c>
      <c r="AY11" s="3">
        <f>IF($E11="〇",AX11*基本シート!$E$2,AX11*VLOOKUP(LEFT(AY$6,FIND("(",AY$6)-1),基本シート!$B$6:$C$29,2,FALSE))</f>
        <v>23.329800000000002</v>
      </c>
      <c r="AZ11" s="3">
        <v>0.93</v>
      </c>
      <c r="BA11" s="3">
        <f>IF($E11="〇",AZ11*基本シート!$E$2,AZ11*VLOOKUP(LEFT(BA$6,FIND("(",BA$6)-1),基本シート!$B$6:$C$29,2,FALSE))</f>
        <v>27.816300000000002</v>
      </c>
      <c r="BB11" s="3">
        <v>5.17</v>
      </c>
      <c r="BC11" s="3">
        <f>IF($E11="〇",BB11*基本シート!$E$2,BB11*VLOOKUP(LEFT(BC$6,FIND("(",BC$6)-1),基本シート!$B$6:$C$29,2,FALSE))</f>
        <v>154.63470000000001</v>
      </c>
      <c r="BD11" s="3">
        <f t="shared" si="8"/>
        <v>19.669999999999995</v>
      </c>
      <c r="BE11" s="3">
        <f t="shared" si="9"/>
        <v>620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0.42</v>
      </c>
      <c r="BN11" s="3">
        <v>1.19</v>
      </c>
      <c r="BO11" s="3">
        <v>4.04</v>
      </c>
      <c r="BP11" s="3">
        <v>5.42</v>
      </c>
      <c r="BQ11" s="3">
        <v>5.6</v>
      </c>
      <c r="BR11" s="3">
        <v>4.58</v>
      </c>
      <c r="BS11" s="3">
        <v>3.46</v>
      </c>
      <c r="BT11" s="3">
        <v>1.24</v>
      </c>
      <c r="BU11" s="3">
        <v>0.26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0.03</v>
      </c>
      <c r="CS11" s="3">
        <f>CR11*基本シート!$C$3</f>
        <v>0.48</v>
      </c>
      <c r="CT11" s="3">
        <v>0.72</v>
      </c>
      <c r="CU11" s="3">
        <f>CT11*基本シート!$C$3</f>
        <v>11.52</v>
      </c>
      <c r="CV11" s="3">
        <v>3.43</v>
      </c>
      <c r="CW11" s="3">
        <f>CV11*基本シート!$C$3</f>
        <v>54.88</v>
      </c>
      <c r="CX11" s="3">
        <v>4.8600000000000003</v>
      </c>
      <c r="CY11" s="3">
        <f>CX11*基本シート!$C$3</f>
        <v>77.760000000000005</v>
      </c>
      <c r="CZ11" s="3">
        <v>5.07</v>
      </c>
      <c r="DA11" s="3">
        <f>CZ11*基本シート!$C$3</f>
        <v>81.12</v>
      </c>
      <c r="DB11" s="3">
        <v>4.12</v>
      </c>
      <c r="DC11" s="3">
        <f>DB11*基本シート!$C$3</f>
        <v>65.92</v>
      </c>
      <c r="DD11" s="3">
        <v>2.99</v>
      </c>
      <c r="DE11" s="3">
        <f>DD11*基本シート!$C$3</f>
        <v>47.84</v>
      </c>
      <c r="DF11" s="3">
        <v>0.84</v>
      </c>
      <c r="DG11" s="3">
        <f>DF11*基本シート!$C$3</f>
        <v>13.44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22.080000000000002</v>
      </c>
      <c r="EA11" s="3">
        <f>ROUND(DZ11*基本シート!$C$3,0)</f>
        <v>353</v>
      </c>
      <c r="EB11" s="3">
        <v>2.35</v>
      </c>
      <c r="EC11" s="3">
        <v>0.03</v>
      </c>
      <c r="ED11" s="3">
        <v>0.02</v>
      </c>
      <c r="EE11" s="3">
        <v>0.03</v>
      </c>
      <c r="EF11" s="3">
        <v>0.03</v>
      </c>
      <c r="EG11" s="3">
        <v>0.03</v>
      </c>
      <c r="EH11" s="3">
        <v>0.02</v>
      </c>
      <c r="EI11" s="3">
        <v>0.01</v>
      </c>
      <c r="EJ11" s="3">
        <v>0</v>
      </c>
      <c r="EK11" s="3">
        <v>0</v>
      </c>
      <c r="EL11" s="3">
        <v>0.01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4.51</v>
      </c>
      <c r="EZ11" s="3">
        <f t="shared" si="15"/>
        <v>7.1999999999999975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0.09</v>
      </c>
      <c r="FP11" s="3">
        <v>1.75</v>
      </c>
      <c r="FQ11" s="3">
        <v>2.14</v>
      </c>
      <c r="FR11" s="3">
        <v>1.37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5.36</v>
      </c>
      <c r="FZ11" s="3">
        <v>0.57999999999999996</v>
      </c>
      <c r="GA11" s="3">
        <v>0.89</v>
      </c>
      <c r="GB11" s="3">
        <v>0.72</v>
      </c>
      <c r="GC11" s="3">
        <v>0.61</v>
      </c>
      <c r="GD11" s="3">
        <v>0.95</v>
      </c>
      <c r="GE11" s="3">
        <v>0.94</v>
      </c>
      <c r="GF11" s="3">
        <v>1.1100000000000001</v>
      </c>
      <c r="GG11" s="3">
        <v>0.72</v>
      </c>
      <c r="GH11" s="3">
        <v>0.5</v>
      </c>
      <c r="GI11" s="3">
        <v>0.61</v>
      </c>
      <c r="GJ11" s="3">
        <v>0.55000000000000004</v>
      </c>
      <c r="GK11" s="3">
        <v>0.53</v>
      </c>
      <c r="GL11" s="3">
        <v>0.46</v>
      </c>
      <c r="GM11" s="3">
        <v>0.46</v>
      </c>
      <c r="GN11" s="3">
        <v>0.49</v>
      </c>
      <c r="GO11" s="3">
        <v>2.0099999999999998</v>
      </c>
      <c r="GP11" s="3">
        <v>2.14</v>
      </c>
      <c r="GQ11" s="3">
        <v>2.21</v>
      </c>
      <c r="GR11" s="3">
        <v>1.8</v>
      </c>
      <c r="GS11" s="3">
        <v>0.67</v>
      </c>
      <c r="GT11" s="3">
        <v>0.7</v>
      </c>
      <c r="GU11" s="3">
        <v>0.75</v>
      </c>
      <c r="GV11" s="3">
        <v>0.9</v>
      </c>
      <c r="GW11" s="3">
        <v>0.66</v>
      </c>
      <c r="GX11" s="3">
        <f t="shared" si="14"/>
        <v>21.96</v>
      </c>
      <c r="GY11" s="3" t="s">
        <v>329</v>
      </c>
      <c r="GZ11" s="3" t="s">
        <v>329</v>
      </c>
      <c r="HA11" s="3" t="s">
        <v>329</v>
      </c>
      <c r="HB11" s="3" t="s">
        <v>329</v>
      </c>
      <c r="HC11" s="3" t="s">
        <v>329</v>
      </c>
      <c r="HD11" s="3" t="s">
        <v>329</v>
      </c>
      <c r="HE11" s="3" t="s">
        <v>329</v>
      </c>
      <c r="HF11" s="3" t="s">
        <v>329</v>
      </c>
      <c r="HG11" s="3" t="s">
        <v>329</v>
      </c>
      <c r="HH11" s="3" t="s">
        <v>329</v>
      </c>
      <c r="HI11" s="3" t="s">
        <v>329</v>
      </c>
      <c r="HJ11" s="3" t="s">
        <v>329</v>
      </c>
      <c r="HK11" s="3" t="s">
        <v>329</v>
      </c>
      <c r="HL11" s="3" t="s">
        <v>329</v>
      </c>
      <c r="HM11" s="3" t="s">
        <v>329</v>
      </c>
      <c r="HN11" s="3" t="s">
        <v>329</v>
      </c>
      <c r="HO11" s="3" t="s">
        <v>329</v>
      </c>
      <c r="HP11" s="3" t="s">
        <v>329</v>
      </c>
      <c r="HQ11" s="3" t="s">
        <v>329</v>
      </c>
      <c r="HR11" s="3" t="s">
        <v>329</v>
      </c>
      <c r="HS11" s="3" t="s">
        <v>329</v>
      </c>
      <c r="HT11" s="3" t="s">
        <v>329</v>
      </c>
      <c r="HU11" s="3" t="s">
        <v>329</v>
      </c>
      <c r="HV11" s="3" t="s">
        <v>329</v>
      </c>
    </row>
    <row r="12" spans="1:230" x14ac:dyDescent="0.55000000000000004">
      <c r="B12" s="12" t="s">
        <v>172</v>
      </c>
      <c r="C12" s="6" t="str">
        <f t="shared" si="10"/>
        <v>水曜日</v>
      </c>
      <c r="D12" s="6"/>
      <c r="E12" s="6" t="str">
        <f t="shared" si="11"/>
        <v/>
      </c>
      <c r="F12" s="6" t="s">
        <v>426</v>
      </c>
      <c r="G12" s="6" t="s">
        <v>426</v>
      </c>
      <c r="H12" s="3">
        <v>2.76</v>
      </c>
      <c r="I12" s="3">
        <f>IF($E12="〇",H12*基本シート!$E$2,H12*VLOOKUP(LEFT(I$6,FIND("(",I$6)-1),基本シート!$B$6:$C$29,2,FALSE))</f>
        <v>82.551599999999993</v>
      </c>
      <c r="J12" s="3">
        <v>1.51</v>
      </c>
      <c r="K12" s="3">
        <f>IF($E12="〇",J12*基本シート!$E$2,J12*VLOOKUP(LEFT(K$6,FIND("(",K$6)-1),基本シート!$B$6:$C$29,2,FALSE))</f>
        <v>45.164099999999998</v>
      </c>
      <c r="L12" s="3">
        <v>0.56999999999999995</v>
      </c>
      <c r="M12" s="3">
        <f>IF($E12="〇",L12*基本シート!$E$2,L12*VLOOKUP(LEFT(M$6,FIND("(",M$6)-1),基本シート!$B$6:$C$29,2,FALSE))</f>
        <v>17.0487</v>
      </c>
      <c r="N12" s="3">
        <v>0.52</v>
      </c>
      <c r="O12" s="3">
        <f>N12*VLOOKUP(LEFT(O$6,FIND("(",O$6)-1),基本シート!$B$6:$C$29,2,FALSE)</f>
        <v>15.5532</v>
      </c>
      <c r="P12" s="3">
        <v>0.85</v>
      </c>
      <c r="Q12" s="3">
        <f>IF($E12="〇",P12*基本シート!$E$2,P12*VLOOKUP(LEFT(Q$6,FIND("(",Q$6)-1),基本シート!$B$6:$C$29,2,FALSE))</f>
        <v>25.423500000000001</v>
      </c>
      <c r="R12" s="3">
        <v>0.56000000000000005</v>
      </c>
      <c r="S12" s="3">
        <f>IF($E12="〇",R12*基本シート!$E$2,R12*VLOOKUP(LEFT(S$6,FIND("(",S$6)-1),基本シート!$B$6:$C$29,2,FALSE))</f>
        <v>16.749600000000001</v>
      </c>
      <c r="T12" s="3">
        <v>0.75</v>
      </c>
      <c r="U12" s="3">
        <f>IF($E12="〇",T12*基本シート!$E$2,T12*VLOOKUP(LEFT(U$6,FIND("(",U$6)-1),基本シート!$B$6:$C$29,2,FALSE))</f>
        <v>22.432500000000001</v>
      </c>
      <c r="V12" s="3">
        <v>0.45</v>
      </c>
      <c r="W12" s="3">
        <f>IF($E12="〇",V12*基本シート!$E$2,V12*VLOOKUP(LEFT(W$6,FIND("(",W$6)-1),基本シート!$B$6:$C$29,2,FALSE))</f>
        <v>16.640999999999998</v>
      </c>
      <c r="X12" s="3">
        <v>1.23</v>
      </c>
      <c r="Y12" s="3">
        <f>IF($E12="〇",X12*基本シート!$E$2,X12*VLOOKUP(LEFT(Y$6,FIND("(",Y$6)-1),基本シート!$B$6:$C$29,2,FALSE))</f>
        <v>45.485399999999998</v>
      </c>
      <c r="Z12" s="3">
        <v>0.09</v>
      </c>
      <c r="AA12" s="3">
        <f>IF($E12="〇",Z12*基本シート!$E$2,Z12*VLOOKUP(LEFT(AA$6,FIND("(",AA$6)-1),基本シート!$B$6:$C$29,2,FALSE))</f>
        <v>3.3281999999999994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0.25</v>
      </c>
      <c r="AQ12" s="3">
        <f>IF($E12="〇",AP12*基本シート!$E$2,AP12*VLOOKUP(LEFT(AQ$6,FIND("(",AQ$6)-1),基本シート!$B$6:$C$29,2,FALSE))</f>
        <v>9.2449999999999992</v>
      </c>
      <c r="AR12" s="3">
        <v>1.03</v>
      </c>
      <c r="AS12" s="3">
        <f>IF($E12="〇",AR12*基本シート!$E$2,AR12*VLOOKUP(LEFT(AS$6,FIND("(",AS$6)-1),基本シート!$B$6:$C$29,2,FALSE))</f>
        <v>38.089399999999998</v>
      </c>
      <c r="AT12" s="3">
        <v>1.1200000000000001</v>
      </c>
      <c r="AU12" s="3">
        <f>IF($E12="〇",AT12*基本シート!$E$2,AT12*VLOOKUP(LEFT(AU$6,FIND("(",AU$6)-1),基本シート!$B$6:$C$29,2,FALSE))</f>
        <v>41.4176</v>
      </c>
      <c r="AV12" s="3">
        <v>0.72</v>
      </c>
      <c r="AW12" s="3">
        <f>IF($E12="〇",AV12*基本シート!$E$2,AV12*VLOOKUP(LEFT(AW$6,FIND("(",AW$6)-1),基本シート!$B$6:$C$29,2,FALSE))</f>
        <v>26.625599999999995</v>
      </c>
      <c r="AX12" s="3">
        <v>1.03</v>
      </c>
      <c r="AY12" s="3">
        <f>IF($E12="〇",AX12*基本シート!$E$2,AX12*VLOOKUP(LEFT(AY$6,FIND("(",AY$6)-1),基本シート!$B$6:$C$29,2,FALSE))</f>
        <v>30.807300000000001</v>
      </c>
      <c r="AZ12" s="3">
        <v>0.89</v>
      </c>
      <c r="BA12" s="3">
        <f>IF($E12="〇",AZ12*基本シート!$E$2,AZ12*VLOOKUP(LEFT(BA$6,FIND("(",BA$6)-1),基本シート!$B$6:$C$29,2,FALSE))</f>
        <v>26.619900000000001</v>
      </c>
      <c r="BB12" s="3">
        <v>5.09</v>
      </c>
      <c r="BC12" s="3">
        <f>IF($E12="〇",BB12*基本シート!$E$2,BB12*VLOOKUP(LEFT(BC$6,FIND("(",BC$6)-1),基本シート!$B$6:$C$29,2,FALSE))</f>
        <v>152.24189999999999</v>
      </c>
      <c r="BD12" s="3">
        <f t="shared" si="8"/>
        <v>19.419999999999998</v>
      </c>
      <c r="BE12" s="3">
        <f t="shared" si="9"/>
        <v>615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0.1</v>
      </c>
      <c r="BN12" s="3">
        <v>0.3</v>
      </c>
      <c r="BO12" s="3">
        <v>0.47</v>
      </c>
      <c r="BP12" s="3">
        <v>0.74</v>
      </c>
      <c r="BQ12" s="3">
        <v>0.96</v>
      </c>
      <c r="BR12" s="3">
        <v>1.25</v>
      </c>
      <c r="BS12" s="3">
        <v>1.93</v>
      </c>
      <c r="BT12" s="3">
        <v>1.53</v>
      </c>
      <c r="BU12" s="3">
        <v>0.78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0.02</v>
      </c>
      <c r="CW12" s="3">
        <f>CV12*基本シート!$C$3</f>
        <v>0.32</v>
      </c>
      <c r="CX12" s="3">
        <v>0.23</v>
      </c>
      <c r="CY12" s="3">
        <f>CX12*基本シート!$C$3</f>
        <v>3.68</v>
      </c>
      <c r="CZ12" s="3">
        <v>0.41</v>
      </c>
      <c r="DA12" s="3">
        <f>CZ12*基本シート!$C$3</f>
        <v>6.56</v>
      </c>
      <c r="DB12" s="3">
        <v>0.73</v>
      </c>
      <c r="DC12" s="3">
        <f>DB12*基本シート!$C$3</f>
        <v>11.68</v>
      </c>
      <c r="DD12" s="3">
        <v>1.42</v>
      </c>
      <c r="DE12" s="3">
        <f>DD12*基本シート!$C$3</f>
        <v>22.72</v>
      </c>
      <c r="DF12" s="3">
        <v>0.97</v>
      </c>
      <c r="DG12" s="3">
        <f>DF12*基本シート!$C$3</f>
        <v>15.52</v>
      </c>
      <c r="DH12" s="3">
        <v>0.43</v>
      </c>
      <c r="DI12" s="3">
        <f>DH12*基本シート!$C$3</f>
        <v>6.88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4.2099999999999991</v>
      </c>
      <c r="EA12" s="3">
        <f>ROUND(DZ12*基本シート!$C$3,0)</f>
        <v>67</v>
      </c>
      <c r="EB12" s="3">
        <v>2.23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0.01</v>
      </c>
      <c r="EL12" s="3">
        <v>0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0.03</v>
      </c>
      <c r="EV12" s="3">
        <v>0.02</v>
      </c>
      <c r="EW12" s="3">
        <v>0.02</v>
      </c>
      <c r="EX12" s="3">
        <v>0.03</v>
      </c>
      <c r="EY12" s="3">
        <v>4.46</v>
      </c>
      <c r="EZ12" s="3">
        <f t="shared" si="15"/>
        <v>7.0199999999999978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0.92</v>
      </c>
      <c r="FQ12" s="3">
        <v>2.31</v>
      </c>
      <c r="FR12" s="3">
        <v>2.1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5.33</v>
      </c>
      <c r="FZ12" s="3">
        <v>0.53</v>
      </c>
      <c r="GA12" s="3">
        <v>1.48</v>
      </c>
      <c r="GB12" s="3">
        <v>0.54</v>
      </c>
      <c r="GC12" s="3">
        <v>0.49</v>
      </c>
      <c r="GD12" s="3">
        <v>0.82</v>
      </c>
      <c r="GE12" s="3">
        <v>0.53</v>
      </c>
      <c r="GF12" s="3">
        <v>0.72</v>
      </c>
      <c r="GG12" s="3">
        <v>0.55000000000000004</v>
      </c>
      <c r="GH12" s="3">
        <v>1.53</v>
      </c>
      <c r="GI12" s="3">
        <v>0.53</v>
      </c>
      <c r="GJ12" s="3">
        <v>0.51</v>
      </c>
      <c r="GK12" s="3">
        <v>0.55000000000000004</v>
      </c>
      <c r="GL12" s="3">
        <v>0.51</v>
      </c>
      <c r="GM12" s="3">
        <v>0.51</v>
      </c>
      <c r="GN12" s="3">
        <v>0.56000000000000005</v>
      </c>
      <c r="GO12" s="3">
        <v>1.27</v>
      </c>
      <c r="GP12" s="3">
        <v>2.31</v>
      </c>
      <c r="GQ12" s="3">
        <v>2.35</v>
      </c>
      <c r="GR12" s="3">
        <v>1</v>
      </c>
      <c r="GS12" s="3">
        <v>1.0900000000000001</v>
      </c>
      <c r="GT12" s="3">
        <v>0.7</v>
      </c>
      <c r="GU12" s="3">
        <v>1.01</v>
      </c>
      <c r="GV12" s="3">
        <v>0.86</v>
      </c>
      <c r="GW12" s="3">
        <v>0.63</v>
      </c>
      <c r="GX12" s="3">
        <f t="shared" si="14"/>
        <v>21.580000000000002</v>
      </c>
      <c r="GY12" s="3" t="s">
        <v>329</v>
      </c>
      <c r="GZ12" s="3" t="s">
        <v>329</v>
      </c>
      <c r="HA12" s="3" t="s">
        <v>329</v>
      </c>
      <c r="HB12" s="3" t="s">
        <v>329</v>
      </c>
      <c r="HC12" s="3" t="s">
        <v>329</v>
      </c>
      <c r="HD12" s="3" t="s">
        <v>329</v>
      </c>
      <c r="HE12" s="3" t="s">
        <v>329</v>
      </c>
      <c r="HF12" s="3" t="s">
        <v>329</v>
      </c>
      <c r="HG12" s="3" t="s">
        <v>329</v>
      </c>
      <c r="HH12" s="3" t="s">
        <v>329</v>
      </c>
      <c r="HI12" s="3" t="s">
        <v>329</v>
      </c>
      <c r="HJ12" s="3" t="s">
        <v>329</v>
      </c>
      <c r="HK12" s="3" t="s">
        <v>329</v>
      </c>
      <c r="HL12" s="3" t="s">
        <v>329</v>
      </c>
      <c r="HM12" s="3" t="s">
        <v>329</v>
      </c>
      <c r="HN12" s="3" t="s">
        <v>329</v>
      </c>
      <c r="HO12" s="3" t="s">
        <v>329</v>
      </c>
      <c r="HP12" s="3" t="s">
        <v>329</v>
      </c>
      <c r="HQ12" s="3" t="s">
        <v>329</v>
      </c>
      <c r="HR12" s="3" t="s">
        <v>329</v>
      </c>
      <c r="HS12" s="3" t="s">
        <v>329</v>
      </c>
      <c r="HT12" s="3" t="s">
        <v>329</v>
      </c>
      <c r="HU12" s="3" t="s">
        <v>329</v>
      </c>
      <c r="HV12" s="3" t="s">
        <v>329</v>
      </c>
    </row>
    <row r="13" spans="1:230" x14ac:dyDescent="0.55000000000000004">
      <c r="B13" s="12" t="s">
        <v>173</v>
      </c>
      <c r="C13" s="6" t="str">
        <f t="shared" si="10"/>
        <v>木曜日</v>
      </c>
      <c r="D13" s="6"/>
      <c r="E13" s="6" t="str">
        <f t="shared" si="11"/>
        <v/>
      </c>
      <c r="F13" s="6" t="s">
        <v>429</v>
      </c>
      <c r="G13" s="6" t="s">
        <v>427</v>
      </c>
      <c r="H13" s="3">
        <v>2.87</v>
      </c>
      <c r="I13" s="3">
        <f>IF($E13="〇",H13*基本シート!$E$2,H13*VLOOKUP(LEFT(I$6,FIND("(",I$6)-1),基本シート!$B$6:$C$29,2,FALSE))</f>
        <v>85.841700000000003</v>
      </c>
      <c r="J13" s="3">
        <v>0.49</v>
      </c>
      <c r="K13" s="3">
        <f>IF($E13="〇",J13*基本シート!$E$2,J13*VLOOKUP(LEFT(K$6,FIND("(",K$6)-1),基本シート!$B$6:$C$29,2,FALSE))</f>
        <v>14.655899999999999</v>
      </c>
      <c r="L13" s="3">
        <v>0.53</v>
      </c>
      <c r="M13" s="3">
        <f>IF($E13="〇",L13*基本シート!$E$2,L13*VLOOKUP(LEFT(M$6,FIND("(",M$6)-1),基本シート!$B$6:$C$29,2,FALSE))</f>
        <v>15.852300000000001</v>
      </c>
      <c r="N13" s="3">
        <v>1.63</v>
      </c>
      <c r="O13" s="3">
        <f>N13*VLOOKUP(LEFT(O$6,FIND("(",O$6)-1),基本シート!$B$6:$C$29,2,FALSE)</f>
        <v>48.753299999999996</v>
      </c>
      <c r="P13" s="3">
        <v>0.83</v>
      </c>
      <c r="Q13" s="3">
        <f>IF($E13="〇",P13*基本シート!$E$2,P13*VLOOKUP(LEFT(Q$6,FIND("(",Q$6)-1),基本シート!$B$6:$C$29,2,FALSE))</f>
        <v>24.825299999999999</v>
      </c>
      <c r="R13" s="3">
        <v>0.61</v>
      </c>
      <c r="S13" s="3">
        <f>IF($E13="〇",R13*基本シート!$E$2,R13*VLOOKUP(LEFT(S$6,FIND("(",S$6)-1),基本シート!$B$6:$C$29,2,FALSE))</f>
        <v>18.245100000000001</v>
      </c>
      <c r="T13" s="3">
        <v>0.94</v>
      </c>
      <c r="U13" s="3">
        <f>IF($E13="〇",T13*基本シート!$E$2,T13*VLOOKUP(LEFT(U$6,FIND("(",U$6)-1),基本シート!$B$6:$C$29,2,FALSE))</f>
        <v>28.115399999999998</v>
      </c>
      <c r="V13" s="3">
        <v>0.35</v>
      </c>
      <c r="W13" s="3">
        <f>IF($E13="〇",V13*基本シート!$E$2,V13*VLOOKUP(LEFT(W$6,FIND("(",W$6)-1),基本シート!$B$6:$C$29,2,FALSE))</f>
        <v>12.942999999999998</v>
      </c>
      <c r="X13" s="3">
        <v>0.06</v>
      </c>
      <c r="Y13" s="3">
        <f>IF($E13="〇",X13*基本シート!$E$2,X13*VLOOKUP(LEFT(Y$6,FIND("(",Y$6)-1),基本シート!$B$6:$C$29,2,FALSE))</f>
        <v>2.2187999999999999</v>
      </c>
      <c r="Z13" s="3">
        <v>0.5</v>
      </c>
      <c r="AA13" s="3">
        <f>IF($E13="〇",Z13*基本シート!$E$2,Z13*VLOOKUP(LEFT(AA$6,FIND("(",AA$6)-1),基本シート!$B$6:$C$29,2,FALSE))</f>
        <v>18.489999999999998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0.77</v>
      </c>
      <c r="AQ13" s="3">
        <f>IF($E13="〇",AP13*基本シート!$E$2,AP13*VLOOKUP(LEFT(AQ$6,FIND("(",AQ$6)-1),基本シート!$B$6:$C$29,2,FALSE))</f>
        <v>28.474599999999999</v>
      </c>
      <c r="AR13" s="3">
        <v>1.01</v>
      </c>
      <c r="AS13" s="3">
        <f>IF($E13="〇",AR13*基本シート!$E$2,AR13*VLOOKUP(LEFT(AS$6,FIND("(",AS$6)-1),基本シート!$B$6:$C$29,2,FALSE))</f>
        <v>37.349799999999995</v>
      </c>
      <c r="AT13" s="3">
        <v>0.92</v>
      </c>
      <c r="AU13" s="3">
        <f>IF($E13="〇",AT13*基本シート!$E$2,AT13*VLOOKUP(LEFT(AU$6,FIND("(",AU$6)-1),基本シート!$B$6:$C$29,2,FALSE))</f>
        <v>34.021599999999999</v>
      </c>
      <c r="AV13" s="3">
        <v>0.84</v>
      </c>
      <c r="AW13" s="3">
        <f>IF($E13="〇",AV13*基本シート!$E$2,AV13*VLOOKUP(LEFT(AW$6,FIND("(",AW$6)-1),基本シート!$B$6:$C$29,2,FALSE))</f>
        <v>31.063199999999995</v>
      </c>
      <c r="AX13" s="3">
        <v>1.01</v>
      </c>
      <c r="AY13" s="3">
        <f>IF($E13="〇",AX13*基本シート!$E$2,AX13*VLOOKUP(LEFT(AY$6,FIND("(",AY$6)-1),基本シート!$B$6:$C$29,2,FALSE))</f>
        <v>30.209099999999999</v>
      </c>
      <c r="AZ13" s="3">
        <v>0.8</v>
      </c>
      <c r="BA13" s="3">
        <f>IF($E13="〇",AZ13*基本シート!$E$2,AZ13*VLOOKUP(LEFT(BA$6,FIND("(",BA$6)-1),基本シート!$B$6:$C$29,2,FALSE))</f>
        <v>23.928000000000001</v>
      </c>
      <c r="BB13" s="3">
        <v>4.9400000000000004</v>
      </c>
      <c r="BC13" s="3">
        <f>IF($E13="〇",BB13*基本シート!$E$2,BB13*VLOOKUP(LEFT(BC$6,FIND("(",BC$6)-1),基本シート!$B$6:$C$29,2,FALSE))</f>
        <v>147.75540000000001</v>
      </c>
      <c r="BD13" s="3">
        <f t="shared" si="8"/>
        <v>19.100000000000001</v>
      </c>
      <c r="BE13" s="3">
        <f t="shared" si="9"/>
        <v>603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</v>
      </c>
      <c r="BN13" s="3">
        <v>0.66</v>
      </c>
      <c r="BO13" s="3">
        <v>1.57</v>
      </c>
      <c r="BP13" s="3">
        <v>0.77</v>
      </c>
      <c r="BQ13" s="3">
        <v>1.34</v>
      </c>
      <c r="BR13" s="3">
        <v>0.8</v>
      </c>
      <c r="BS13" s="3">
        <v>0.18</v>
      </c>
      <c r="BT13" s="3">
        <v>0.22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0.03</v>
      </c>
      <c r="CS13" s="3">
        <f>CR13*基本シート!$C$3</f>
        <v>0.48</v>
      </c>
      <c r="CT13" s="3">
        <v>0.16</v>
      </c>
      <c r="CU13" s="3">
        <f>CT13*基本シート!$C$3</f>
        <v>2.56</v>
      </c>
      <c r="CV13" s="3">
        <v>0.63</v>
      </c>
      <c r="CW13" s="3">
        <f>CV13*基本シート!$C$3</f>
        <v>10.08</v>
      </c>
      <c r="CX13" s="3">
        <v>0.33</v>
      </c>
      <c r="CY13" s="3">
        <f>CX13*基本シート!$C$3</f>
        <v>5.28</v>
      </c>
      <c r="CZ13" s="3">
        <v>0.79</v>
      </c>
      <c r="DA13" s="3">
        <f>CZ13*基本シート!$C$3</f>
        <v>12.64</v>
      </c>
      <c r="DB13" s="3">
        <v>0.26</v>
      </c>
      <c r="DC13" s="3">
        <f>DB13*基本シート!$C$3</f>
        <v>4.16</v>
      </c>
      <c r="DD13" s="3">
        <v>0.02</v>
      </c>
      <c r="DE13" s="3">
        <f>DD13*基本シート!$C$3</f>
        <v>0.32</v>
      </c>
      <c r="DF13" s="3">
        <v>0.03</v>
      </c>
      <c r="DG13" s="3">
        <f>DF13*基本シート!$C$3</f>
        <v>0.48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2.25</v>
      </c>
      <c r="EA13" s="3">
        <f>ROUND(DZ13*基本シート!$C$3,0)</f>
        <v>36</v>
      </c>
      <c r="EB13" s="3">
        <v>2.2599999999999998</v>
      </c>
      <c r="EC13" s="3">
        <v>0.03</v>
      </c>
      <c r="ED13" s="3">
        <v>0.03</v>
      </c>
      <c r="EE13" s="3">
        <v>0.03</v>
      </c>
      <c r="EF13" s="3">
        <v>0.03</v>
      </c>
      <c r="EG13" s="3">
        <v>0.03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0.03</v>
      </c>
      <c r="EV13" s="3">
        <v>0.04</v>
      </c>
      <c r="EW13" s="3">
        <v>0.04</v>
      </c>
      <c r="EX13" s="3">
        <v>0.04</v>
      </c>
      <c r="EY13" s="3">
        <v>4.43</v>
      </c>
      <c r="EZ13" s="3">
        <f t="shared" si="15"/>
        <v>7.049999999999998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0.28999999999999998</v>
      </c>
      <c r="FO13" s="3">
        <v>0.34</v>
      </c>
      <c r="FP13" s="3">
        <v>0.85</v>
      </c>
      <c r="FQ13" s="3">
        <v>2.35</v>
      </c>
      <c r="FR13" s="3">
        <v>1.51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5.41</v>
      </c>
      <c r="FZ13" s="3">
        <v>0.61</v>
      </c>
      <c r="GA13" s="3">
        <v>0.46</v>
      </c>
      <c r="GB13" s="3">
        <v>0.5</v>
      </c>
      <c r="GC13" s="3">
        <v>1.6</v>
      </c>
      <c r="GD13" s="3">
        <v>0.8</v>
      </c>
      <c r="GE13" s="3">
        <v>0.57999999999999996</v>
      </c>
      <c r="GF13" s="3">
        <v>0.91</v>
      </c>
      <c r="GG13" s="3">
        <v>0.51</v>
      </c>
      <c r="GH13" s="3">
        <v>0.56000000000000005</v>
      </c>
      <c r="GI13" s="3">
        <v>1.44</v>
      </c>
      <c r="GJ13" s="3">
        <v>0.46</v>
      </c>
      <c r="GK13" s="3">
        <v>0.56000000000000005</v>
      </c>
      <c r="GL13" s="3">
        <v>0.56999999999999995</v>
      </c>
      <c r="GM13" s="3">
        <v>0.45</v>
      </c>
      <c r="GN13" s="3">
        <v>0.53</v>
      </c>
      <c r="GO13" s="3">
        <v>0.85</v>
      </c>
      <c r="GP13" s="3">
        <v>2.35</v>
      </c>
      <c r="GQ13" s="3">
        <v>2.2799999999999998</v>
      </c>
      <c r="GR13" s="3">
        <v>0.98</v>
      </c>
      <c r="GS13" s="3">
        <v>0.89</v>
      </c>
      <c r="GT13" s="3">
        <v>0.8</v>
      </c>
      <c r="GU13" s="3">
        <v>0.97</v>
      </c>
      <c r="GV13" s="3">
        <v>0.76</v>
      </c>
      <c r="GW13" s="3">
        <v>0.51</v>
      </c>
      <c r="GX13" s="3">
        <f t="shared" si="14"/>
        <v>20.930000000000003</v>
      </c>
      <c r="GY13" s="3" t="s">
        <v>329</v>
      </c>
      <c r="GZ13" s="3" t="s">
        <v>329</v>
      </c>
      <c r="HA13" s="3" t="s">
        <v>329</v>
      </c>
      <c r="HB13" s="3" t="s">
        <v>329</v>
      </c>
      <c r="HC13" s="3" t="s">
        <v>329</v>
      </c>
      <c r="HD13" s="3" t="s">
        <v>329</v>
      </c>
      <c r="HE13" s="3" t="s">
        <v>329</v>
      </c>
      <c r="HF13" s="3" t="s">
        <v>329</v>
      </c>
      <c r="HG13" s="3" t="s">
        <v>329</v>
      </c>
      <c r="HH13" s="3" t="s">
        <v>329</v>
      </c>
      <c r="HI13" s="3" t="s">
        <v>329</v>
      </c>
      <c r="HJ13" s="3" t="s">
        <v>329</v>
      </c>
      <c r="HK13" s="3" t="s">
        <v>329</v>
      </c>
      <c r="HL13" s="3" t="s">
        <v>329</v>
      </c>
      <c r="HM13" s="3" t="s">
        <v>329</v>
      </c>
      <c r="HN13" s="3" t="s">
        <v>329</v>
      </c>
      <c r="HO13" s="3" t="s">
        <v>329</v>
      </c>
      <c r="HP13" s="3" t="s">
        <v>329</v>
      </c>
      <c r="HQ13" s="3" t="s">
        <v>329</v>
      </c>
      <c r="HR13" s="3" t="s">
        <v>329</v>
      </c>
      <c r="HS13" s="3" t="s">
        <v>329</v>
      </c>
      <c r="HT13" s="3" t="s">
        <v>329</v>
      </c>
      <c r="HU13" s="3" t="s">
        <v>329</v>
      </c>
      <c r="HV13" s="3" t="s">
        <v>329</v>
      </c>
    </row>
    <row r="14" spans="1:230" x14ac:dyDescent="0.55000000000000004">
      <c r="B14" s="12" t="s">
        <v>174</v>
      </c>
      <c r="C14" s="6" t="str">
        <f t="shared" si="10"/>
        <v>金曜日</v>
      </c>
      <c r="D14" s="6"/>
      <c r="E14" s="6" t="str">
        <f t="shared" si="11"/>
        <v/>
      </c>
      <c r="F14" s="6" t="s">
        <v>428</v>
      </c>
      <c r="G14" s="6" t="s">
        <v>428</v>
      </c>
      <c r="H14" s="3">
        <v>2.72</v>
      </c>
      <c r="I14" s="3">
        <f>IF($E14="〇",H14*基本シート!$E$2,H14*VLOOKUP(LEFT(I$6,FIND("(",I$6)-1),基本シート!$B$6:$C$29,2,FALSE))</f>
        <v>81.355200000000011</v>
      </c>
      <c r="J14" s="3">
        <v>0.54</v>
      </c>
      <c r="K14" s="3">
        <f>IF($E14="〇",J14*基本シート!$E$2,J14*VLOOKUP(LEFT(K$6,FIND("(",K$6)-1),基本シート!$B$6:$C$29,2,FALSE))</f>
        <v>16.151400000000002</v>
      </c>
      <c r="L14" s="3">
        <v>0.63</v>
      </c>
      <c r="M14" s="3">
        <f>IF($E14="〇",L14*基本シート!$E$2,L14*VLOOKUP(LEFT(M$6,FIND("(",M$6)-1),基本シート!$B$6:$C$29,2,FALSE))</f>
        <v>18.843299999999999</v>
      </c>
      <c r="N14" s="3">
        <v>0.46</v>
      </c>
      <c r="O14" s="3">
        <f>N14*VLOOKUP(LEFT(O$6,FIND("(",O$6)-1),基本シート!$B$6:$C$29,2,FALSE)</f>
        <v>13.758600000000001</v>
      </c>
      <c r="P14" s="3">
        <v>0.6</v>
      </c>
      <c r="Q14" s="3">
        <f>IF($E14="〇",P14*基本シート!$E$2,P14*VLOOKUP(LEFT(Q$6,FIND("(",Q$6)-1),基本シート!$B$6:$C$29,2,FALSE))</f>
        <v>17.945999999999998</v>
      </c>
      <c r="R14" s="3">
        <v>1.62</v>
      </c>
      <c r="S14" s="3">
        <f>IF($E14="〇",R14*基本シート!$E$2,R14*VLOOKUP(LEFT(S$6,FIND("(",S$6)-1),基本シート!$B$6:$C$29,2,FALSE))</f>
        <v>48.4542</v>
      </c>
      <c r="T14" s="3">
        <v>0.73</v>
      </c>
      <c r="U14" s="3">
        <f>IF($E14="〇",T14*基本シート!$E$2,T14*VLOOKUP(LEFT(U$6,FIND("(",U$6)-1),基本シート!$B$6:$C$29,2,FALSE))</f>
        <v>21.834299999999999</v>
      </c>
      <c r="V14" s="3">
        <v>0.24</v>
      </c>
      <c r="W14" s="3">
        <f>IF($E14="〇",V14*基本シート!$E$2,V14*VLOOKUP(LEFT(W$6,FIND("(",W$6)-1),基本シート!$B$6:$C$29,2,FALSE))</f>
        <v>8.8751999999999995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0.01</v>
      </c>
      <c r="AO14" s="3">
        <f>IF($E14="〇",AN14*基本シート!$E$2,AN14*VLOOKUP(LEFT(AO$6,FIND("(",AO$6)-1),基本シート!$B$6:$C$29,2,FALSE))</f>
        <v>0.36979999999999996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0.96</v>
      </c>
      <c r="AS14" s="3">
        <f>IF($E14="〇",AR14*基本シート!$E$2,AR14*VLOOKUP(LEFT(AS$6,FIND("(",AS$6)-1),基本シート!$B$6:$C$29,2,FALSE))</f>
        <v>35.500799999999998</v>
      </c>
      <c r="AT14" s="3">
        <v>0.92</v>
      </c>
      <c r="AU14" s="3">
        <f>IF($E14="〇",AT14*基本シート!$E$2,AT14*VLOOKUP(LEFT(AU$6,FIND("(",AU$6)-1),基本シート!$B$6:$C$29,2,FALSE))</f>
        <v>34.021599999999999</v>
      </c>
      <c r="AV14" s="3">
        <v>0.68</v>
      </c>
      <c r="AW14" s="3">
        <f>IF($E14="〇",AV14*基本シート!$E$2,AV14*VLOOKUP(LEFT(AW$6,FIND("(",AW$6)-1),基本シート!$B$6:$C$29,2,FALSE))</f>
        <v>25.1464</v>
      </c>
      <c r="AX14" s="3">
        <v>0.7</v>
      </c>
      <c r="AY14" s="3">
        <f>IF($E14="〇",AX14*基本シート!$E$2,AX14*VLOOKUP(LEFT(AY$6,FIND("(",AY$6)-1),基本シート!$B$6:$C$29,2,FALSE))</f>
        <v>20.936999999999998</v>
      </c>
      <c r="AZ14" s="3">
        <v>0.68</v>
      </c>
      <c r="BA14" s="3">
        <f>IF($E14="〇",AZ14*基本シート!$E$2,AZ14*VLOOKUP(LEFT(BA$6,FIND("(",BA$6)-1),基本シート!$B$6:$C$29,2,FALSE))</f>
        <v>20.338800000000003</v>
      </c>
      <c r="BB14" s="3">
        <v>5.47</v>
      </c>
      <c r="BC14" s="3">
        <f>IF($E14="〇",BB14*基本シート!$E$2,BB14*VLOOKUP(LEFT(BC$6,FIND("(",BC$6)-1),基本シート!$B$6:$C$29,2,FALSE))</f>
        <v>163.60769999999999</v>
      </c>
      <c r="BD14" s="3">
        <f t="shared" si="8"/>
        <v>16.97</v>
      </c>
      <c r="BE14" s="3">
        <f t="shared" si="9"/>
        <v>528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0.54</v>
      </c>
      <c r="BN14" s="3">
        <v>2.5499999999999998</v>
      </c>
      <c r="BO14" s="3">
        <v>4.54</v>
      </c>
      <c r="BP14" s="3">
        <v>5.43</v>
      </c>
      <c r="BQ14" s="3">
        <v>5.65</v>
      </c>
      <c r="BR14" s="3">
        <v>5.18</v>
      </c>
      <c r="BS14" s="3">
        <v>4.03</v>
      </c>
      <c r="BT14" s="3">
        <v>2.21</v>
      </c>
      <c r="BU14" s="3">
        <v>0.35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0.17</v>
      </c>
      <c r="CS14" s="3">
        <f>CR14*基本シート!$C$3</f>
        <v>2.72</v>
      </c>
      <c r="CT14" s="3">
        <v>2.04</v>
      </c>
      <c r="CU14" s="3">
        <f>CT14*基本シート!$C$3</f>
        <v>32.64</v>
      </c>
      <c r="CV14" s="3">
        <v>4.04</v>
      </c>
      <c r="CW14" s="3">
        <f>CV14*基本シート!$C$3</f>
        <v>64.64</v>
      </c>
      <c r="CX14" s="3">
        <v>4.92</v>
      </c>
      <c r="CY14" s="3">
        <f>CX14*基本シート!$C$3</f>
        <v>78.72</v>
      </c>
      <c r="CZ14" s="3">
        <v>5.2</v>
      </c>
      <c r="DA14" s="3">
        <f>CZ14*基本シート!$C$3</f>
        <v>83.2</v>
      </c>
      <c r="DB14" s="3">
        <v>4.7</v>
      </c>
      <c r="DC14" s="3">
        <f>DB14*基本シート!$C$3</f>
        <v>75.2</v>
      </c>
      <c r="DD14" s="3">
        <v>3.07</v>
      </c>
      <c r="DE14" s="3">
        <f>DD14*基本シート!$C$3</f>
        <v>49.12</v>
      </c>
      <c r="DF14" s="3">
        <v>1.6</v>
      </c>
      <c r="DG14" s="3">
        <f>DF14*基本シート!$C$3</f>
        <v>25.6</v>
      </c>
      <c r="DH14" s="3">
        <v>0.12</v>
      </c>
      <c r="DI14" s="3">
        <f>DH14*基本シート!$C$3</f>
        <v>1.92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25.880000000000006</v>
      </c>
      <c r="EA14" s="3">
        <f>ROUND(DZ14*基本シート!$C$3,0)</f>
        <v>414</v>
      </c>
      <c r="EB14" s="3">
        <v>2.25</v>
      </c>
      <c r="EC14" s="3">
        <v>0.03</v>
      </c>
      <c r="ED14" s="3">
        <v>0.03</v>
      </c>
      <c r="EE14" s="3">
        <v>0.03</v>
      </c>
      <c r="EF14" s="3">
        <v>0.02</v>
      </c>
      <c r="EG14" s="3">
        <v>0.03</v>
      </c>
      <c r="EH14" s="3">
        <v>0.02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0.02</v>
      </c>
      <c r="EV14" s="3">
        <v>0.03</v>
      </c>
      <c r="EW14" s="3">
        <v>0.03</v>
      </c>
      <c r="EX14" s="3">
        <v>0.03</v>
      </c>
      <c r="EY14" s="3">
        <v>4.93</v>
      </c>
      <c r="EZ14" s="3">
        <f t="shared" si="15"/>
        <v>7.4499999999999984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0</v>
      </c>
      <c r="FP14" s="3">
        <v>1.07</v>
      </c>
      <c r="FQ14" s="3">
        <v>2.19</v>
      </c>
      <c r="FR14" s="3">
        <v>2.14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5.4499999999999993</v>
      </c>
      <c r="FZ14" s="3">
        <v>0.47</v>
      </c>
      <c r="GA14" s="3">
        <v>0.51</v>
      </c>
      <c r="GB14" s="3">
        <v>0.6</v>
      </c>
      <c r="GC14" s="3">
        <v>0.43</v>
      </c>
      <c r="GD14" s="3">
        <v>0.57999999999999996</v>
      </c>
      <c r="GE14" s="3">
        <v>1.59</v>
      </c>
      <c r="GF14" s="3">
        <v>0.71</v>
      </c>
      <c r="GG14" s="3">
        <v>0.61</v>
      </c>
      <c r="GH14" s="3">
        <v>0.52</v>
      </c>
      <c r="GI14" s="3">
        <v>0.51</v>
      </c>
      <c r="GJ14" s="3">
        <v>0.52</v>
      </c>
      <c r="GK14" s="3">
        <v>0.45</v>
      </c>
      <c r="GL14" s="3">
        <v>0.48</v>
      </c>
      <c r="GM14" s="3">
        <v>0.97</v>
      </c>
      <c r="GN14" s="3">
        <v>0.61</v>
      </c>
      <c r="GO14" s="3">
        <v>1.3</v>
      </c>
      <c r="GP14" s="3">
        <v>2.19</v>
      </c>
      <c r="GQ14" s="3">
        <v>2.14</v>
      </c>
      <c r="GR14" s="3">
        <v>0.97</v>
      </c>
      <c r="GS14" s="3">
        <v>0.9</v>
      </c>
      <c r="GT14" s="3">
        <v>0.65</v>
      </c>
      <c r="GU14" s="3">
        <v>0.67</v>
      </c>
      <c r="GV14" s="3">
        <v>0.65</v>
      </c>
      <c r="GW14" s="3">
        <v>0.54</v>
      </c>
      <c r="GX14" s="3">
        <f t="shared" si="14"/>
        <v>19.569999999999997</v>
      </c>
      <c r="GY14" s="3" t="s">
        <v>329</v>
      </c>
      <c r="GZ14" s="3" t="s">
        <v>329</v>
      </c>
      <c r="HA14" s="3" t="s">
        <v>329</v>
      </c>
      <c r="HB14" s="3" t="s">
        <v>329</v>
      </c>
      <c r="HC14" s="3" t="s">
        <v>329</v>
      </c>
      <c r="HD14" s="3" t="s">
        <v>329</v>
      </c>
      <c r="HE14" s="3" t="s">
        <v>329</v>
      </c>
      <c r="HF14" s="3" t="s">
        <v>329</v>
      </c>
      <c r="HG14" s="3" t="s">
        <v>329</v>
      </c>
      <c r="HH14" s="3" t="s">
        <v>329</v>
      </c>
      <c r="HI14" s="3" t="s">
        <v>329</v>
      </c>
      <c r="HJ14" s="3" t="s">
        <v>329</v>
      </c>
      <c r="HK14" s="3" t="s">
        <v>329</v>
      </c>
      <c r="HL14" s="3" t="s">
        <v>329</v>
      </c>
      <c r="HM14" s="3" t="s">
        <v>329</v>
      </c>
      <c r="HN14" s="3" t="s">
        <v>329</v>
      </c>
      <c r="HO14" s="3" t="s">
        <v>329</v>
      </c>
      <c r="HP14" s="3" t="s">
        <v>329</v>
      </c>
      <c r="HQ14" s="3" t="s">
        <v>329</v>
      </c>
      <c r="HR14" s="3" t="s">
        <v>329</v>
      </c>
      <c r="HS14" s="3" t="s">
        <v>329</v>
      </c>
      <c r="HT14" s="3" t="s">
        <v>329</v>
      </c>
      <c r="HU14" s="3" t="s">
        <v>329</v>
      </c>
      <c r="HV14" s="3" t="s">
        <v>329</v>
      </c>
    </row>
    <row r="15" spans="1:230" x14ac:dyDescent="0.55000000000000004">
      <c r="B15" s="12" t="s">
        <v>175</v>
      </c>
      <c r="C15" s="6" t="str">
        <f t="shared" si="10"/>
        <v>土曜日</v>
      </c>
      <c r="D15" s="6"/>
      <c r="E15" s="6" t="str">
        <f t="shared" si="11"/>
        <v>〇</v>
      </c>
      <c r="F15" s="6" t="s">
        <v>426</v>
      </c>
      <c r="G15" s="6" t="s">
        <v>431</v>
      </c>
      <c r="H15" s="3">
        <v>2.76</v>
      </c>
      <c r="I15" s="3">
        <f>IF($E15="〇",H15*基本シート!$E$2,H15*VLOOKUP(LEFT(I$6,FIND("(",I$6)-1),基本シート!$B$6:$C$29,2,FALSE))</f>
        <v>82.551599999999993</v>
      </c>
      <c r="J15" s="3">
        <v>0.64</v>
      </c>
      <c r="K15" s="3">
        <f>IF($E15="〇",J15*基本シート!$E$2,J15*VLOOKUP(LEFT(K$6,FIND("(",K$6)-1),基本シート!$B$6:$C$29,2,FALSE))</f>
        <v>19.142400000000002</v>
      </c>
      <c r="L15" s="3">
        <v>0.51</v>
      </c>
      <c r="M15" s="3">
        <f>IF($E15="〇",L15*基本シート!$E$2,L15*VLOOKUP(LEFT(M$6,FIND("(",M$6)-1),基本シート!$B$6:$C$29,2,FALSE))</f>
        <v>15.254100000000001</v>
      </c>
      <c r="N15" s="3">
        <v>0.55000000000000004</v>
      </c>
      <c r="O15" s="3">
        <f>N15*VLOOKUP(LEFT(O$6,FIND("(",O$6)-1),基本シート!$B$6:$C$29,2,FALSE)</f>
        <v>16.450500000000002</v>
      </c>
      <c r="P15" s="3">
        <v>0.49</v>
      </c>
      <c r="Q15" s="3">
        <f>IF($E15="〇",P15*基本シート!$E$2,P15*VLOOKUP(LEFT(Q$6,FIND("(",Q$6)-1),基本シート!$B$6:$C$29,2,FALSE))</f>
        <v>14.655899999999999</v>
      </c>
      <c r="R15" s="3">
        <v>0.56000000000000005</v>
      </c>
      <c r="S15" s="3">
        <f>IF($E15="〇",R15*基本シート!$E$2,R15*VLOOKUP(LEFT(S$6,FIND("(",S$6)-1),基本シート!$B$6:$C$29,2,FALSE))</f>
        <v>16.749600000000001</v>
      </c>
      <c r="T15" s="3">
        <v>0.83</v>
      </c>
      <c r="U15" s="3">
        <f>IF($E15="〇",T15*基本シート!$E$2,T15*VLOOKUP(LEFT(U$6,FIND("(",U$6)-1),基本シート!$B$6:$C$29,2,FALSE))</f>
        <v>24.825299999999999</v>
      </c>
      <c r="V15" s="3">
        <v>0.31</v>
      </c>
      <c r="W15" s="3">
        <f>IF($E15="〇",V15*基本シート!$E$2,V15*VLOOKUP(LEFT(W$6,FIND("(",W$6)-1),基本シート!$B$6:$C$29,2,FALSE))</f>
        <v>9.2721</v>
      </c>
      <c r="X15" s="3">
        <v>7.0000000000000007E-2</v>
      </c>
      <c r="Y15" s="3">
        <f>IF($E15="〇",X15*基本シート!$E$2,X15*VLOOKUP(LEFT(Y$6,FIND("(",Y$6)-1),基本シート!$B$6:$C$29,2,FALSE))</f>
        <v>2.0937000000000001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0.29910000000000003</v>
      </c>
      <c r="AP15" s="3">
        <v>0.48</v>
      </c>
      <c r="AQ15" s="3">
        <f>IF($E15="〇",AP15*基本シート!$E$2,AP15*VLOOKUP(LEFT(AQ$6,FIND("(",AQ$6)-1),基本シート!$B$6:$C$29,2,FALSE))</f>
        <v>14.3568</v>
      </c>
      <c r="AR15" s="3">
        <v>0.84</v>
      </c>
      <c r="AS15" s="3">
        <f>IF($E15="〇",AR15*基本シート!$E$2,AR15*VLOOKUP(LEFT(AS$6,FIND("(",AS$6)-1),基本シート!$B$6:$C$29,2,FALSE))</f>
        <v>25.124399999999998</v>
      </c>
      <c r="AT15" s="3">
        <v>0.74</v>
      </c>
      <c r="AU15" s="3">
        <f>IF($E15="〇",AT15*基本シート!$E$2,AT15*VLOOKUP(LEFT(AU$6,FIND("(",AU$6)-1),基本シート!$B$6:$C$29,2,FALSE))</f>
        <v>22.133399999999998</v>
      </c>
      <c r="AV15" s="3">
        <v>0.82</v>
      </c>
      <c r="AW15" s="3">
        <f>IF($E15="〇",AV15*基本シート!$E$2,AV15*VLOOKUP(LEFT(AW$6,FIND("(",AW$6)-1),基本シート!$B$6:$C$29,2,FALSE))</f>
        <v>24.526199999999999</v>
      </c>
      <c r="AX15" s="3">
        <v>0.69</v>
      </c>
      <c r="AY15" s="3">
        <f>IF($E15="〇",AX15*基本シート!$E$2,AX15*VLOOKUP(LEFT(AY$6,FIND("(",AY$6)-1),基本シート!$B$6:$C$29,2,FALSE))</f>
        <v>20.637899999999998</v>
      </c>
      <c r="AZ15" s="3">
        <v>0.5</v>
      </c>
      <c r="BA15" s="3">
        <f>IF($E15="〇",AZ15*基本シート!$E$2,AZ15*VLOOKUP(LEFT(BA$6,FIND("(",BA$6)-1),基本シート!$B$6:$C$29,2,FALSE))</f>
        <v>14.955</v>
      </c>
      <c r="BB15" s="3">
        <v>5.71</v>
      </c>
      <c r="BC15" s="3">
        <f>IF($E15="〇",BB15*基本シート!$E$2,BB15*VLOOKUP(LEFT(BC$6,FIND("(",BC$6)-1),基本シート!$B$6:$C$29,2,FALSE))</f>
        <v>170.7861</v>
      </c>
      <c r="BD15" s="3">
        <f t="shared" si="8"/>
        <v>16.509999999999998</v>
      </c>
      <c r="BE15" s="3">
        <f t="shared" si="9"/>
        <v>494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0.23</v>
      </c>
      <c r="BN15" s="3">
        <v>2.1</v>
      </c>
      <c r="BO15" s="3">
        <v>4.0599999999999996</v>
      </c>
      <c r="BP15" s="3">
        <v>4.4400000000000004</v>
      </c>
      <c r="BQ15" s="3">
        <v>5.23</v>
      </c>
      <c r="BR15" s="3">
        <v>2.72</v>
      </c>
      <c r="BS15" s="3">
        <v>0.21</v>
      </c>
      <c r="BT15" s="3">
        <v>0.01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0.02</v>
      </c>
      <c r="CS15" s="3">
        <f>CR15*基本シート!$C$3</f>
        <v>0.32</v>
      </c>
      <c r="CT15" s="3">
        <v>1.44</v>
      </c>
      <c r="CU15" s="3">
        <f>CT15*基本シート!$C$3</f>
        <v>23.04</v>
      </c>
      <c r="CV15" s="3">
        <v>3.12</v>
      </c>
      <c r="CW15" s="3">
        <f>CV15*基本シート!$C$3</f>
        <v>49.92</v>
      </c>
      <c r="CX15" s="3">
        <v>3.69</v>
      </c>
      <c r="CY15" s="3">
        <f>CX15*基本シート!$C$3</f>
        <v>59.04</v>
      </c>
      <c r="CZ15" s="3">
        <v>4.71</v>
      </c>
      <c r="DA15" s="3">
        <f>CZ15*基本シート!$C$3</f>
        <v>75.36</v>
      </c>
      <c r="DB15" s="3">
        <v>1.89</v>
      </c>
      <c r="DC15" s="3">
        <f>DB15*基本シート!$C$3</f>
        <v>30.24</v>
      </c>
      <c r="DD15" s="3">
        <v>0.04</v>
      </c>
      <c r="DE15" s="3">
        <f>DD15*基本シート!$C$3</f>
        <v>0.64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14.94</v>
      </c>
      <c r="EA15" s="3">
        <f>ROUND(DZ15*基本シート!$C$3,0)</f>
        <v>239</v>
      </c>
      <c r="EB15" s="3">
        <v>1.9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0.02</v>
      </c>
      <c r="EI15" s="3">
        <v>0</v>
      </c>
      <c r="EJ15" s="3">
        <v>0.01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0.04</v>
      </c>
      <c r="EV15" s="3">
        <v>0.04</v>
      </c>
      <c r="EW15" s="3">
        <v>0.03</v>
      </c>
      <c r="EX15" s="3">
        <v>0.04</v>
      </c>
      <c r="EY15" s="3">
        <v>5.34</v>
      </c>
      <c r="EZ15" s="3">
        <f t="shared" si="15"/>
        <v>7.6099999999999994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0.49</v>
      </c>
      <c r="FP15" s="3">
        <v>0.49</v>
      </c>
      <c r="FQ15" s="3">
        <v>1.86</v>
      </c>
      <c r="FR15" s="3">
        <v>2.13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5.38</v>
      </c>
      <c r="FZ15" s="3">
        <v>0.86</v>
      </c>
      <c r="GA15" s="3">
        <v>0.61</v>
      </c>
      <c r="GB15" s="3">
        <v>0.48</v>
      </c>
      <c r="GC15" s="3">
        <v>0.52</v>
      </c>
      <c r="GD15" s="3">
        <v>0.46</v>
      </c>
      <c r="GE15" s="3">
        <v>0.53</v>
      </c>
      <c r="GF15" s="3">
        <v>0.81</v>
      </c>
      <c r="GG15" s="3">
        <v>0.53</v>
      </c>
      <c r="GH15" s="3">
        <v>0.72</v>
      </c>
      <c r="GI15" s="3">
        <v>0.94</v>
      </c>
      <c r="GJ15" s="3">
        <v>0.76</v>
      </c>
      <c r="GK15" s="3">
        <v>0.52</v>
      </c>
      <c r="GL15" s="3">
        <v>0.88</v>
      </c>
      <c r="GM15" s="3">
        <v>0.51</v>
      </c>
      <c r="GN15" s="3">
        <v>0.5</v>
      </c>
      <c r="GO15" s="3">
        <v>0.48</v>
      </c>
      <c r="GP15" s="3">
        <v>1.86</v>
      </c>
      <c r="GQ15" s="3">
        <v>2.6</v>
      </c>
      <c r="GR15" s="3">
        <v>0.8</v>
      </c>
      <c r="GS15" s="3">
        <v>0.7</v>
      </c>
      <c r="GT15" s="3">
        <v>0.78</v>
      </c>
      <c r="GU15" s="3">
        <v>0.66</v>
      </c>
      <c r="GV15" s="3">
        <v>0.46</v>
      </c>
      <c r="GW15" s="3">
        <v>0.37</v>
      </c>
      <c r="GX15" s="3">
        <f t="shared" si="14"/>
        <v>18.340000000000003</v>
      </c>
      <c r="GY15" s="3" t="s">
        <v>329</v>
      </c>
      <c r="GZ15" s="3" t="s">
        <v>329</v>
      </c>
      <c r="HA15" s="3" t="s">
        <v>329</v>
      </c>
      <c r="HB15" s="3" t="s">
        <v>329</v>
      </c>
      <c r="HC15" s="3" t="s">
        <v>329</v>
      </c>
      <c r="HD15" s="3" t="s">
        <v>329</v>
      </c>
      <c r="HE15" s="3" t="s">
        <v>329</v>
      </c>
      <c r="HF15" s="3" t="s">
        <v>329</v>
      </c>
      <c r="HG15" s="3" t="s">
        <v>329</v>
      </c>
      <c r="HH15" s="3" t="s">
        <v>329</v>
      </c>
      <c r="HI15" s="3" t="s">
        <v>329</v>
      </c>
      <c r="HJ15" s="3" t="s">
        <v>329</v>
      </c>
      <c r="HK15" s="3" t="s">
        <v>329</v>
      </c>
      <c r="HL15" s="3" t="s">
        <v>329</v>
      </c>
      <c r="HM15" s="3" t="s">
        <v>329</v>
      </c>
      <c r="HN15" s="3" t="s">
        <v>329</v>
      </c>
      <c r="HO15" s="3" t="s">
        <v>329</v>
      </c>
      <c r="HP15" s="3" t="s">
        <v>329</v>
      </c>
      <c r="HQ15" s="3" t="s">
        <v>329</v>
      </c>
      <c r="HR15" s="3" t="s">
        <v>329</v>
      </c>
      <c r="HS15" s="3" t="s">
        <v>329</v>
      </c>
      <c r="HT15" s="3" t="s">
        <v>329</v>
      </c>
      <c r="HU15" s="3" t="s">
        <v>329</v>
      </c>
      <c r="HV15" s="3" t="s">
        <v>329</v>
      </c>
    </row>
    <row r="16" spans="1:230" x14ac:dyDescent="0.55000000000000004">
      <c r="B16" s="12" t="s">
        <v>176</v>
      </c>
      <c r="C16" s="6" t="str">
        <f t="shared" si="10"/>
        <v>日曜日</v>
      </c>
      <c r="D16" s="6"/>
      <c r="E16" s="6" t="str">
        <f t="shared" si="11"/>
        <v>〇</v>
      </c>
      <c r="F16" s="6" t="s">
        <v>426</v>
      </c>
      <c r="G16" s="6" t="s">
        <v>428</v>
      </c>
      <c r="H16" s="3">
        <v>1.74</v>
      </c>
      <c r="I16" s="3">
        <f>IF($E16="〇",H16*基本シート!$E$2,H16*VLOOKUP(LEFT(I$6,FIND("(",I$6)-1),基本シート!$B$6:$C$29,2,FALSE))</f>
        <v>52.043399999999998</v>
      </c>
      <c r="J16" s="3">
        <v>0.4</v>
      </c>
      <c r="K16" s="3">
        <f>IF($E16="〇",J16*基本シート!$E$2,J16*VLOOKUP(LEFT(K$6,FIND("(",K$6)-1),基本シート!$B$6:$C$29,2,FALSE))</f>
        <v>11.964</v>
      </c>
      <c r="L16" s="3">
        <v>0.43</v>
      </c>
      <c r="M16" s="3">
        <f>IF($E16="〇",L16*基本シート!$E$2,L16*VLOOKUP(LEFT(M$6,FIND("(",M$6)-1),基本シート!$B$6:$C$29,2,FALSE))</f>
        <v>12.8613</v>
      </c>
      <c r="N16" s="3">
        <v>0.42</v>
      </c>
      <c r="O16" s="3">
        <f>N16*VLOOKUP(LEFT(O$6,FIND("(",O$6)-1),基本シート!$B$6:$C$29,2,FALSE)</f>
        <v>12.562199999999999</v>
      </c>
      <c r="P16" s="3">
        <v>0.42</v>
      </c>
      <c r="Q16" s="3">
        <f>IF($E16="〇",P16*基本シート!$E$2,P16*VLOOKUP(LEFT(Q$6,FIND("(",Q$6)-1),基本シート!$B$6:$C$29,2,FALSE))</f>
        <v>12.562199999999999</v>
      </c>
      <c r="R16" s="3">
        <v>0.43</v>
      </c>
      <c r="S16" s="3">
        <f>IF($E16="〇",R16*基本シート!$E$2,R16*VLOOKUP(LEFT(S$6,FIND("(",S$6)-1),基本シート!$B$6:$C$29,2,FALSE))</f>
        <v>12.8613</v>
      </c>
      <c r="T16" s="3">
        <v>0.45</v>
      </c>
      <c r="U16" s="3">
        <f>IF($E16="〇",T16*基本シート!$E$2,T16*VLOOKUP(LEFT(U$6,FIND("(",U$6)-1),基本シート!$B$6:$C$29,2,FALSE))</f>
        <v>13.4595</v>
      </c>
      <c r="V16" s="3">
        <v>0.48</v>
      </c>
      <c r="W16" s="3">
        <f>IF($E16="〇",V16*基本シート!$E$2,V16*VLOOKUP(LEFT(W$6,FIND("(",W$6)-1),基本シート!$B$6:$C$29,2,FALSE))</f>
        <v>14.3568</v>
      </c>
      <c r="X16" s="3">
        <v>1.08</v>
      </c>
      <c r="Y16" s="3">
        <f>IF($E16="〇",X16*基本シート!$E$2,X16*VLOOKUP(LEFT(Y$6,FIND("(",Y$6)-1),基本シート!$B$6:$C$29,2,FALSE))</f>
        <v>32.302800000000005</v>
      </c>
      <c r="Z16" s="3">
        <v>0.22</v>
      </c>
      <c r="AA16" s="3">
        <f>IF($E16="〇",Z16*基本シート!$E$2,Z16*VLOOKUP(LEFT(AA$6,FIND("(",AA$6)-1),基本シート!$B$6:$C$29,2,FALSE))</f>
        <v>6.5802000000000005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0.03</v>
      </c>
      <c r="AO16" s="3">
        <f>IF($E16="〇",AN16*基本シート!$E$2,AN16*VLOOKUP(LEFT(AO$6,FIND("(",AO$6)-1),基本シート!$B$6:$C$29,2,FALSE))</f>
        <v>0.89729999999999999</v>
      </c>
      <c r="AP16" s="3">
        <v>1.18</v>
      </c>
      <c r="AQ16" s="3">
        <f>IF($E16="〇",AP16*基本シート!$E$2,AP16*VLOOKUP(LEFT(AQ$6,FIND("(",AQ$6)-1),基本シート!$B$6:$C$29,2,FALSE))</f>
        <v>35.293799999999997</v>
      </c>
      <c r="AR16" s="3">
        <v>1.34</v>
      </c>
      <c r="AS16" s="3">
        <f>IF($E16="〇",AR16*基本シート!$E$2,AR16*VLOOKUP(LEFT(AS$6,FIND("(",AS$6)-1),基本シート!$B$6:$C$29,2,FALSE))</f>
        <v>40.0794</v>
      </c>
      <c r="AT16" s="3">
        <v>0.83</v>
      </c>
      <c r="AU16" s="3">
        <f>IF($E16="〇",AT16*基本シート!$E$2,AT16*VLOOKUP(LEFT(AU$6,FIND("(",AU$6)-1),基本シート!$B$6:$C$29,2,FALSE))</f>
        <v>24.825299999999999</v>
      </c>
      <c r="AV16" s="3">
        <v>0.94</v>
      </c>
      <c r="AW16" s="3">
        <f>IF($E16="〇",AV16*基本シート!$E$2,AV16*VLOOKUP(LEFT(AW$6,FIND("(",AW$6)-1),基本シート!$B$6:$C$29,2,FALSE))</f>
        <v>28.115399999999998</v>
      </c>
      <c r="AX16" s="3">
        <v>0.71</v>
      </c>
      <c r="AY16" s="3">
        <f>IF($E16="〇",AX16*基本シート!$E$2,AX16*VLOOKUP(LEFT(AY$6,FIND("(",AY$6)-1),基本シート!$B$6:$C$29,2,FALSE))</f>
        <v>21.2361</v>
      </c>
      <c r="AZ16" s="3">
        <v>0.5</v>
      </c>
      <c r="BA16" s="3">
        <f>IF($E16="〇",AZ16*基本シート!$E$2,AZ16*VLOOKUP(LEFT(BA$6,FIND("(",BA$6)-1),基本シート!$B$6:$C$29,2,FALSE))</f>
        <v>14.955</v>
      </c>
      <c r="BB16" s="3">
        <v>5.45</v>
      </c>
      <c r="BC16" s="3">
        <f>IF($E16="〇",BB16*基本シート!$E$2,BB16*VLOOKUP(LEFT(BC$6,FIND("(",BC$6)-1),基本シート!$B$6:$C$29,2,FALSE))</f>
        <v>163.0095</v>
      </c>
      <c r="BD16" s="3">
        <f t="shared" si="8"/>
        <v>17.049999999999997</v>
      </c>
      <c r="BE16" s="3">
        <f t="shared" si="9"/>
        <v>510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0.06</v>
      </c>
      <c r="BN16" s="3">
        <v>0.23</v>
      </c>
      <c r="BO16" s="3">
        <v>0.53</v>
      </c>
      <c r="BP16" s="3">
        <v>0.87</v>
      </c>
      <c r="BQ16" s="3">
        <v>1.02</v>
      </c>
      <c r="BR16" s="3">
        <v>1.56</v>
      </c>
      <c r="BS16" s="3">
        <v>1.62</v>
      </c>
      <c r="BT16" s="3">
        <v>1.28</v>
      </c>
      <c r="BU16" s="3">
        <v>0.28999999999999998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0.11</v>
      </c>
      <c r="CW16" s="3">
        <f>CV16*基本シート!$C$3</f>
        <v>1.76</v>
      </c>
      <c r="CX16" s="3">
        <v>0.36</v>
      </c>
      <c r="CY16" s="3">
        <f>CX16*基本シート!$C$3</f>
        <v>5.76</v>
      </c>
      <c r="CZ16" s="3">
        <v>0.46</v>
      </c>
      <c r="DA16" s="3">
        <f>CZ16*基本シート!$C$3</f>
        <v>7.36</v>
      </c>
      <c r="DB16" s="3">
        <v>0.98</v>
      </c>
      <c r="DC16" s="3">
        <f>DB16*基本シート!$C$3</f>
        <v>15.68</v>
      </c>
      <c r="DD16" s="3">
        <v>1.1499999999999999</v>
      </c>
      <c r="DE16" s="3">
        <f>DD16*基本シート!$C$3</f>
        <v>18.399999999999999</v>
      </c>
      <c r="DF16" s="3">
        <v>0.83</v>
      </c>
      <c r="DG16" s="3">
        <f>DF16*基本シート!$C$3</f>
        <v>13.28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3.9699999999999993</v>
      </c>
      <c r="EA16" s="3">
        <f>ROUND(DZ16*基本シート!$C$3,0)</f>
        <v>64</v>
      </c>
      <c r="EB16" s="3">
        <v>1.36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0.03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0.02</v>
      </c>
      <c r="EU16" s="3">
        <v>0.03</v>
      </c>
      <c r="EV16" s="3">
        <v>0.04</v>
      </c>
      <c r="EW16" s="3">
        <v>0.04</v>
      </c>
      <c r="EX16" s="3">
        <v>0.04</v>
      </c>
      <c r="EY16" s="3">
        <v>5.01</v>
      </c>
      <c r="EZ16" s="3">
        <f t="shared" si="15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0.81</v>
      </c>
      <c r="FQ16" s="3">
        <v>2.57</v>
      </c>
      <c r="FR16" s="3">
        <v>1.73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5.3900000000000006</v>
      </c>
      <c r="FZ16" s="3">
        <v>0.38</v>
      </c>
      <c r="GA16" s="3">
        <v>0.37</v>
      </c>
      <c r="GB16" s="3">
        <v>0.4</v>
      </c>
      <c r="GC16" s="3">
        <v>0.39</v>
      </c>
      <c r="GD16" s="3">
        <v>0.39</v>
      </c>
      <c r="GE16" s="3">
        <v>0.4</v>
      </c>
      <c r="GF16" s="3">
        <v>0.42</v>
      </c>
      <c r="GG16" s="3">
        <v>0.54</v>
      </c>
      <c r="GH16" s="3">
        <v>1.31</v>
      </c>
      <c r="GI16" s="3">
        <v>0.65</v>
      </c>
      <c r="GJ16" s="3">
        <v>0.53</v>
      </c>
      <c r="GK16" s="3">
        <v>0.68</v>
      </c>
      <c r="GL16" s="3">
        <v>0.7</v>
      </c>
      <c r="GM16" s="3">
        <v>0.48</v>
      </c>
      <c r="GN16" s="3">
        <v>0.45</v>
      </c>
      <c r="GO16" s="3">
        <v>1.04</v>
      </c>
      <c r="GP16" s="3">
        <v>2.59</v>
      </c>
      <c r="GQ16" s="3">
        <v>2.9</v>
      </c>
      <c r="GR16" s="3">
        <v>1.32</v>
      </c>
      <c r="GS16" s="3">
        <v>0.8</v>
      </c>
      <c r="GT16" s="3">
        <v>0.9</v>
      </c>
      <c r="GU16" s="3">
        <v>0.67</v>
      </c>
      <c r="GV16" s="3">
        <v>0.46</v>
      </c>
      <c r="GW16" s="3">
        <v>0.44</v>
      </c>
      <c r="GX16" s="3">
        <f t="shared" si="14"/>
        <v>19.21</v>
      </c>
      <c r="GY16" s="3" t="s">
        <v>329</v>
      </c>
      <c r="GZ16" s="3" t="s">
        <v>329</v>
      </c>
      <c r="HA16" s="3" t="s">
        <v>329</v>
      </c>
      <c r="HB16" s="3" t="s">
        <v>329</v>
      </c>
      <c r="HC16" s="3" t="s">
        <v>329</v>
      </c>
      <c r="HD16" s="3" t="s">
        <v>329</v>
      </c>
      <c r="HE16" s="3" t="s">
        <v>329</v>
      </c>
      <c r="HF16" s="3" t="s">
        <v>329</v>
      </c>
      <c r="HG16" s="3" t="s">
        <v>329</v>
      </c>
      <c r="HH16" s="3" t="s">
        <v>329</v>
      </c>
      <c r="HI16" s="3" t="s">
        <v>329</v>
      </c>
      <c r="HJ16" s="3" t="s">
        <v>329</v>
      </c>
      <c r="HK16" s="3" t="s">
        <v>329</v>
      </c>
      <c r="HL16" s="3" t="s">
        <v>329</v>
      </c>
      <c r="HM16" s="3" t="s">
        <v>329</v>
      </c>
      <c r="HN16" s="3" t="s">
        <v>329</v>
      </c>
      <c r="HO16" s="3" t="s">
        <v>329</v>
      </c>
      <c r="HP16" s="3" t="s">
        <v>329</v>
      </c>
      <c r="HQ16" s="3" t="s">
        <v>329</v>
      </c>
      <c r="HR16" s="3" t="s">
        <v>329</v>
      </c>
      <c r="HS16" s="3" t="s">
        <v>329</v>
      </c>
      <c r="HT16" s="3" t="s">
        <v>329</v>
      </c>
      <c r="HU16" s="3" t="s">
        <v>329</v>
      </c>
      <c r="HV16" s="3" t="s">
        <v>329</v>
      </c>
    </row>
    <row r="17" spans="2:230" x14ac:dyDescent="0.55000000000000004">
      <c r="B17" s="12" t="s">
        <v>177</v>
      </c>
      <c r="C17" s="6" t="str">
        <f t="shared" si="10"/>
        <v>月曜日</v>
      </c>
      <c r="D17" s="6"/>
      <c r="E17" s="6" t="str">
        <f t="shared" si="11"/>
        <v/>
      </c>
      <c r="F17" s="6" t="s">
        <v>428</v>
      </c>
      <c r="G17" s="6" t="s">
        <v>427</v>
      </c>
      <c r="H17" s="3">
        <v>2.39</v>
      </c>
      <c r="I17" s="3">
        <f>IF($E17="〇",H17*基本シート!$E$2,H17*VLOOKUP(LEFT(I$6,FIND("(",I$6)-1),基本シート!$B$6:$C$29,2,FALSE))</f>
        <v>71.48490000000001</v>
      </c>
      <c r="J17" s="3">
        <v>0.66</v>
      </c>
      <c r="K17" s="3">
        <f>IF($E17="〇",J17*基本シート!$E$2,J17*VLOOKUP(LEFT(K$6,FIND("(",K$6)-1),基本シート!$B$6:$C$29,2,FALSE))</f>
        <v>19.740600000000001</v>
      </c>
      <c r="L17" s="3">
        <v>0.55000000000000004</v>
      </c>
      <c r="M17" s="3">
        <f>IF($E17="〇",L17*基本シート!$E$2,L17*VLOOKUP(LEFT(M$6,FIND("(",M$6)-1),基本シート!$B$6:$C$29,2,FALSE))</f>
        <v>16.450500000000002</v>
      </c>
      <c r="N17" s="3">
        <v>0.61</v>
      </c>
      <c r="O17" s="3">
        <f>N17*VLOOKUP(LEFT(O$6,FIND("(",O$6)-1),基本シート!$B$6:$C$29,2,FALSE)</f>
        <v>18.245100000000001</v>
      </c>
      <c r="P17" s="3">
        <v>1.85</v>
      </c>
      <c r="Q17" s="3">
        <f>IF($E17="〇",P17*基本シート!$E$2,P17*VLOOKUP(LEFT(Q$6,FIND("(",Q$6)-1),基本シート!$B$6:$C$29,2,FALSE))</f>
        <v>55.333500000000001</v>
      </c>
      <c r="R17" s="3">
        <v>0.59</v>
      </c>
      <c r="S17" s="3">
        <f>IF($E17="〇",R17*基本シート!$E$2,R17*VLOOKUP(LEFT(S$6,FIND("(",S$6)-1),基本シート!$B$6:$C$29,2,FALSE))</f>
        <v>17.646899999999999</v>
      </c>
      <c r="T17" s="3">
        <v>0.86</v>
      </c>
      <c r="U17" s="3">
        <f>IF($E17="〇",T17*基本シート!$E$2,T17*VLOOKUP(LEFT(U$6,FIND("(",U$6)-1),基本シート!$B$6:$C$29,2,FALSE))</f>
        <v>25.7226</v>
      </c>
      <c r="V17" s="3">
        <v>0.38</v>
      </c>
      <c r="W17" s="3">
        <f>IF($E17="〇",V17*基本シート!$E$2,V17*VLOOKUP(LEFT(W$6,FIND("(",W$6)-1),基本シート!$B$6:$C$29,2,FALSE))</f>
        <v>14.052399999999999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0.8</v>
      </c>
      <c r="AS17" s="3">
        <f>IF($E17="〇",AR17*基本シート!$E$2,AR17*VLOOKUP(LEFT(AS$6,FIND("(",AS$6)-1),基本シート!$B$6:$C$29,2,FALSE))</f>
        <v>29.584</v>
      </c>
      <c r="AT17" s="3">
        <v>1.36</v>
      </c>
      <c r="AU17" s="3">
        <f>IF($E17="〇",AT17*基本シート!$E$2,AT17*VLOOKUP(LEFT(AU$6,FIND("(",AU$6)-1),基本シート!$B$6:$C$29,2,FALSE))</f>
        <v>50.2928</v>
      </c>
      <c r="AV17" s="3">
        <v>0.73</v>
      </c>
      <c r="AW17" s="3">
        <f>IF($E17="〇",AV17*基本シート!$E$2,AV17*VLOOKUP(LEFT(AW$6,FIND("(",AW$6)-1),基本シート!$B$6:$C$29,2,FALSE))</f>
        <v>26.995399999999997</v>
      </c>
      <c r="AX17" s="3">
        <v>0.7</v>
      </c>
      <c r="AY17" s="3">
        <f>IF($E17="〇",AX17*基本シート!$E$2,AX17*VLOOKUP(LEFT(AY$6,FIND("(",AY$6)-1),基本シート!$B$6:$C$29,2,FALSE))</f>
        <v>20.936999999999998</v>
      </c>
      <c r="AZ17" s="3">
        <v>0.85</v>
      </c>
      <c r="BA17" s="3">
        <f>IF($E17="〇",AZ17*基本シート!$E$2,AZ17*VLOOKUP(LEFT(BA$6,FIND("(",BA$6)-1),基本シート!$B$6:$C$29,2,FALSE))</f>
        <v>25.423500000000001</v>
      </c>
      <c r="BB17" s="3">
        <v>5.19</v>
      </c>
      <c r="BC17" s="3">
        <f>IF($E17="〇",BB17*基本シート!$E$2,BB17*VLOOKUP(LEFT(BC$6,FIND("(",BC$6)-1),基本シート!$B$6:$C$29,2,FALSE))</f>
        <v>155.2329</v>
      </c>
      <c r="BD17" s="3">
        <f t="shared" si="8"/>
        <v>17.52</v>
      </c>
      <c r="BE17" s="3">
        <f t="shared" si="9"/>
        <v>547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0.47</v>
      </c>
      <c r="BN17" s="3">
        <v>2.41</v>
      </c>
      <c r="BO17" s="3">
        <v>4.3</v>
      </c>
      <c r="BP17" s="3">
        <v>5.27</v>
      </c>
      <c r="BQ17" s="3">
        <v>5.53</v>
      </c>
      <c r="BR17" s="3">
        <v>5.1100000000000003</v>
      </c>
      <c r="BS17" s="3">
        <v>4.0599999999999996</v>
      </c>
      <c r="BT17" s="3">
        <v>2.37</v>
      </c>
      <c r="BU17" s="3">
        <v>0.7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0.12</v>
      </c>
      <c r="CS17" s="3">
        <f>CR17*基本シート!$C$3</f>
        <v>1.92</v>
      </c>
      <c r="CT17" s="3">
        <v>2.2000000000000002</v>
      </c>
      <c r="CU17" s="3">
        <f>CT17*基本シート!$C$3</f>
        <v>35.200000000000003</v>
      </c>
      <c r="CV17" s="3">
        <v>4.08</v>
      </c>
      <c r="CW17" s="3">
        <f>CV17*基本シート!$C$3</f>
        <v>65.28</v>
      </c>
      <c r="CX17" s="3">
        <v>5.0599999999999996</v>
      </c>
      <c r="CY17" s="3">
        <f>CX17*基本シート!$C$3</f>
        <v>80.959999999999994</v>
      </c>
      <c r="CZ17" s="3">
        <v>5.3</v>
      </c>
      <c r="DA17" s="3">
        <f>CZ17*基本シート!$C$3</f>
        <v>84.8</v>
      </c>
      <c r="DB17" s="3">
        <v>4.18</v>
      </c>
      <c r="DC17" s="3">
        <f>DB17*基本シート!$C$3</f>
        <v>66.88</v>
      </c>
      <c r="DD17" s="3">
        <v>3.86</v>
      </c>
      <c r="DE17" s="3">
        <f>DD17*基本シート!$C$3</f>
        <v>61.76</v>
      </c>
      <c r="DF17" s="3">
        <v>2.17</v>
      </c>
      <c r="DG17" s="3">
        <f>DF17*基本シート!$C$3</f>
        <v>34.72</v>
      </c>
      <c r="DH17" s="3">
        <v>0.47</v>
      </c>
      <c r="DI17" s="3">
        <f>DH17*基本シート!$C$3</f>
        <v>7.52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27.439999999999998</v>
      </c>
      <c r="EA17" s="3">
        <f>ROUND(DZ17*基本シート!$C$3,0)</f>
        <v>439</v>
      </c>
      <c r="EB17" s="3">
        <v>1.71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4.53</v>
      </c>
      <c r="EZ17" s="3">
        <f t="shared" si="15"/>
        <v>6.5500000000000007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0.33</v>
      </c>
      <c r="FQ17" s="3">
        <v>2</v>
      </c>
      <c r="FR17" s="3">
        <v>2.66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5.33</v>
      </c>
      <c r="FZ17" s="3">
        <v>0.68</v>
      </c>
      <c r="GA17" s="3">
        <v>0.63</v>
      </c>
      <c r="GB17" s="3">
        <v>0.52</v>
      </c>
      <c r="GC17" s="3">
        <v>0.57999999999999996</v>
      </c>
      <c r="GD17" s="3">
        <v>1.82</v>
      </c>
      <c r="GE17" s="3">
        <v>0.56000000000000005</v>
      </c>
      <c r="GF17" s="3">
        <v>0.84</v>
      </c>
      <c r="GG17" s="3">
        <v>0.73</v>
      </c>
      <c r="GH17" s="3">
        <v>0.21</v>
      </c>
      <c r="GI17" s="3">
        <v>0.22</v>
      </c>
      <c r="GJ17" s="3">
        <v>0.21</v>
      </c>
      <c r="GK17" s="3">
        <v>0.23</v>
      </c>
      <c r="GL17" s="3">
        <v>0.92</v>
      </c>
      <c r="GM17" s="3">
        <v>0.2</v>
      </c>
      <c r="GN17" s="3">
        <v>0.19</v>
      </c>
      <c r="GO17" s="3">
        <v>0.56000000000000005</v>
      </c>
      <c r="GP17" s="3">
        <v>2.0099999999999998</v>
      </c>
      <c r="GQ17" s="3">
        <v>2.66</v>
      </c>
      <c r="GR17" s="3">
        <v>1.1399999999999999</v>
      </c>
      <c r="GS17" s="3">
        <v>1.33</v>
      </c>
      <c r="GT17" s="3">
        <v>0.7</v>
      </c>
      <c r="GU17" s="3">
        <v>0.67</v>
      </c>
      <c r="GV17" s="3">
        <v>0.82</v>
      </c>
      <c r="GW17" s="3">
        <v>0.66</v>
      </c>
      <c r="GX17" s="3">
        <f t="shared" si="14"/>
        <v>19.090000000000003</v>
      </c>
      <c r="GY17" s="3" t="s">
        <v>329</v>
      </c>
      <c r="GZ17" s="3" t="s">
        <v>329</v>
      </c>
      <c r="HA17" s="3" t="s">
        <v>329</v>
      </c>
      <c r="HB17" s="3" t="s">
        <v>329</v>
      </c>
      <c r="HC17" s="3" t="s">
        <v>329</v>
      </c>
      <c r="HD17" s="3" t="s">
        <v>329</v>
      </c>
      <c r="HE17" s="3" t="s">
        <v>329</v>
      </c>
      <c r="HF17" s="3" t="s">
        <v>329</v>
      </c>
      <c r="HG17" s="3" t="s">
        <v>329</v>
      </c>
      <c r="HH17" s="3" t="s">
        <v>329</v>
      </c>
      <c r="HI17" s="3" t="s">
        <v>329</v>
      </c>
      <c r="HJ17" s="3" t="s">
        <v>329</v>
      </c>
      <c r="HK17" s="3" t="s">
        <v>329</v>
      </c>
      <c r="HL17" s="3" t="s">
        <v>329</v>
      </c>
      <c r="HM17" s="3" t="s">
        <v>329</v>
      </c>
      <c r="HN17" s="3" t="s">
        <v>329</v>
      </c>
      <c r="HO17" s="3" t="s">
        <v>329</v>
      </c>
      <c r="HP17" s="3" t="s">
        <v>329</v>
      </c>
      <c r="HQ17" s="3" t="s">
        <v>329</v>
      </c>
      <c r="HR17" s="3" t="s">
        <v>329</v>
      </c>
      <c r="HS17" s="3" t="s">
        <v>329</v>
      </c>
      <c r="HT17" s="3" t="s">
        <v>329</v>
      </c>
      <c r="HU17" s="3" t="s">
        <v>329</v>
      </c>
      <c r="HV17" s="3" t="s">
        <v>329</v>
      </c>
    </row>
    <row r="18" spans="2:230" x14ac:dyDescent="0.55000000000000004">
      <c r="B18" s="12" t="s">
        <v>178</v>
      </c>
      <c r="C18" s="6" t="str">
        <f t="shared" si="10"/>
        <v>火曜日</v>
      </c>
      <c r="D18" s="6"/>
      <c r="E18" s="6" t="str">
        <f t="shared" si="11"/>
        <v/>
      </c>
      <c r="F18" s="6" t="s">
        <v>427</v>
      </c>
      <c r="G18" s="6" t="s">
        <v>426</v>
      </c>
      <c r="H18" s="3">
        <v>3.24</v>
      </c>
      <c r="I18" s="3">
        <f>IF($E18="〇",H18*基本シート!$E$2,H18*VLOOKUP(LEFT(I$6,FIND("(",I$6)-1),基本シート!$B$6:$C$29,2,FALSE))</f>
        <v>96.9084</v>
      </c>
      <c r="J18" s="3">
        <v>0.71</v>
      </c>
      <c r="K18" s="3">
        <f>IF($E18="〇",J18*基本シート!$E$2,J18*VLOOKUP(LEFT(K$6,FIND("(",K$6)-1),基本シート!$B$6:$C$29,2,FALSE))</f>
        <v>21.2361</v>
      </c>
      <c r="L18" s="3">
        <v>0.57999999999999996</v>
      </c>
      <c r="M18" s="3">
        <f>IF($E18="〇",L18*基本シート!$E$2,L18*VLOOKUP(LEFT(M$6,FIND("(",M$6)-1),基本シート!$B$6:$C$29,2,FALSE))</f>
        <v>17.347799999999999</v>
      </c>
      <c r="N18" s="3">
        <v>0.62</v>
      </c>
      <c r="O18" s="3">
        <f>N18*VLOOKUP(LEFT(O$6,FIND("(",O$6)-1),基本シート!$B$6:$C$29,2,FALSE)</f>
        <v>18.5442</v>
      </c>
      <c r="P18" s="3">
        <v>0.82</v>
      </c>
      <c r="Q18" s="3">
        <f>IF($E18="〇",P18*基本シート!$E$2,P18*VLOOKUP(LEFT(Q$6,FIND("(",Q$6)-1),基本シート!$B$6:$C$29,2,FALSE))</f>
        <v>24.526199999999999</v>
      </c>
      <c r="R18" s="3">
        <v>0.57999999999999996</v>
      </c>
      <c r="S18" s="3">
        <f>IF($E18="〇",R18*基本シート!$E$2,R18*VLOOKUP(LEFT(S$6,FIND("(",S$6)-1),基本シート!$B$6:$C$29,2,FALSE))</f>
        <v>17.347799999999999</v>
      </c>
      <c r="T18" s="3">
        <v>0.77</v>
      </c>
      <c r="U18" s="3">
        <f>IF($E18="〇",T18*基本シート!$E$2,T18*VLOOKUP(LEFT(U$6,FIND("(",U$6)-1),基本シート!$B$6:$C$29,2,FALSE))</f>
        <v>23.0307</v>
      </c>
      <c r="V18" s="3">
        <v>0.69</v>
      </c>
      <c r="W18" s="3">
        <f>IF($E18="〇",V18*基本シート!$E$2,V18*VLOOKUP(LEFT(W$6,FIND("(",W$6)-1),基本シート!$B$6:$C$29,2,FALSE))</f>
        <v>25.516199999999994</v>
      </c>
      <c r="X18" s="3">
        <v>0.25</v>
      </c>
      <c r="Y18" s="3">
        <f>IF($E18="〇",X18*基本シート!$E$2,X18*VLOOKUP(LEFT(Y$6,FIND("(",Y$6)-1),基本シート!$B$6:$C$29,2,FALSE))</f>
        <v>9.2449999999999992</v>
      </c>
      <c r="Z18" s="3">
        <v>0.24</v>
      </c>
      <c r="AA18" s="3">
        <f>IF($E18="〇",Z18*基本シート!$E$2,Z18*VLOOKUP(LEFT(AA$6,FIND("(",AA$6)-1),基本シート!$B$6:$C$29,2,FALSE))</f>
        <v>8.8751999999999995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0.01</v>
      </c>
      <c r="AE18" s="3">
        <f>IF($E18="〇",AD18*基本シート!$E$2,AD18*VLOOKUP(LEFT(AE$6,FIND("(",AE$6)-1),基本シート!$B$6:$C$29,2,FALSE))</f>
        <v>0.36979999999999996</v>
      </c>
      <c r="AF18" s="3">
        <v>0.01</v>
      </c>
      <c r="AG18" s="3">
        <f>IF($E18="〇",AF18*基本シート!$E$2,AF18*VLOOKUP(LEFT(AG$6,FIND("(",AG$6)-1),基本シート!$B$6:$C$29,2,FALSE))</f>
        <v>0.36979999999999996</v>
      </c>
      <c r="AH18" s="3">
        <v>0.01</v>
      </c>
      <c r="AI18" s="3">
        <f>IF($E18="〇",AH18*基本シート!$E$2,AH18*VLOOKUP(LEFT(AI$6,FIND("(",AI$6)-1),基本シート!$B$6:$C$29,2,FALSE))</f>
        <v>0.36979999999999996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1.25</v>
      </c>
      <c r="AQ18" s="3">
        <f>IF($E18="〇",AP18*基本シート!$E$2,AP18*VLOOKUP(LEFT(AQ$6,FIND("(",AQ$6)-1),基本シート!$B$6:$C$29,2,FALSE))</f>
        <v>46.224999999999994</v>
      </c>
      <c r="AR18" s="3">
        <v>0.66</v>
      </c>
      <c r="AS18" s="3">
        <f>IF($E18="〇",AR18*基本シート!$E$2,AR18*VLOOKUP(LEFT(AS$6,FIND("(",AS$6)-1),基本シート!$B$6:$C$29,2,FALSE))</f>
        <v>24.4068</v>
      </c>
      <c r="AT18" s="3">
        <v>0.99</v>
      </c>
      <c r="AU18" s="3">
        <f>IF($E18="〇",AT18*基本シート!$E$2,AT18*VLOOKUP(LEFT(AU$6,FIND("(",AU$6)-1),基本シート!$B$6:$C$29,2,FALSE))</f>
        <v>36.610199999999999</v>
      </c>
      <c r="AV18" s="3">
        <v>0.67</v>
      </c>
      <c r="AW18" s="3">
        <f>IF($E18="〇",AV18*基本シート!$E$2,AV18*VLOOKUP(LEFT(AW$6,FIND("(",AW$6)-1),基本シート!$B$6:$C$29,2,FALSE))</f>
        <v>24.776599999999998</v>
      </c>
      <c r="AX18" s="3">
        <v>1.08</v>
      </c>
      <c r="AY18" s="3">
        <f>IF($E18="〇",AX18*基本シート!$E$2,AX18*VLOOKUP(LEFT(AY$6,FIND("(",AY$6)-1),基本シート!$B$6:$C$29,2,FALSE))</f>
        <v>32.302800000000005</v>
      </c>
      <c r="AZ18" s="3">
        <v>0.8</v>
      </c>
      <c r="BA18" s="3">
        <f>IF($E18="〇",AZ18*基本シート!$E$2,AZ18*VLOOKUP(LEFT(BA$6,FIND("(",BA$6)-1),基本シート!$B$6:$C$29,2,FALSE))</f>
        <v>23.928000000000001</v>
      </c>
      <c r="BB18" s="3">
        <v>5.08</v>
      </c>
      <c r="BC18" s="3">
        <f>IF($E18="〇",BB18*基本シート!$E$2,BB18*VLOOKUP(LEFT(BC$6,FIND("(",BC$6)-1),基本シート!$B$6:$C$29,2,FALSE))</f>
        <v>151.94280000000001</v>
      </c>
      <c r="BD18" s="3">
        <f t="shared" si="8"/>
        <v>19.060000000000002</v>
      </c>
      <c r="BE18" s="3">
        <f t="shared" si="9"/>
        <v>604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0.2</v>
      </c>
      <c r="BO18" s="3">
        <v>0.5</v>
      </c>
      <c r="BP18" s="3">
        <v>0.85</v>
      </c>
      <c r="BQ18" s="3">
        <v>1.44</v>
      </c>
      <c r="BR18" s="3">
        <v>0.7</v>
      </c>
      <c r="BS18" s="3">
        <v>0.5</v>
      </c>
      <c r="BT18" s="3">
        <v>0.19</v>
      </c>
      <c r="BU18" s="3">
        <v>7.0000000000000007E-2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0.04</v>
      </c>
      <c r="CU18" s="3">
        <f>CT18*基本シート!$C$3</f>
        <v>0.64</v>
      </c>
      <c r="CV18" s="3">
        <v>0.21</v>
      </c>
      <c r="CW18" s="3">
        <f>CV18*基本シート!$C$3</f>
        <v>3.36</v>
      </c>
      <c r="CX18" s="3">
        <v>0.28000000000000003</v>
      </c>
      <c r="CY18" s="3">
        <f>CX18*基本シート!$C$3</f>
        <v>4.4800000000000004</v>
      </c>
      <c r="CZ18" s="3">
        <v>0.65</v>
      </c>
      <c r="DA18" s="3">
        <f>CZ18*基本シート!$C$3</f>
        <v>10.4</v>
      </c>
      <c r="DB18" s="3">
        <v>0.08</v>
      </c>
      <c r="DC18" s="3">
        <f>DB18*基本シート!$C$3</f>
        <v>1.28</v>
      </c>
      <c r="DD18" s="3">
        <v>0.12</v>
      </c>
      <c r="DE18" s="3">
        <f>DD18*基本シート!$C$3</f>
        <v>1.92</v>
      </c>
      <c r="DF18" s="3">
        <v>0.03</v>
      </c>
      <c r="DG18" s="3">
        <f>DF18*基本シート!$C$3</f>
        <v>0.48</v>
      </c>
      <c r="DH18" s="3">
        <v>0.01</v>
      </c>
      <c r="DI18" s="3">
        <f>DH18*基本シート!$C$3</f>
        <v>0.16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1.4200000000000004</v>
      </c>
      <c r="EA18" s="3">
        <f>ROUND(DZ18*基本シート!$C$3,0)</f>
        <v>23</v>
      </c>
      <c r="EB18" s="3">
        <v>2.2400000000000002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0.04</v>
      </c>
      <c r="EX18" s="3">
        <v>0.04</v>
      </c>
      <c r="EY18" s="3">
        <v>4.33</v>
      </c>
      <c r="EZ18" s="3">
        <f t="shared" si="15"/>
        <v>6.9499999999999993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1.07</v>
      </c>
      <c r="FQ18" s="3">
        <v>2.5099999999999998</v>
      </c>
      <c r="FR18" s="3">
        <v>0.77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5.35</v>
      </c>
      <c r="FZ18" s="3">
        <v>1</v>
      </c>
      <c r="GA18" s="3">
        <v>0.68</v>
      </c>
      <c r="GB18" s="3">
        <v>0.55000000000000004</v>
      </c>
      <c r="GC18" s="3">
        <v>0.59</v>
      </c>
      <c r="GD18" s="3">
        <v>0.79</v>
      </c>
      <c r="GE18" s="3">
        <v>0.55000000000000004</v>
      </c>
      <c r="GF18" s="3">
        <v>0.74</v>
      </c>
      <c r="GG18" s="3">
        <v>0.74</v>
      </c>
      <c r="GH18" s="3">
        <v>0.41</v>
      </c>
      <c r="GI18" s="3">
        <v>0.53</v>
      </c>
      <c r="GJ18" s="3">
        <v>0.75</v>
      </c>
      <c r="GK18" s="3">
        <v>0.84</v>
      </c>
      <c r="GL18" s="3">
        <v>0.86</v>
      </c>
      <c r="GM18" s="3">
        <v>0.63</v>
      </c>
      <c r="GN18" s="3">
        <v>0.47</v>
      </c>
      <c r="GO18" s="3">
        <v>1.1299999999999999</v>
      </c>
      <c r="GP18" s="3">
        <v>2.5099999999999998</v>
      </c>
      <c r="GQ18" s="3">
        <v>2.02</v>
      </c>
      <c r="GR18" s="3">
        <v>0.62</v>
      </c>
      <c r="GS18" s="3">
        <v>0.95</v>
      </c>
      <c r="GT18" s="3">
        <v>0.63</v>
      </c>
      <c r="GU18" s="3">
        <v>1.04</v>
      </c>
      <c r="GV18" s="3">
        <v>0.76</v>
      </c>
      <c r="GW18" s="3">
        <v>0.75</v>
      </c>
      <c r="GX18" s="3">
        <f t="shared" si="14"/>
        <v>20.54</v>
      </c>
      <c r="GY18" s="3" t="s">
        <v>329</v>
      </c>
      <c r="GZ18" s="3" t="s">
        <v>329</v>
      </c>
      <c r="HA18" s="3" t="s">
        <v>329</v>
      </c>
      <c r="HB18" s="3" t="s">
        <v>329</v>
      </c>
      <c r="HC18" s="3" t="s">
        <v>329</v>
      </c>
      <c r="HD18" s="3" t="s">
        <v>329</v>
      </c>
      <c r="HE18" s="3" t="s">
        <v>329</v>
      </c>
      <c r="HF18" s="3" t="s">
        <v>329</v>
      </c>
      <c r="HG18" s="3" t="s">
        <v>329</v>
      </c>
      <c r="HH18" s="3" t="s">
        <v>329</v>
      </c>
      <c r="HI18" s="3" t="s">
        <v>329</v>
      </c>
      <c r="HJ18" s="3" t="s">
        <v>329</v>
      </c>
      <c r="HK18" s="3" t="s">
        <v>329</v>
      </c>
      <c r="HL18" s="3" t="s">
        <v>329</v>
      </c>
      <c r="HM18" s="3" t="s">
        <v>329</v>
      </c>
      <c r="HN18" s="3" t="s">
        <v>329</v>
      </c>
      <c r="HO18" s="3" t="s">
        <v>329</v>
      </c>
      <c r="HP18" s="3" t="s">
        <v>329</v>
      </c>
      <c r="HQ18" s="3" t="s">
        <v>329</v>
      </c>
      <c r="HR18" s="3" t="s">
        <v>329</v>
      </c>
      <c r="HS18" s="3" t="s">
        <v>329</v>
      </c>
      <c r="HT18" s="3" t="s">
        <v>329</v>
      </c>
      <c r="HU18" s="3" t="s">
        <v>329</v>
      </c>
      <c r="HV18" s="3" t="s">
        <v>329</v>
      </c>
    </row>
    <row r="19" spans="2:230" x14ac:dyDescent="0.55000000000000004">
      <c r="B19" s="12" t="s">
        <v>179</v>
      </c>
      <c r="C19" s="6" t="str">
        <f t="shared" si="10"/>
        <v>水曜日</v>
      </c>
      <c r="D19" s="6"/>
      <c r="E19" s="6" t="str">
        <f t="shared" si="11"/>
        <v/>
      </c>
      <c r="F19" s="6" t="s">
        <v>426</v>
      </c>
      <c r="G19" s="6" t="s">
        <v>428</v>
      </c>
      <c r="H19" s="3">
        <v>3.26</v>
      </c>
      <c r="I19" s="3">
        <f>IF($E19="〇",H19*基本シート!$E$2,H19*VLOOKUP(LEFT(I$6,FIND("(",I$6)-1),基本シート!$B$6:$C$29,2,FALSE))</f>
        <v>97.506599999999992</v>
      </c>
      <c r="J19" s="3">
        <v>0.73</v>
      </c>
      <c r="K19" s="3">
        <f>IF($E19="〇",J19*基本シート!$E$2,J19*VLOOKUP(LEFT(K$6,FIND("(",K$6)-1),基本シート!$B$6:$C$29,2,FALSE))</f>
        <v>21.834299999999999</v>
      </c>
      <c r="L19" s="3">
        <v>0.59</v>
      </c>
      <c r="M19" s="3">
        <f>IF($E19="〇",L19*基本シート!$E$2,L19*VLOOKUP(LEFT(M$6,FIND("(",M$6)-1),基本シート!$B$6:$C$29,2,FALSE))</f>
        <v>17.646899999999999</v>
      </c>
      <c r="N19" s="3">
        <v>0.74</v>
      </c>
      <c r="O19" s="3">
        <f>N19*VLOOKUP(LEFT(O$6,FIND("(",O$6)-1),基本シート!$B$6:$C$29,2,FALSE)</f>
        <v>22.133399999999998</v>
      </c>
      <c r="P19" s="3">
        <v>0.71</v>
      </c>
      <c r="Q19" s="3">
        <f>IF($E19="〇",P19*基本シート!$E$2,P19*VLOOKUP(LEFT(Q$6,FIND("(",Q$6)-1),基本シート!$B$6:$C$29,2,FALSE))</f>
        <v>21.2361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0.67</v>
      </c>
      <c r="U19" s="3">
        <f>IF($E19="〇",T19*基本シート!$E$2,T19*VLOOKUP(LEFT(U$6,FIND("(",U$6)-1),基本シート!$B$6:$C$29,2,FALSE))</f>
        <v>20.0397</v>
      </c>
      <c r="V19" s="3">
        <v>0.49</v>
      </c>
      <c r="W19" s="3">
        <f>IF($E19="〇",V19*基本シート!$E$2,V19*VLOOKUP(LEFT(W$6,FIND("(",W$6)-1),基本シート!$B$6:$C$29,2,FALSE))</f>
        <v>18.120199999999997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0.73959999999999992</v>
      </c>
      <c r="AP19" s="3">
        <v>2.87</v>
      </c>
      <c r="AQ19" s="3">
        <f>IF($E19="〇",AP19*基本シート!$E$2,AP19*VLOOKUP(LEFT(AQ$6,FIND("(",AQ$6)-1),基本シート!$B$6:$C$29,2,FALSE))</f>
        <v>106.1326</v>
      </c>
      <c r="AR19" s="3">
        <v>1.07</v>
      </c>
      <c r="AS19" s="3">
        <f>IF($E19="〇",AR19*基本シート!$E$2,AR19*VLOOKUP(LEFT(AS$6,FIND("(",AS$6)-1),基本シート!$B$6:$C$29,2,FALSE))</f>
        <v>39.568599999999996</v>
      </c>
      <c r="AT19" s="3">
        <v>0.89</v>
      </c>
      <c r="AU19" s="3">
        <f>IF($E19="〇",AT19*基本シート!$E$2,AT19*VLOOKUP(LEFT(AU$6,FIND("(",AU$6)-1),基本シート!$B$6:$C$29,2,FALSE))</f>
        <v>32.912199999999999</v>
      </c>
      <c r="AV19" s="3">
        <v>0.75</v>
      </c>
      <c r="AW19" s="3">
        <f>IF($E19="〇",AV19*基本シート!$E$2,AV19*VLOOKUP(LEFT(AW$6,FIND("(",AW$6)-1),基本シート!$B$6:$C$29,2,FALSE))</f>
        <v>27.734999999999999</v>
      </c>
      <c r="AX19" s="3">
        <v>0.89</v>
      </c>
      <c r="AY19" s="3">
        <f>IF($E19="〇",AX19*基本シート!$E$2,AX19*VLOOKUP(LEFT(AY$6,FIND("(",AY$6)-1),基本シート!$B$6:$C$29,2,FALSE))</f>
        <v>26.619900000000001</v>
      </c>
      <c r="AZ19" s="3">
        <v>0.85</v>
      </c>
      <c r="BA19" s="3">
        <f>IF($E19="〇",AZ19*基本シート!$E$2,AZ19*VLOOKUP(LEFT(BA$6,FIND("(",BA$6)-1),基本シート!$B$6:$C$29,2,FALSE))</f>
        <v>25.423500000000001</v>
      </c>
      <c r="BB19" s="3">
        <v>5.38</v>
      </c>
      <c r="BC19" s="3">
        <f>IF($E19="〇",BB19*基本シート!$E$2,BB19*VLOOKUP(LEFT(BC$6,FIND("(",BC$6)-1),基本シート!$B$6:$C$29,2,FALSE))</f>
        <v>160.91579999999999</v>
      </c>
      <c r="BD19" s="3">
        <f t="shared" si="8"/>
        <v>20.51</v>
      </c>
      <c r="BE19" s="3">
        <f t="shared" si="9"/>
        <v>657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0.13</v>
      </c>
      <c r="BN19" s="3">
        <v>0.37</v>
      </c>
      <c r="BO19" s="3">
        <v>1.19</v>
      </c>
      <c r="BP19" s="3">
        <v>3.9</v>
      </c>
      <c r="BQ19" s="3">
        <v>5.67</v>
      </c>
      <c r="BR19" s="3">
        <v>5.5</v>
      </c>
      <c r="BS19" s="3">
        <v>3.47</v>
      </c>
      <c r="BT19" s="3">
        <v>1.1399999999999999</v>
      </c>
      <c r="BU19" s="3">
        <v>0.18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0.03</v>
      </c>
      <c r="CS19" s="3">
        <f>CR19*基本シート!$C$3</f>
        <v>0.48</v>
      </c>
      <c r="CT19" s="3">
        <v>0.15</v>
      </c>
      <c r="CU19" s="3">
        <f>CT19*基本シート!$C$3</f>
        <v>2.4</v>
      </c>
      <c r="CV19" s="3">
        <v>0.84</v>
      </c>
      <c r="CW19" s="3">
        <f>CV19*基本シート!$C$3</f>
        <v>13.44</v>
      </c>
      <c r="CX19" s="3">
        <v>3.53</v>
      </c>
      <c r="CY19" s="3">
        <f>CX19*基本シート!$C$3</f>
        <v>56.48</v>
      </c>
      <c r="CZ19" s="3">
        <v>5.31</v>
      </c>
      <c r="DA19" s="3">
        <f>CZ19*基本シート!$C$3</f>
        <v>84.96</v>
      </c>
      <c r="DB19" s="3">
        <v>5.13</v>
      </c>
      <c r="DC19" s="3">
        <f>DB19*基本シート!$C$3</f>
        <v>82.08</v>
      </c>
      <c r="DD19" s="3">
        <v>3.15</v>
      </c>
      <c r="DE19" s="3">
        <f>DD19*基本シート!$C$3</f>
        <v>50.4</v>
      </c>
      <c r="DF19" s="3">
        <v>0.55000000000000004</v>
      </c>
      <c r="DG19" s="3">
        <f>DF19*基本シート!$C$3</f>
        <v>8.8000000000000007</v>
      </c>
      <c r="DH19" s="3">
        <v>0</v>
      </c>
      <c r="DI19" s="3">
        <f>DH19*基本シート!$C$3</f>
        <v>0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18.7</v>
      </c>
      <c r="EA19" s="3">
        <f>ROUND(DZ19*基本シート!$C$3,0)</f>
        <v>299</v>
      </c>
      <c r="EB19" s="3">
        <v>2.35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0.03</v>
      </c>
      <c r="EI19" s="3">
        <v>0</v>
      </c>
      <c r="EJ19" s="3">
        <v>0</v>
      </c>
      <c r="EK19" s="3">
        <v>0</v>
      </c>
      <c r="EL19" s="3">
        <v>0.01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4.49</v>
      </c>
      <c r="EZ19" s="3">
        <f t="shared" si="15"/>
        <v>7.4999999999999982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2.06</v>
      </c>
      <c r="FQ19" s="3">
        <v>2.33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5.12</v>
      </c>
      <c r="FZ19" s="3">
        <v>0.91</v>
      </c>
      <c r="GA19" s="3">
        <v>0.7</v>
      </c>
      <c r="GB19" s="3">
        <v>0.56000000000000005</v>
      </c>
      <c r="GC19" s="3">
        <v>0.71</v>
      </c>
      <c r="GD19" s="3">
        <v>0.68</v>
      </c>
      <c r="GE19" s="3">
        <v>0.56000000000000005</v>
      </c>
      <c r="GF19" s="3">
        <v>0.64</v>
      </c>
      <c r="GG19" s="3">
        <v>0.6</v>
      </c>
      <c r="GH19" s="3">
        <v>0.23</v>
      </c>
      <c r="GI19" s="3">
        <v>0.35</v>
      </c>
      <c r="GJ19" s="3">
        <v>0.36</v>
      </c>
      <c r="GK19" s="3">
        <v>0.36</v>
      </c>
      <c r="GL19" s="3">
        <v>0.37</v>
      </c>
      <c r="GM19" s="3">
        <v>0.32</v>
      </c>
      <c r="GN19" s="3">
        <v>1.31</v>
      </c>
      <c r="GO19" s="3">
        <v>2.2400000000000002</v>
      </c>
      <c r="GP19" s="3">
        <v>2.34</v>
      </c>
      <c r="GQ19" s="3">
        <v>2.54</v>
      </c>
      <c r="GR19" s="3">
        <v>1.05</v>
      </c>
      <c r="GS19" s="3">
        <v>0.86</v>
      </c>
      <c r="GT19" s="3">
        <v>0.72</v>
      </c>
      <c r="GU19" s="3">
        <v>0.86</v>
      </c>
      <c r="GV19" s="3">
        <v>0.82</v>
      </c>
      <c r="GW19" s="3">
        <v>0.89</v>
      </c>
      <c r="GX19" s="3">
        <f t="shared" si="14"/>
        <v>20.98</v>
      </c>
      <c r="GY19" s="3" t="s">
        <v>329</v>
      </c>
      <c r="GZ19" s="3" t="s">
        <v>329</v>
      </c>
      <c r="HA19" s="3" t="s">
        <v>329</v>
      </c>
      <c r="HB19" s="3" t="s">
        <v>329</v>
      </c>
      <c r="HC19" s="3" t="s">
        <v>329</v>
      </c>
      <c r="HD19" s="3" t="s">
        <v>329</v>
      </c>
      <c r="HE19" s="3" t="s">
        <v>329</v>
      </c>
      <c r="HF19" s="3" t="s">
        <v>329</v>
      </c>
      <c r="HG19" s="3" t="s">
        <v>329</v>
      </c>
      <c r="HH19" s="3" t="s">
        <v>329</v>
      </c>
      <c r="HI19" s="3" t="s">
        <v>329</v>
      </c>
      <c r="HJ19" s="3" t="s">
        <v>329</v>
      </c>
      <c r="HK19" s="3" t="s">
        <v>329</v>
      </c>
      <c r="HL19" s="3" t="s">
        <v>329</v>
      </c>
      <c r="HM19" s="3" t="s">
        <v>329</v>
      </c>
      <c r="HN19" s="3" t="s">
        <v>329</v>
      </c>
      <c r="HO19" s="3" t="s">
        <v>329</v>
      </c>
      <c r="HP19" s="3" t="s">
        <v>329</v>
      </c>
      <c r="HQ19" s="3" t="s">
        <v>329</v>
      </c>
      <c r="HR19" s="3" t="s">
        <v>329</v>
      </c>
      <c r="HS19" s="3" t="s">
        <v>329</v>
      </c>
      <c r="HT19" s="3" t="s">
        <v>329</v>
      </c>
      <c r="HU19" s="3" t="s">
        <v>329</v>
      </c>
      <c r="HV19" s="3" t="s">
        <v>329</v>
      </c>
    </row>
    <row r="20" spans="2:230" x14ac:dyDescent="0.55000000000000004">
      <c r="B20" s="12" t="s">
        <v>180</v>
      </c>
      <c r="C20" s="6" t="str">
        <f t="shared" si="10"/>
        <v>木曜日</v>
      </c>
      <c r="D20" s="6"/>
      <c r="E20" s="6" t="str">
        <f t="shared" si="11"/>
        <v/>
      </c>
      <c r="F20" s="6" t="s">
        <v>428</v>
      </c>
      <c r="G20" s="6" t="s">
        <v>428</v>
      </c>
      <c r="H20" s="3">
        <v>2.42</v>
      </c>
      <c r="I20" s="3">
        <f>IF($E20="〇",H20*基本シート!$E$2,H20*VLOOKUP(LEFT(I$6,FIND("(",I$6)-1),基本シート!$B$6:$C$29,2,FALSE))</f>
        <v>72.382199999999997</v>
      </c>
      <c r="J20" s="3">
        <v>0.65</v>
      </c>
      <c r="K20" s="3">
        <f>IF($E20="〇",J20*基本シート!$E$2,J20*VLOOKUP(LEFT(K$6,FIND("(",K$6)-1),基本シート!$B$6:$C$29,2,FALSE))</f>
        <v>19.441500000000001</v>
      </c>
      <c r="L20" s="3">
        <v>0.64</v>
      </c>
      <c r="M20" s="3">
        <f>IF($E20="〇",L20*基本シート!$E$2,L20*VLOOKUP(LEFT(M$6,FIND("(",M$6)-1),基本シート!$B$6:$C$29,2,FALSE))</f>
        <v>19.142400000000002</v>
      </c>
      <c r="N20" s="3">
        <v>1.5</v>
      </c>
      <c r="O20" s="3">
        <f>N20*VLOOKUP(LEFT(O$6,FIND("(",O$6)-1),基本シート!$B$6:$C$29,2,FALSE)</f>
        <v>44.865000000000002</v>
      </c>
      <c r="P20" s="3">
        <v>0.79</v>
      </c>
      <c r="Q20" s="3">
        <f>IF($E20="〇",P20*基本シート!$E$2,P20*VLOOKUP(LEFT(Q$6,FIND("(",Q$6)-1),基本シート!$B$6:$C$29,2,FALSE))</f>
        <v>23.628900000000002</v>
      </c>
      <c r="R20" s="3">
        <v>0.63</v>
      </c>
      <c r="S20" s="3">
        <f>IF($E20="〇",R20*基本シート!$E$2,R20*VLOOKUP(LEFT(S$6,FIND("(",S$6)-1),基本シート!$B$6:$C$29,2,FALSE))</f>
        <v>18.843299999999999</v>
      </c>
      <c r="T20" s="3">
        <v>0.73</v>
      </c>
      <c r="U20" s="3">
        <f>IF($E20="〇",T20*基本シート!$E$2,T20*VLOOKUP(LEFT(U$6,FIND("(",U$6)-1),基本シート!$B$6:$C$29,2,FALSE))</f>
        <v>21.834299999999999</v>
      </c>
      <c r="V20" s="3">
        <v>0.24</v>
      </c>
      <c r="W20" s="3">
        <f>IF($E20="〇",V20*基本シート!$E$2,V20*VLOOKUP(LEFT(W$6,FIND("(",W$6)-1),基本シート!$B$6:$C$29,2,FALSE))</f>
        <v>8.8751999999999995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0.83</v>
      </c>
      <c r="AQ20" s="3">
        <f>IF($E20="〇",AP20*基本シート!$E$2,AP20*VLOOKUP(LEFT(AQ$6,FIND("(",AQ$6)-1),基本シート!$B$6:$C$29,2,FALSE))</f>
        <v>30.693399999999997</v>
      </c>
      <c r="AR20" s="3">
        <v>1.24</v>
      </c>
      <c r="AS20" s="3">
        <f>IF($E20="〇",AR20*基本シート!$E$2,AR20*VLOOKUP(LEFT(AS$6,FIND("(",AS$6)-1),基本シート!$B$6:$C$29,2,FALSE))</f>
        <v>45.855199999999996</v>
      </c>
      <c r="AT20" s="3">
        <v>1.1299999999999999</v>
      </c>
      <c r="AU20" s="3">
        <f>IF($E20="〇",AT20*基本シート!$E$2,AT20*VLOOKUP(LEFT(AU$6,FIND("(",AU$6)-1),基本シート!$B$6:$C$29,2,FALSE))</f>
        <v>41.787399999999991</v>
      </c>
      <c r="AV20" s="3">
        <v>0.9</v>
      </c>
      <c r="AW20" s="3">
        <f>IF($E20="〇",AV20*基本シート!$E$2,AV20*VLOOKUP(LEFT(AW$6,FIND("(",AW$6)-1),基本シート!$B$6:$C$29,2,FALSE))</f>
        <v>33.281999999999996</v>
      </c>
      <c r="AX20" s="3">
        <v>1.1399999999999999</v>
      </c>
      <c r="AY20" s="3">
        <f>IF($E20="〇",AX20*基本シート!$E$2,AX20*VLOOKUP(LEFT(AY$6,FIND("(",AY$6)-1),基本シート!$B$6:$C$29,2,FALSE))</f>
        <v>34.0974</v>
      </c>
      <c r="AZ20" s="3">
        <v>1.27</v>
      </c>
      <c r="BA20" s="3">
        <f>IF($E20="〇",AZ20*基本シート!$E$2,AZ20*VLOOKUP(LEFT(BA$6,FIND("(",BA$6)-1),基本シート!$B$6:$C$29,2,FALSE))</f>
        <v>37.985700000000001</v>
      </c>
      <c r="BB20" s="3">
        <v>5.39</v>
      </c>
      <c r="BC20" s="3">
        <f>IF($E20="〇",BB20*基本シート!$E$2,BB20*VLOOKUP(LEFT(BC$6,FIND("(",BC$6)-1),基本シート!$B$6:$C$29,2,FALSE))</f>
        <v>161.2149</v>
      </c>
      <c r="BD20" s="3">
        <f t="shared" si="8"/>
        <v>19.5</v>
      </c>
      <c r="BE20" s="3">
        <f t="shared" si="9"/>
        <v>614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0.46</v>
      </c>
      <c r="BN20" s="3">
        <v>2.4300000000000002</v>
      </c>
      <c r="BO20" s="3">
        <v>4.0599999999999996</v>
      </c>
      <c r="BP20" s="3">
        <v>2.85</v>
      </c>
      <c r="BQ20" s="3">
        <v>2.6</v>
      </c>
      <c r="BR20" s="3">
        <v>3.32</v>
      </c>
      <c r="BS20" s="3">
        <v>3.31</v>
      </c>
      <c r="BT20" s="3">
        <v>2.27</v>
      </c>
      <c r="BU20" s="3">
        <v>0.26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0.08</v>
      </c>
      <c r="CS20" s="3">
        <f>CR20*基本シート!$C$3</f>
        <v>1.28</v>
      </c>
      <c r="CT20" s="3">
        <v>2.2000000000000002</v>
      </c>
      <c r="CU20" s="3">
        <f>CT20*基本シート!$C$3</f>
        <v>35.200000000000003</v>
      </c>
      <c r="CV20" s="3">
        <v>3.78</v>
      </c>
      <c r="CW20" s="3">
        <f>CV20*基本シート!$C$3</f>
        <v>60.48</v>
      </c>
      <c r="CX20" s="3">
        <v>2.46</v>
      </c>
      <c r="CY20" s="3">
        <f>CX20*基本シート!$C$3</f>
        <v>39.36</v>
      </c>
      <c r="CZ20" s="3">
        <v>1.72</v>
      </c>
      <c r="DA20" s="3">
        <f>CZ20*基本シート!$C$3</f>
        <v>27.52</v>
      </c>
      <c r="DB20" s="3">
        <v>2.94</v>
      </c>
      <c r="DC20" s="3">
        <f>DB20*基本シート!$C$3</f>
        <v>47.04</v>
      </c>
      <c r="DD20" s="3">
        <v>2.96</v>
      </c>
      <c r="DE20" s="3">
        <f>DD20*基本シート!$C$3</f>
        <v>47.36</v>
      </c>
      <c r="DF20" s="3">
        <v>1.9</v>
      </c>
      <c r="DG20" s="3">
        <f>DF20*基本シート!$C$3</f>
        <v>30.4</v>
      </c>
      <c r="DH20" s="3">
        <v>0.03</v>
      </c>
      <c r="DI20" s="3">
        <f>DH20*基本シート!$C$3</f>
        <v>0.48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18.07</v>
      </c>
      <c r="EA20" s="3">
        <f>ROUND(DZ20*基本シート!$C$3,0)</f>
        <v>289</v>
      </c>
      <c r="EB20" s="3">
        <v>1.69</v>
      </c>
      <c r="EC20" s="3">
        <v>0.03</v>
      </c>
      <c r="ED20" s="3">
        <v>0.03</v>
      </c>
      <c r="EE20" s="3">
        <v>0.02</v>
      </c>
      <c r="EF20" s="3">
        <v>0.03</v>
      </c>
      <c r="EG20" s="3">
        <v>0.03</v>
      </c>
      <c r="EH20" s="3">
        <v>0.02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4.29</v>
      </c>
      <c r="EZ20" s="3">
        <f t="shared" si="15"/>
        <v>6.29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0.74</v>
      </c>
      <c r="FQ20" s="3">
        <v>2.2999999999999998</v>
      </c>
      <c r="FR20" s="3">
        <v>2.0299999999999998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5.2899999999999991</v>
      </c>
      <c r="FZ20" s="3">
        <v>0.73</v>
      </c>
      <c r="GA20" s="3">
        <v>0.62</v>
      </c>
      <c r="GB20" s="3">
        <v>0.61</v>
      </c>
      <c r="GC20" s="3">
        <v>1.48</v>
      </c>
      <c r="GD20" s="3">
        <v>0.76</v>
      </c>
      <c r="GE20" s="3">
        <v>0.6</v>
      </c>
      <c r="GF20" s="3">
        <v>0.71</v>
      </c>
      <c r="GG20" s="3">
        <v>0.62</v>
      </c>
      <c r="GH20" s="3">
        <v>0.23</v>
      </c>
      <c r="GI20" s="3">
        <v>0.28000000000000003</v>
      </c>
      <c r="GJ20" s="3">
        <v>0.39</v>
      </c>
      <c r="GK20" s="3">
        <v>1.08</v>
      </c>
      <c r="GL20" s="3">
        <v>0.4</v>
      </c>
      <c r="GM20" s="3">
        <v>0.35</v>
      </c>
      <c r="GN20" s="3">
        <v>0.37</v>
      </c>
      <c r="GO20" s="3">
        <v>0.97</v>
      </c>
      <c r="GP20" s="3">
        <v>2.2999999999999998</v>
      </c>
      <c r="GQ20" s="3">
        <v>2.86</v>
      </c>
      <c r="GR20" s="3">
        <v>1.21</v>
      </c>
      <c r="GS20" s="3">
        <v>1.1000000000000001</v>
      </c>
      <c r="GT20" s="3">
        <v>0.87</v>
      </c>
      <c r="GU20" s="3">
        <v>1.1100000000000001</v>
      </c>
      <c r="GV20" s="3">
        <v>1.24</v>
      </c>
      <c r="GW20" s="3">
        <v>1.1000000000000001</v>
      </c>
      <c r="GX20" s="3">
        <f t="shared" si="14"/>
        <v>21.990000000000002</v>
      </c>
      <c r="GY20" s="3" t="s">
        <v>329</v>
      </c>
      <c r="GZ20" s="3" t="s">
        <v>329</v>
      </c>
      <c r="HA20" s="3" t="s">
        <v>329</v>
      </c>
      <c r="HB20" s="3" t="s">
        <v>329</v>
      </c>
      <c r="HC20" s="3" t="s">
        <v>329</v>
      </c>
      <c r="HD20" s="3" t="s">
        <v>329</v>
      </c>
      <c r="HE20" s="3" t="s">
        <v>329</v>
      </c>
      <c r="HF20" s="3" t="s">
        <v>329</v>
      </c>
      <c r="HG20" s="3" t="s">
        <v>329</v>
      </c>
      <c r="HH20" s="3" t="s">
        <v>329</v>
      </c>
      <c r="HI20" s="3" t="s">
        <v>329</v>
      </c>
      <c r="HJ20" s="3" t="s">
        <v>329</v>
      </c>
      <c r="HK20" s="3" t="s">
        <v>329</v>
      </c>
      <c r="HL20" s="3" t="s">
        <v>329</v>
      </c>
      <c r="HM20" s="3" t="s">
        <v>329</v>
      </c>
      <c r="HN20" s="3" t="s">
        <v>329</v>
      </c>
      <c r="HO20" s="3" t="s">
        <v>329</v>
      </c>
      <c r="HP20" s="3" t="s">
        <v>329</v>
      </c>
      <c r="HQ20" s="3" t="s">
        <v>329</v>
      </c>
      <c r="HR20" s="3" t="s">
        <v>329</v>
      </c>
      <c r="HS20" s="3" t="s">
        <v>329</v>
      </c>
      <c r="HT20" s="3" t="s">
        <v>329</v>
      </c>
      <c r="HU20" s="3" t="s">
        <v>329</v>
      </c>
      <c r="HV20" s="3" t="s">
        <v>329</v>
      </c>
    </row>
    <row r="21" spans="2:230" x14ac:dyDescent="0.55000000000000004">
      <c r="B21" s="12" t="s">
        <v>181</v>
      </c>
      <c r="C21" s="6" t="str">
        <f t="shared" si="10"/>
        <v>金曜日</v>
      </c>
      <c r="D21" s="6"/>
      <c r="E21" s="6" t="str">
        <f t="shared" si="11"/>
        <v/>
      </c>
      <c r="F21" s="6" t="s">
        <v>430</v>
      </c>
      <c r="G21" s="6" t="s">
        <v>427</v>
      </c>
      <c r="H21" s="3">
        <v>3.28</v>
      </c>
      <c r="I21" s="3">
        <f>IF($E21="〇",H21*基本シート!$E$2,H21*VLOOKUP(LEFT(I$6,FIND("(",I$6)-1),基本シート!$B$6:$C$29,2,FALSE))</f>
        <v>98.104799999999997</v>
      </c>
      <c r="J21" s="3">
        <v>0.99</v>
      </c>
      <c r="K21" s="3">
        <f>IF($E21="〇",J21*基本シート!$E$2,J21*VLOOKUP(LEFT(K$6,FIND("(",K$6)-1),基本シート!$B$6:$C$29,2,FALSE))</f>
        <v>29.610900000000001</v>
      </c>
      <c r="L21" s="3">
        <v>0.79</v>
      </c>
      <c r="M21" s="3">
        <f>IF($E21="〇",L21*基本シート!$E$2,L21*VLOOKUP(LEFT(M$6,FIND("(",M$6)-1),基本シート!$B$6:$C$29,2,FALSE))</f>
        <v>23.628900000000002</v>
      </c>
      <c r="N21" s="3">
        <v>1.02</v>
      </c>
      <c r="O21" s="3">
        <f>N21*VLOOKUP(LEFT(O$6,FIND("(",O$6)-1),基本シート!$B$6:$C$29,2,FALSE)</f>
        <v>30.508200000000002</v>
      </c>
      <c r="P21" s="3">
        <v>0.91</v>
      </c>
      <c r="Q21" s="3">
        <f>IF($E21="〇",P21*基本シート!$E$2,P21*VLOOKUP(LEFT(Q$6,FIND("(",Q$6)-1),基本シート!$B$6:$C$29,2,FALSE))</f>
        <v>27.2181</v>
      </c>
      <c r="R21" s="3">
        <v>0.85</v>
      </c>
      <c r="S21" s="3">
        <f>IF($E21="〇",R21*基本シート!$E$2,R21*VLOOKUP(LEFT(S$6,FIND("(",S$6)-1),基本シート!$B$6:$C$29,2,FALSE))</f>
        <v>25.423500000000001</v>
      </c>
      <c r="T21" s="3">
        <v>0.96</v>
      </c>
      <c r="U21" s="3">
        <f>IF($E21="〇",T21*基本シート!$E$2,T21*VLOOKUP(LEFT(U$6,FIND("(",U$6)-1),基本シート!$B$6:$C$29,2,FALSE))</f>
        <v>28.7136</v>
      </c>
      <c r="V21" s="3">
        <v>1</v>
      </c>
      <c r="W21" s="3">
        <f>IF($E21="〇",V21*基本シート!$E$2,V21*VLOOKUP(LEFT(W$6,FIND("(",W$6)-1),基本シート!$B$6:$C$29,2,FALSE))</f>
        <v>36.979999999999997</v>
      </c>
      <c r="X21" s="3">
        <v>0.27</v>
      </c>
      <c r="Y21" s="3">
        <f>IF($E21="〇",X21*基本シート!$E$2,X21*VLOOKUP(LEFT(Y$6,FIND("(",Y$6)-1),基本シート!$B$6:$C$29,2,FALSE))</f>
        <v>9.9846000000000004</v>
      </c>
      <c r="Z21" s="3">
        <v>0.42</v>
      </c>
      <c r="AA21" s="3">
        <f>IF($E21="〇",Z21*基本シート!$E$2,Z21*VLOOKUP(LEFT(AA$6,FIND("(",AA$6)-1),基本シート!$B$6:$C$29,2,FALSE))</f>
        <v>15.531599999999997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2.1800000000000002</v>
      </c>
      <c r="AM21" s="3">
        <f>IF($E21="〇",AL21*基本シート!$E$2,AL21*VLOOKUP(LEFT(AM$6,FIND("(",AM$6)-1),基本シート!$B$6:$C$29,2,FALSE))</f>
        <v>80.616399999999999</v>
      </c>
      <c r="AN21" s="3">
        <v>2.9</v>
      </c>
      <c r="AO21" s="3">
        <f>IF($E21="〇",AN21*基本シート!$E$2,AN21*VLOOKUP(LEFT(AO$6,FIND("(",AO$6)-1),基本シート!$B$6:$C$29,2,FALSE))</f>
        <v>107.24199999999999</v>
      </c>
      <c r="AP21" s="3">
        <v>2.89</v>
      </c>
      <c r="AQ21" s="3">
        <f>IF($E21="〇",AP21*基本シート!$E$2,AP21*VLOOKUP(LEFT(AQ$6,FIND("(",AQ$6)-1),基本シート!$B$6:$C$29,2,FALSE))</f>
        <v>106.87219999999999</v>
      </c>
      <c r="AR21" s="3">
        <v>3.06</v>
      </c>
      <c r="AS21" s="3">
        <f>IF($E21="〇",AR21*基本シート!$E$2,AR21*VLOOKUP(LEFT(AS$6,FIND("(",AS$6)-1),基本シート!$B$6:$C$29,2,FALSE))</f>
        <v>113.1588</v>
      </c>
      <c r="AT21" s="3">
        <v>1.01</v>
      </c>
      <c r="AU21" s="3">
        <f>IF($E21="〇",AT21*基本シート!$E$2,AT21*VLOOKUP(LEFT(AU$6,FIND("(",AU$6)-1),基本シート!$B$6:$C$29,2,FALSE))</f>
        <v>37.349799999999995</v>
      </c>
      <c r="AV21" s="3">
        <v>0.98</v>
      </c>
      <c r="AW21" s="3">
        <f>IF($E21="〇",AV21*基本シート!$E$2,AV21*VLOOKUP(LEFT(AW$6,FIND("(",AW$6)-1),基本シート!$B$6:$C$29,2,FALSE))</f>
        <v>36.240399999999994</v>
      </c>
      <c r="AX21" s="3">
        <v>0.84</v>
      </c>
      <c r="AY21" s="3">
        <f>IF($E21="〇",AX21*基本シート!$E$2,AX21*VLOOKUP(LEFT(AY$6,FIND("(",AY$6)-1),基本シート!$B$6:$C$29,2,FALSE))</f>
        <v>25.124399999999998</v>
      </c>
      <c r="AZ21" s="3">
        <v>0.7</v>
      </c>
      <c r="BA21" s="3">
        <f>IF($E21="〇",AZ21*基本シート!$E$2,AZ21*VLOOKUP(LEFT(BA$6,FIND("(",BA$6)-1),基本シート!$B$6:$C$29,2,FALSE))</f>
        <v>20.936999999999998</v>
      </c>
      <c r="BB21" s="3">
        <v>4.7699999999999996</v>
      </c>
      <c r="BC21" s="3">
        <f>IF($E21="〇",BB21*基本シート!$E$2,BB21*VLOOKUP(LEFT(BC$6,FIND("(",BC$6)-1),基本シート!$B$6:$C$29,2,FALSE))</f>
        <v>142.67069999999998</v>
      </c>
      <c r="BD21" s="3">
        <f t="shared" si="8"/>
        <v>29.82</v>
      </c>
      <c r="BE21" s="3">
        <f t="shared" si="9"/>
        <v>996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0.09</v>
      </c>
      <c r="BO21" s="3">
        <v>0.03</v>
      </c>
      <c r="BP21" s="3">
        <v>0.05</v>
      </c>
      <c r="BQ21" s="3">
        <v>0.09</v>
      </c>
      <c r="BR21" s="3">
        <v>0.09</v>
      </c>
      <c r="BS21" s="3">
        <v>0.06</v>
      </c>
      <c r="BT21" s="3">
        <v>0.08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0.01</v>
      </c>
      <c r="EA21" s="3">
        <f>ROUND(DZ21*基本シート!$C$3,0)</f>
        <v>0</v>
      </c>
      <c r="EB21" s="3">
        <v>2.39</v>
      </c>
      <c r="EC21" s="3">
        <v>0.02</v>
      </c>
      <c r="ED21" s="3">
        <v>0.03</v>
      </c>
      <c r="EE21" s="3">
        <v>0.03</v>
      </c>
      <c r="EF21" s="3">
        <v>0.03</v>
      </c>
      <c r="EG21" s="3">
        <v>0.03</v>
      </c>
      <c r="EH21" s="3">
        <v>0.03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0.03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4.22</v>
      </c>
      <c r="EZ21" s="3">
        <f t="shared" si="15"/>
        <v>6.9899999999999975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0.77</v>
      </c>
      <c r="FM21" s="3">
        <v>0.56999999999999995</v>
      </c>
      <c r="FN21" s="3">
        <v>0.54</v>
      </c>
      <c r="FO21" s="3">
        <v>2.0699999999999998</v>
      </c>
      <c r="FP21" s="3">
        <v>0.39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4.7599999999999989</v>
      </c>
      <c r="FZ21" s="3">
        <v>0.89</v>
      </c>
      <c r="GA21" s="3">
        <v>0.97</v>
      </c>
      <c r="GB21" s="3">
        <v>0.76</v>
      </c>
      <c r="GC21" s="3">
        <v>0.99</v>
      </c>
      <c r="GD21" s="3">
        <v>0.88</v>
      </c>
      <c r="GE21" s="3">
        <v>0.82</v>
      </c>
      <c r="GF21" s="3">
        <v>0.93</v>
      </c>
      <c r="GG21" s="3">
        <v>1.03</v>
      </c>
      <c r="GH21" s="3">
        <v>0.36</v>
      </c>
      <c r="GI21" s="3">
        <v>0.45</v>
      </c>
      <c r="GJ21" s="3">
        <v>0.47</v>
      </c>
      <c r="GK21" s="3">
        <v>0.86</v>
      </c>
      <c r="GL21" s="3">
        <v>0.65</v>
      </c>
      <c r="GM21" s="3">
        <v>0.6</v>
      </c>
      <c r="GN21" s="3">
        <v>2.15</v>
      </c>
      <c r="GO21" s="3">
        <v>2.58</v>
      </c>
      <c r="GP21" s="3">
        <v>2.87</v>
      </c>
      <c r="GQ21" s="3">
        <v>2.86</v>
      </c>
      <c r="GR21" s="3">
        <v>3.03</v>
      </c>
      <c r="GS21" s="3">
        <v>0.98</v>
      </c>
      <c r="GT21" s="3">
        <v>0.95</v>
      </c>
      <c r="GU21" s="3">
        <v>0.81</v>
      </c>
      <c r="GV21" s="3">
        <v>0.67</v>
      </c>
      <c r="GW21" s="3">
        <v>0.55000000000000004</v>
      </c>
      <c r="GX21" s="3">
        <f t="shared" si="14"/>
        <v>28.110000000000003</v>
      </c>
      <c r="GY21" s="3" t="s">
        <v>329</v>
      </c>
      <c r="GZ21" s="3" t="s">
        <v>329</v>
      </c>
      <c r="HA21" s="3" t="s">
        <v>329</v>
      </c>
      <c r="HB21" s="3" t="s">
        <v>329</v>
      </c>
      <c r="HC21" s="3" t="s">
        <v>329</v>
      </c>
      <c r="HD21" s="3" t="s">
        <v>329</v>
      </c>
      <c r="HE21" s="3" t="s">
        <v>329</v>
      </c>
      <c r="HF21" s="3" t="s">
        <v>329</v>
      </c>
      <c r="HG21" s="3" t="s">
        <v>329</v>
      </c>
      <c r="HH21" s="3" t="s">
        <v>329</v>
      </c>
      <c r="HI21" s="3" t="s">
        <v>329</v>
      </c>
      <c r="HJ21" s="3" t="s">
        <v>329</v>
      </c>
      <c r="HK21" s="3" t="s">
        <v>329</v>
      </c>
      <c r="HL21" s="3" t="s">
        <v>329</v>
      </c>
      <c r="HM21" s="3" t="s">
        <v>329</v>
      </c>
      <c r="HN21" s="3" t="s">
        <v>329</v>
      </c>
      <c r="HO21" s="3" t="s">
        <v>329</v>
      </c>
      <c r="HP21" s="3" t="s">
        <v>329</v>
      </c>
      <c r="HQ21" s="3" t="s">
        <v>329</v>
      </c>
      <c r="HR21" s="3" t="s">
        <v>329</v>
      </c>
      <c r="HS21" s="3" t="s">
        <v>329</v>
      </c>
      <c r="HT21" s="3" t="s">
        <v>329</v>
      </c>
      <c r="HU21" s="3" t="s">
        <v>329</v>
      </c>
      <c r="HV21" s="3" t="s">
        <v>329</v>
      </c>
    </row>
    <row r="22" spans="2:230" x14ac:dyDescent="0.55000000000000004">
      <c r="B22" s="12" t="s">
        <v>182</v>
      </c>
      <c r="C22" s="6" t="str">
        <f t="shared" si="10"/>
        <v>土曜日</v>
      </c>
      <c r="D22" s="6"/>
      <c r="E22" s="6" t="str">
        <f t="shared" si="11"/>
        <v>〇</v>
      </c>
      <c r="F22" s="6" t="s">
        <v>431</v>
      </c>
      <c r="G22" s="6" t="s">
        <v>431</v>
      </c>
      <c r="H22" s="3">
        <v>2.4900000000000002</v>
      </c>
      <c r="I22" s="3">
        <f>IF($E22="〇",H22*基本シート!$E$2,H22*VLOOKUP(LEFT(I$6,FIND("(",I$6)-1),基本シート!$B$6:$C$29,2,FALSE))</f>
        <v>74.47590000000001</v>
      </c>
      <c r="J22" s="3">
        <v>0.88</v>
      </c>
      <c r="K22" s="3">
        <f>IF($E22="〇",J22*基本シート!$E$2,J22*VLOOKUP(LEFT(K$6,FIND("(",K$6)-1),基本シート!$B$6:$C$29,2,FALSE))</f>
        <v>26.320800000000002</v>
      </c>
      <c r="L22" s="3">
        <v>0.8</v>
      </c>
      <c r="M22" s="3">
        <f>IF($E22="〇",L22*基本シート!$E$2,L22*VLOOKUP(LEFT(M$6,FIND("(",M$6)-1),基本シート!$B$6:$C$29,2,FALSE))</f>
        <v>23.928000000000001</v>
      </c>
      <c r="N22" s="3">
        <v>1.56</v>
      </c>
      <c r="O22" s="3">
        <f>N22*VLOOKUP(LEFT(O$6,FIND("(",O$6)-1),基本シート!$B$6:$C$29,2,FALSE)</f>
        <v>46.659600000000005</v>
      </c>
      <c r="P22" s="3">
        <v>0.71</v>
      </c>
      <c r="Q22" s="3">
        <f>IF($E22="〇",P22*基本シート!$E$2,P22*VLOOKUP(LEFT(Q$6,FIND("(",Q$6)-1),基本シート!$B$6:$C$29,2,FALSE))</f>
        <v>21.2361</v>
      </c>
      <c r="R22" s="3">
        <v>0.63</v>
      </c>
      <c r="S22" s="3">
        <f>IF($E22="〇",R22*基本シート!$E$2,R22*VLOOKUP(LEFT(S$6,FIND("(",S$6)-1),基本シート!$B$6:$C$29,2,FALSE))</f>
        <v>18.843299999999999</v>
      </c>
      <c r="T22" s="3">
        <v>0.7</v>
      </c>
      <c r="U22" s="3">
        <f>IF($E22="〇",T22*基本シート!$E$2,T22*VLOOKUP(LEFT(U$6,FIND("(",U$6)-1),基本シート!$B$6:$C$29,2,FALSE))</f>
        <v>20.936999999999998</v>
      </c>
      <c r="V22" s="3">
        <v>0.65</v>
      </c>
      <c r="W22" s="3">
        <f>IF($E22="〇",V22*基本シート!$E$2,V22*VLOOKUP(LEFT(W$6,FIND("(",W$6)-1),基本シート!$B$6:$C$29,2,FALSE))</f>
        <v>19.441500000000001</v>
      </c>
      <c r="X22" s="3">
        <v>0.24</v>
      </c>
      <c r="Y22" s="3">
        <f>IF($E22="〇",X22*基本シート!$E$2,X22*VLOOKUP(LEFT(Y$6,FIND("(",Y$6)-1),基本シート!$B$6:$C$29,2,FALSE))</f>
        <v>7.1783999999999999</v>
      </c>
      <c r="Z22" s="3">
        <v>0.16</v>
      </c>
      <c r="AA22" s="3">
        <f>IF($E22="〇",Z22*基本シート!$E$2,Z22*VLOOKUP(LEFT(AA$6,FIND("(",AA$6)-1),基本シート!$B$6:$C$29,2,FALSE))</f>
        <v>4.7856000000000005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0.02</v>
      </c>
      <c r="AE22" s="3">
        <f>IF($E22="〇",AD22*基本シート!$E$2,AD22*VLOOKUP(LEFT(AE$6,FIND("(",AE$6)-1),基本シート!$B$6:$C$29,2,FALSE))</f>
        <v>0.59820000000000007</v>
      </c>
      <c r="AF22" s="3">
        <v>0.01</v>
      </c>
      <c r="AG22" s="3">
        <f>IF($E22="〇",AF22*基本シート!$E$2,AF22*VLOOKUP(LEFT(AG$6,FIND("(",AG$6)-1),基本シート!$B$6:$C$29,2,FALSE))</f>
        <v>0.29910000000000003</v>
      </c>
      <c r="AH22" s="3">
        <v>0.01</v>
      </c>
      <c r="AI22" s="3">
        <f>IF($E22="〇",AH22*基本シート!$E$2,AH22*VLOOKUP(LEFT(AI$6,FIND("(",AI$6)-1),基本シート!$B$6:$C$29,2,FALSE))</f>
        <v>0.29910000000000003</v>
      </c>
      <c r="AJ22" s="3">
        <v>0.01</v>
      </c>
      <c r="AK22" s="3">
        <f>IF($E22="〇",AJ22*基本シート!$E$2,AJ22*VLOOKUP(LEFT(AK$6,FIND("(",AK$6)-1),基本シート!$B$6:$C$29,2,FALSE))</f>
        <v>0.29910000000000003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1.54</v>
      </c>
      <c r="AO22" s="3">
        <f>IF($E22="〇",AN22*基本シート!$E$2,AN22*VLOOKUP(LEFT(AO$6,FIND("(",AO$6)-1),基本シート!$B$6:$C$29,2,FALSE))</f>
        <v>46.061399999999999</v>
      </c>
      <c r="AP22" s="3">
        <v>2.35</v>
      </c>
      <c r="AQ22" s="3">
        <f>IF($E22="〇",AP22*基本シート!$E$2,AP22*VLOOKUP(LEFT(AQ$6,FIND("(",AQ$6)-1),基本シート!$B$6:$C$29,2,FALSE))</f>
        <v>70.288499999999999</v>
      </c>
      <c r="AR22" s="3">
        <v>1.05</v>
      </c>
      <c r="AS22" s="3">
        <f>IF($E22="〇",AR22*基本シート!$E$2,AR22*VLOOKUP(LEFT(AS$6,FIND("(",AS$6)-1),基本シート!$B$6:$C$29,2,FALSE))</f>
        <v>31.4055</v>
      </c>
      <c r="AT22" s="3">
        <v>0.64</v>
      </c>
      <c r="AU22" s="3">
        <f>IF($E22="〇",AT22*基本シート!$E$2,AT22*VLOOKUP(LEFT(AU$6,FIND("(",AU$6)-1),基本シート!$B$6:$C$29,2,FALSE))</f>
        <v>19.142400000000002</v>
      </c>
      <c r="AV22" s="3">
        <v>1.1599999999999999</v>
      </c>
      <c r="AW22" s="3">
        <f>IF($E22="〇",AV22*基本シート!$E$2,AV22*VLOOKUP(LEFT(AW$6,FIND("(",AW$6)-1),基本シート!$B$6:$C$29,2,FALSE))</f>
        <v>34.695599999999999</v>
      </c>
      <c r="AX22" s="3">
        <v>0.93</v>
      </c>
      <c r="AY22" s="3">
        <f>IF($E22="〇",AX22*基本シート!$E$2,AX22*VLOOKUP(LEFT(AY$6,FIND("(",AY$6)-1),基本シート!$B$6:$C$29,2,FALSE))</f>
        <v>27.816300000000002</v>
      </c>
      <c r="AZ22" s="3">
        <v>0.79</v>
      </c>
      <c r="BA22" s="3">
        <f>IF($E22="〇",AZ22*基本シート!$E$2,AZ22*VLOOKUP(LEFT(BA$6,FIND("(",BA$6)-1),基本シート!$B$6:$C$29,2,FALSE))</f>
        <v>23.628900000000002</v>
      </c>
      <c r="BB22" s="3">
        <v>5.19</v>
      </c>
      <c r="BC22" s="3">
        <f>IF($E22="〇",BB22*基本シート!$E$2,BB22*VLOOKUP(LEFT(BC$6,FIND("(",BC$6)-1),基本シート!$B$6:$C$29,2,FALSE))</f>
        <v>155.2329</v>
      </c>
      <c r="BD22" s="3">
        <f t="shared" si="8"/>
        <v>22.520000000000003</v>
      </c>
      <c r="BE22" s="3">
        <f t="shared" si="9"/>
        <v>674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7.0000000000000007E-2</v>
      </c>
      <c r="BN22" s="3">
        <v>0.3</v>
      </c>
      <c r="BO22" s="3">
        <v>0.43</v>
      </c>
      <c r="BP22" s="3">
        <v>0.56999999999999995</v>
      </c>
      <c r="BQ22" s="3">
        <v>0.79</v>
      </c>
      <c r="BR22" s="3">
        <v>0.56000000000000005</v>
      </c>
      <c r="BS22" s="3">
        <v>0.4</v>
      </c>
      <c r="BT22" s="3">
        <v>0.16</v>
      </c>
      <c r="BU22" s="3">
        <v>0.02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0.03</v>
      </c>
      <c r="CW22" s="3">
        <f>CV22*基本シート!$C$3</f>
        <v>0.48</v>
      </c>
      <c r="CX22" s="3">
        <v>0.15</v>
      </c>
      <c r="CY22" s="3">
        <f>CX22*基本シート!$C$3</f>
        <v>2.4</v>
      </c>
      <c r="CZ22" s="3">
        <v>0.02</v>
      </c>
      <c r="DA22" s="3">
        <f>CZ22*基本シート!$C$3</f>
        <v>0.32</v>
      </c>
      <c r="DB22" s="3">
        <v>0.04</v>
      </c>
      <c r="DC22" s="3">
        <f>DB22*基本シート!$C$3</f>
        <v>0.64</v>
      </c>
      <c r="DD22" s="3">
        <v>0.04</v>
      </c>
      <c r="DE22" s="3">
        <f>DD22*基本シート!$C$3</f>
        <v>0.64</v>
      </c>
      <c r="DF22" s="3">
        <v>0.01</v>
      </c>
      <c r="DG22" s="3">
        <f>DF22*基本シート!$C$3</f>
        <v>0.16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0.3</v>
      </c>
      <c r="EA22" s="3">
        <f>ROUND(DZ22*基本シート!$C$3,0)</f>
        <v>5</v>
      </c>
      <c r="EB22" s="3">
        <v>1.8</v>
      </c>
      <c r="EC22" s="3">
        <v>0.03</v>
      </c>
      <c r="ED22" s="3">
        <v>0.03</v>
      </c>
      <c r="EE22" s="3">
        <v>0.02</v>
      </c>
      <c r="EF22" s="3">
        <v>0.03</v>
      </c>
      <c r="EG22" s="3">
        <v>0.03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0.05</v>
      </c>
      <c r="EY22" s="3">
        <v>4.67</v>
      </c>
      <c r="EZ22" s="3">
        <f t="shared" si="15"/>
        <v>6.8599999999999994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1.95</v>
      </c>
      <c r="FM22" s="3">
        <v>0.73</v>
      </c>
      <c r="FN22" s="3">
        <v>0.5</v>
      </c>
      <c r="FO22" s="3">
        <v>0.51</v>
      </c>
      <c r="FP22" s="3">
        <v>0.63</v>
      </c>
      <c r="FQ22" s="3">
        <v>0.92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5.41</v>
      </c>
      <c r="FZ22" s="3">
        <v>0.69</v>
      </c>
      <c r="GA22" s="3">
        <v>0.85</v>
      </c>
      <c r="GB22" s="3">
        <v>0.77</v>
      </c>
      <c r="GC22" s="3">
        <v>1.54</v>
      </c>
      <c r="GD22" s="3">
        <v>0.68</v>
      </c>
      <c r="GE22" s="3">
        <v>0.6</v>
      </c>
      <c r="GF22" s="3">
        <v>0.78</v>
      </c>
      <c r="GG22" s="3">
        <v>0.72</v>
      </c>
      <c r="GH22" s="3">
        <v>0.53</v>
      </c>
      <c r="GI22" s="3">
        <v>0.56000000000000005</v>
      </c>
      <c r="GJ22" s="3">
        <v>0.51</v>
      </c>
      <c r="GK22" s="3">
        <v>2.74</v>
      </c>
      <c r="GL22" s="3">
        <v>1.26</v>
      </c>
      <c r="GM22" s="3">
        <v>0.87</v>
      </c>
      <c r="GN22" s="3">
        <v>0.67</v>
      </c>
      <c r="GO22" s="3">
        <v>0.65</v>
      </c>
      <c r="GP22" s="3">
        <v>2.46</v>
      </c>
      <c r="GQ22" s="3">
        <v>2.31</v>
      </c>
      <c r="GR22" s="3">
        <v>1.01</v>
      </c>
      <c r="GS22" s="3">
        <v>0.6</v>
      </c>
      <c r="GT22" s="3">
        <v>1.1200000000000001</v>
      </c>
      <c r="GU22" s="3">
        <v>0.89</v>
      </c>
      <c r="GV22" s="3">
        <v>0.74</v>
      </c>
      <c r="GW22" s="3">
        <v>0.52</v>
      </c>
      <c r="GX22" s="3">
        <f t="shared" si="14"/>
        <v>24.07</v>
      </c>
      <c r="GY22" s="3" t="s">
        <v>329</v>
      </c>
      <c r="GZ22" s="3" t="s">
        <v>329</v>
      </c>
      <c r="HA22" s="3" t="s">
        <v>329</v>
      </c>
      <c r="HB22" s="3" t="s">
        <v>329</v>
      </c>
      <c r="HC22" s="3" t="s">
        <v>329</v>
      </c>
      <c r="HD22" s="3" t="s">
        <v>329</v>
      </c>
      <c r="HE22" s="3" t="s">
        <v>329</v>
      </c>
      <c r="HF22" s="3" t="s">
        <v>329</v>
      </c>
      <c r="HG22" s="3" t="s">
        <v>329</v>
      </c>
      <c r="HH22" s="3" t="s">
        <v>329</v>
      </c>
      <c r="HI22" s="3" t="s">
        <v>329</v>
      </c>
      <c r="HJ22" s="3" t="s">
        <v>329</v>
      </c>
      <c r="HK22" s="3" t="s">
        <v>329</v>
      </c>
      <c r="HL22" s="3" t="s">
        <v>329</v>
      </c>
      <c r="HM22" s="3" t="s">
        <v>329</v>
      </c>
      <c r="HN22" s="3" t="s">
        <v>329</v>
      </c>
      <c r="HO22" s="3" t="s">
        <v>329</v>
      </c>
      <c r="HP22" s="3" t="s">
        <v>329</v>
      </c>
      <c r="HQ22" s="3" t="s">
        <v>329</v>
      </c>
      <c r="HR22" s="3" t="s">
        <v>329</v>
      </c>
      <c r="HS22" s="3" t="s">
        <v>329</v>
      </c>
      <c r="HT22" s="3" t="s">
        <v>329</v>
      </c>
      <c r="HU22" s="3" t="s">
        <v>329</v>
      </c>
      <c r="HV22" s="3" t="s">
        <v>329</v>
      </c>
    </row>
    <row r="23" spans="2:230" x14ac:dyDescent="0.55000000000000004">
      <c r="B23" s="12" t="s">
        <v>183</v>
      </c>
      <c r="C23" s="6" t="str">
        <f t="shared" si="10"/>
        <v>日曜日</v>
      </c>
      <c r="D23" s="6"/>
      <c r="E23" s="6" t="str">
        <f t="shared" si="11"/>
        <v>〇</v>
      </c>
      <c r="F23" s="6" t="s">
        <v>426</v>
      </c>
      <c r="G23" s="6" t="s">
        <v>426</v>
      </c>
      <c r="H23" s="3">
        <v>2.68</v>
      </c>
      <c r="I23" s="3">
        <f>IF($E23="〇",H23*基本シート!$E$2,H23*VLOOKUP(LEFT(I$6,FIND("(",I$6)-1),基本シート!$B$6:$C$29,2,FALSE))</f>
        <v>80.158799999999999</v>
      </c>
      <c r="J23" s="3">
        <v>0.66</v>
      </c>
      <c r="K23" s="3">
        <f>IF($E23="〇",J23*基本シート!$E$2,J23*VLOOKUP(LEFT(K$6,FIND("(",K$6)-1),基本シート!$B$6:$C$29,2,FALSE))</f>
        <v>19.740600000000001</v>
      </c>
      <c r="L23" s="3">
        <v>0.66</v>
      </c>
      <c r="M23" s="3">
        <f>IF($E23="〇",L23*基本シート!$E$2,L23*VLOOKUP(LEFT(M$6,FIND("(",M$6)-1),基本シート!$B$6:$C$29,2,FALSE))</f>
        <v>19.740600000000001</v>
      </c>
      <c r="N23" s="3">
        <v>1.52</v>
      </c>
      <c r="O23" s="3">
        <f>N23*VLOOKUP(LEFT(O$6,FIND("(",O$6)-1),基本シート!$B$6:$C$29,2,FALSE)</f>
        <v>45.463200000000001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0.63</v>
      </c>
      <c r="S23" s="3">
        <f>IF($E23="〇",R23*基本シート!$E$2,R23*VLOOKUP(LEFT(S$6,FIND("(",S$6)-1),基本シート!$B$6:$C$29,2,FALSE))</f>
        <v>18.843299999999999</v>
      </c>
      <c r="T23" s="3">
        <v>0.61</v>
      </c>
      <c r="U23" s="3">
        <f>IF($E23="〇",T23*基本シート!$E$2,T23*VLOOKUP(LEFT(U$6,FIND("(",U$6)-1),基本シート!$B$6:$C$29,2,FALSE))</f>
        <v>18.245100000000001</v>
      </c>
      <c r="V23" s="3">
        <v>0.54</v>
      </c>
      <c r="W23" s="3">
        <f>IF($E23="〇",V23*基本シート!$E$2,V23*VLOOKUP(LEFT(W$6,FIND("(",W$6)-1),基本シート!$B$6:$C$29,2,FALSE))</f>
        <v>16.151400000000002</v>
      </c>
      <c r="X23" s="3">
        <v>0.12</v>
      </c>
      <c r="Y23" s="3">
        <f>IF($E23="〇",X23*基本シート!$E$2,X23*VLOOKUP(LEFT(Y$6,FIND("(",Y$6)-1),基本シート!$B$6:$C$29,2,FALSE))</f>
        <v>3.5891999999999999</v>
      </c>
      <c r="Z23" s="3">
        <v>0.42</v>
      </c>
      <c r="AA23" s="3">
        <f>IF($E23="〇",Z23*基本シート!$E$2,Z23*VLOOKUP(LEFT(AA$6,FIND("(",AA$6)-1),基本シート!$B$6:$C$29,2,FALSE))</f>
        <v>12.562199999999999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1.1100000000000001</v>
      </c>
      <c r="AO23" s="3">
        <f>IF($E23="〇",AN23*基本シート!$E$2,AN23*VLOOKUP(LEFT(AO$6,FIND("(",AO$6)-1),基本シート!$B$6:$C$29,2,FALSE))</f>
        <v>33.200100000000006</v>
      </c>
      <c r="AP23" s="3">
        <v>4.22</v>
      </c>
      <c r="AQ23" s="3">
        <f>IF($E23="〇",AP23*基本シート!$E$2,AP23*VLOOKUP(LEFT(AQ$6,FIND("(",AQ$6)-1),基本シート!$B$6:$C$29,2,FALSE))</f>
        <v>126.22019999999999</v>
      </c>
      <c r="AR23" s="3">
        <v>1.45</v>
      </c>
      <c r="AS23" s="3">
        <f>IF($E23="〇",AR23*基本シート!$E$2,AR23*VLOOKUP(LEFT(AS$6,FIND("(",AS$6)-1),基本シート!$B$6:$C$29,2,FALSE))</f>
        <v>43.369500000000002</v>
      </c>
      <c r="AT23" s="3">
        <v>1.32</v>
      </c>
      <c r="AU23" s="3">
        <f>IF($E23="〇",AT23*基本シート!$E$2,AT23*VLOOKUP(LEFT(AU$6,FIND("(",AU$6)-1),基本シート!$B$6:$C$29,2,FALSE))</f>
        <v>39.481200000000001</v>
      </c>
      <c r="AV23" s="3">
        <v>1.46</v>
      </c>
      <c r="AW23" s="3">
        <f>IF($E23="〇",AV23*基本シート!$E$2,AV23*VLOOKUP(LEFT(AW$6,FIND("(",AW$6)-1),基本シート!$B$6:$C$29,2,FALSE))</f>
        <v>43.668599999999998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4.07</v>
      </c>
      <c r="BC23" s="3">
        <f>IF($E23="〇",BB23*基本シート!$E$2,BB23*VLOOKUP(LEFT(BC$6,FIND("(",BC$6)-1),基本シート!$B$6:$C$29,2,FALSE))</f>
        <v>121.73370000000001</v>
      </c>
      <c r="BD23" s="3">
        <f t="shared" si="8"/>
        <v>24.429999999999996</v>
      </c>
      <c r="BE23" s="3">
        <f t="shared" si="9"/>
        <v>731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0.89</v>
      </c>
      <c r="BO23" s="3">
        <v>1.18</v>
      </c>
      <c r="BP23" s="3">
        <v>1.24</v>
      </c>
      <c r="BQ23" s="3">
        <v>1.91</v>
      </c>
      <c r="BR23" s="3">
        <v>1.86</v>
      </c>
      <c r="BS23" s="3">
        <v>1.35</v>
      </c>
      <c r="BT23" s="3">
        <v>0.71</v>
      </c>
      <c r="BU23" s="3">
        <v>0.11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0.25</v>
      </c>
      <c r="CU23" s="3">
        <f>CT23*基本シート!$C$3</f>
        <v>4</v>
      </c>
      <c r="CV23" s="3">
        <v>0.56000000000000005</v>
      </c>
      <c r="CW23" s="3">
        <f>CV23*基本シート!$C$3</f>
        <v>8.9600000000000009</v>
      </c>
      <c r="CX23" s="3">
        <v>0.55000000000000004</v>
      </c>
      <c r="CY23" s="3">
        <f>CX23*基本シート!$C$3</f>
        <v>8.8000000000000007</v>
      </c>
      <c r="CZ23" s="3">
        <v>1.42</v>
      </c>
      <c r="DA23" s="3">
        <f>CZ23*基本シート!$C$3</f>
        <v>22.72</v>
      </c>
      <c r="DB23" s="3">
        <v>0.81</v>
      </c>
      <c r="DC23" s="3">
        <f>DB23*基本シート!$C$3</f>
        <v>12.96</v>
      </c>
      <c r="DD23" s="3">
        <v>0.7</v>
      </c>
      <c r="DE23" s="3">
        <f>DD23*基本シート!$C$3</f>
        <v>11.2</v>
      </c>
      <c r="DF23" s="3">
        <v>0.23</v>
      </c>
      <c r="DG23" s="3">
        <f>DF23*基本シート!$C$3</f>
        <v>3.68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4.53</v>
      </c>
      <c r="EA23" s="3">
        <f>ROUND(DZ23*基本シート!$C$3,0)</f>
        <v>72</v>
      </c>
      <c r="EB23" s="3">
        <v>2.08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0.03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3.15</v>
      </c>
      <c r="EZ23" s="3">
        <f t="shared" si="15"/>
        <v>5.5899999999999981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2.0099999999999998</v>
      </c>
      <c r="FQ23" s="3">
        <v>1.79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3"/>
        <v>4.63</v>
      </c>
      <c r="FZ23" s="3">
        <v>0.6</v>
      </c>
      <c r="GA23" s="3">
        <v>0.63</v>
      </c>
      <c r="GB23" s="3">
        <v>0.63</v>
      </c>
      <c r="GC23" s="3">
        <v>1.49</v>
      </c>
      <c r="GD23" s="3">
        <v>0.6</v>
      </c>
      <c r="GE23" s="3">
        <v>0.6</v>
      </c>
      <c r="GF23" s="3">
        <v>0.57999999999999996</v>
      </c>
      <c r="GG23" s="3">
        <v>0.62</v>
      </c>
      <c r="GH23" s="3">
        <v>0.76</v>
      </c>
      <c r="GI23" s="3">
        <v>1.04</v>
      </c>
      <c r="GJ23" s="3">
        <v>0.86</v>
      </c>
      <c r="GK23" s="3">
        <v>0.49</v>
      </c>
      <c r="GL23" s="3">
        <v>1.39</v>
      </c>
      <c r="GM23" s="3">
        <v>0.73</v>
      </c>
      <c r="GN23" s="3">
        <v>0.72</v>
      </c>
      <c r="GO23" s="3">
        <v>2.11</v>
      </c>
      <c r="GP23" s="3">
        <v>2.9</v>
      </c>
      <c r="GQ23" s="3">
        <v>4.1900000000000004</v>
      </c>
      <c r="GR23" s="3">
        <v>1.42</v>
      </c>
      <c r="GS23" s="3">
        <v>1.29</v>
      </c>
      <c r="GT23" s="3">
        <v>1.43</v>
      </c>
      <c r="GU23" s="3">
        <v>1.21</v>
      </c>
      <c r="GV23" s="3">
        <v>1.06</v>
      </c>
      <c r="GW23" s="3">
        <v>0.92</v>
      </c>
      <c r="GX23" s="3">
        <f t="shared" si="14"/>
        <v>28.27</v>
      </c>
      <c r="GY23" s="3" t="s">
        <v>329</v>
      </c>
      <c r="GZ23" s="3" t="s">
        <v>329</v>
      </c>
      <c r="HA23" s="3" t="s">
        <v>329</v>
      </c>
      <c r="HB23" s="3" t="s">
        <v>329</v>
      </c>
      <c r="HC23" s="3" t="s">
        <v>329</v>
      </c>
      <c r="HD23" s="3" t="s">
        <v>329</v>
      </c>
      <c r="HE23" s="3" t="s">
        <v>329</v>
      </c>
      <c r="HF23" s="3" t="s">
        <v>329</v>
      </c>
      <c r="HG23" s="3" t="s">
        <v>329</v>
      </c>
      <c r="HH23" s="3" t="s">
        <v>329</v>
      </c>
      <c r="HI23" s="3" t="s">
        <v>329</v>
      </c>
      <c r="HJ23" s="3" t="s">
        <v>329</v>
      </c>
      <c r="HK23" s="3" t="s">
        <v>329</v>
      </c>
      <c r="HL23" s="3" t="s">
        <v>329</v>
      </c>
      <c r="HM23" s="3" t="s">
        <v>329</v>
      </c>
      <c r="HN23" s="3" t="s">
        <v>329</v>
      </c>
      <c r="HO23" s="3" t="s">
        <v>329</v>
      </c>
      <c r="HP23" s="3" t="s">
        <v>329</v>
      </c>
      <c r="HQ23" s="3" t="s">
        <v>329</v>
      </c>
      <c r="HR23" s="3" t="s">
        <v>329</v>
      </c>
      <c r="HS23" s="3" t="s">
        <v>329</v>
      </c>
      <c r="HT23" s="3" t="s">
        <v>329</v>
      </c>
      <c r="HU23" s="3" t="s">
        <v>329</v>
      </c>
      <c r="HV23" s="3" t="s">
        <v>329</v>
      </c>
    </row>
    <row r="24" spans="2:230" x14ac:dyDescent="0.55000000000000004">
      <c r="B24" s="12" t="s">
        <v>184</v>
      </c>
      <c r="C24" s="6" t="str">
        <f t="shared" si="10"/>
        <v>月曜日</v>
      </c>
      <c r="D24" s="6"/>
      <c r="E24" s="6" t="str">
        <f t="shared" si="11"/>
        <v/>
      </c>
      <c r="F24" s="6" t="s">
        <v>428</v>
      </c>
      <c r="G24" s="6" t="s">
        <v>428</v>
      </c>
      <c r="H24" s="3">
        <v>3.88</v>
      </c>
      <c r="I24" s="3">
        <f>IF($E24="〇",H24*基本シート!$E$2,H24*VLOOKUP(LEFT(I$6,FIND("(",I$6)-1),基本シート!$B$6:$C$29,2,FALSE))</f>
        <v>116.0508</v>
      </c>
      <c r="J24" s="3">
        <v>2.2000000000000002</v>
      </c>
      <c r="K24" s="3">
        <f>IF($E24="〇",J24*基本シート!$E$2,J24*VLOOKUP(LEFT(K$6,FIND("(",K$6)-1),基本シート!$B$6:$C$29,2,FALSE))</f>
        <v>65.802000000000007</v>
      </c>
      <c r="L24" s="3">
        <v>1.06</v>
      </c>
      <c r="M24" s="3">
        <f>IF($E24="〇",L24*基本シート!$E$2,L24*VLOOKUP(LEFT(M$6,FIND("(",M$6)-1),基本シート!$B$6:$C$29,2,FALSE))</f>
        <v>31.704600000000003</v>
      </c>
      <c r="N24" s="3">
        <v>0.99</v>
      </c>
      <c r="O24" s="3">
        <f>N24*VLOOKUP(LEFT(O$6,FIND("(",O$6)-1),基本シート!$B$6:$C$29,2,FALSE)</f>
        <v>29.610900000000001</v>
      </c>
      <c r="P24" s="3">
        <v>1.1000000000000001</v>
      </c>
      <c r="Q24" s="3">
        <f>IF($E24="〇",P24*基本シート!$E$2,P24*VLOOKUP(LEFT(Q$6,FIND("(",Q$6)-1),基本シート!$B$6:$C$29,2,FALSE))</f>
        <v>32.901000000000003</v>
      </c>
      <c r="R24" s="3">
        <v>1.1399999999999999</v>
      </c>
      <c r="S24" s="3">
        <f>IF($E24="〇",R24*基本シート!$E$2,R24*VLOOKUP(LEFT(S$6,FIND("(",S$6)-1),基本シート!$B$6:$C$29,2,FALSE))</f>
        <v>34.0974</v>
      </c>
      <c r="T24" s="3">
        <v>2.15</v>
      </c>
      <c r="U24" s="3">
        <f>IF($E24="〇",T24*基本シート!$E$2,T24*VLOOKUP(LEFT(U$6,FIND("(",U$6)-1),基本シート!$B$6:$C$29,2,FALSE))</f>
        <v>64.3065</v>
      </c>
      <c r="V24" s="3">
        <v>1.04</v>
      </c>
      <c r="W24" s="3">
        <f>IF($E24="〇",V24*基本シート!$E$2,V24*VLOOKUP(LEFT(W$6,FIND("(",W$6)-1),基本シート!$B$6:$C$29,2,FALSE))</f>
        <v>38.459199999999996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2.72</v>
      </c>
      <c r="AQ24" s="3">
        <f>IF($E24="〇",AP24*基本シート!$E$2,AP24*VLOOKUP(LEFT(AQ$6,FIND("(",AQ$6)-1),基本シート!$B$6:$C$29,2,FALSE))</f>
        <v>100.5856</v>
      </c>
      <c r="AR24" s="3">
        <v>1.86</v>
      </c>
      <c r="AS24" s="3">
        <f>IF($E24="〇",AR24*基本シート!$E$2,AR24*VLOOKUP(LEFT(AS$6,FIND("(",AS$6)-1),基本シート!$B$6:$C$29,2,FALSE))</f>
        <v>68.782799999999995</v>
      </c>
      <c r="AT24" s="3">
        <v>1.58</v>
      </c>
      <c r="AU24" s="3">
        <f>IF($E24="〇",AT24*基本シート!$E$2,AT24*VLOOKUP(LEFT(AU$6,FIND("(",AU$6)-1),基本シート!$B$6:$C$29,2,FALSE))</f>
        <v>58.428399999999996</v>
      </c>
      <c r="AV24" s="3">
        <v>1.37</v>
      </c>
      <c r="AW24" s="3">
        <f>IF($E24="〇",AV24*基本シート!$E$2,AV24*VLOOKUP(LEFT(AW$6,FIND("(",AW$6)-1),基本シート!$B$6:$C$29,2,FALSE))</f>
        <v>50.662599999999998</v>
      </c>
      <c r="AX24" s="3">
        <v>1.4</v>
      </c>
      <c r="AY24" s="3">
        <f>IF($E24="〇",AX24*基本シート!$E$2,AX24*VLOOKUP(LEFT(AY$6,FIND("(",AY$6)-1),基本シート!$B$6:$C$29,2,FALSE))</f>
        <v>41.873999999999995</v>
      </c>
      <c r="AZ24" s="3">
        <v>1.52</v>
      </c>
      <c r="BA24" s="3">
        <f>IF($E24="〇",AZ24*基本シート!$E$2,AZ24*VLOOKUP(LEFT(BA$6,FIND("(",BA$6)-1),基本シート!$B$6:$C$29,2,FALSE))</f>
        <v>45.463200000000001</v>
      </c>
      <c r="BB24" s="3">
        <v>4.24</v>
      </c>
      <c r="BC24" s="3">
        <f>IF($E24="〇",BB24*基本シート!$E$2,BB24*VLOOKUP(LEFT(BC$6,FIND("(",BC$6)-1),基本シート!$B$6:$C$29,2,FALSE))</f>
        <v>126.81840000000001</v>
      </c>
      <c r="BD24" s="3">
        <f t="shared" si="8"/>
        <v>28.25</v>
      </c>
      <c r="BE24" s="3">
        <f t="shared" si="9"/>
        <v>906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0.34</v>
      </c>
      <c r="BN24" s="3">
        <v>1.45</v>
      </c>
      <c r="BO24" s="3">
        <v>4.3099999999999996</v>
      </c>
      <c r="BP24" s="3">
        <v>4.9000000000000004</v>
      </c>
      <c r="BQ24" s="3">
        <v>4.58</v>
      </c>
      <c r="BR24" s="3">
        <v>4.1900000000000004</v>
      </c>
      <c r="BS24" s="3">
        <v>2.46</v>
      </c>
      <c r="BT24" s="3">
        <v>0.87</v>
      </c>
      <c r="BU24" s="3">
        <v>0.28000000000000003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0.08</v>
      </c>
      <c r="CS24" s="3">
        <f>CR24*基本シート!$C$3</f>
        <v>1.28</v>
      </c>
      <c r="CT24" s="3">
        <v>0.88</v>
      </c>
      <c r="CU24" s="3">
        <f>CT24*基本シート!$C$3</f>
        <v>14.08</v>
      </c>
      <c r="CV24" s="3">
        <v>3.73</v>
      </c>
      <c r="CW24" s="3">
        <f>CV24*基本シート!$C$3</f>
        <v>59.68</v>
      </c>
      <c r="CX24" s="3">
        <v>4.3499999999999996</v>
      </c>
      <c r="CY24" s="3">
        <f>CX24*基本シート!$C$3</f>
        <v>69.599999999999994</v>
      </c>
      <c r="CZ24" s="3">
        <v>4.04</v>
      </c>
      <c r="DA24" s="3">
        <f>CZ24*基本シート!$C$3</f>
        <v>64.64</v>
      </c>
      <c r="DB24" s="3">
        <v>3.63</v>
      </c>
      <c r="DC24" s="3">
        <f>DB24*基本シート!$C$3</f>
        <v>58.08</v>
      </c>
      <c r="DD24" s="3">
        <v>1.92</v>
      </c>
      <c r="DE24" s="3">
        <f>DD24*基本シート!$C$3</f>
        <v>30.72</v>
      </c>
      <c r="DF24" s="3">
        <v>0.12</v>
      </c>
      <c r="DG24" s="3">
        <f>DF24*基本シート!$C$3</f>
        <v>1.92</v>
      </c>
      <c r="DH24" s="3">
        <v>0.04</v>
      </c>
      <c r="DI24" s="3">
        <f>DH24*基本シート!$C$3</f>
        <v>0.64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18.789999999999996</v>
      </c>
      <c r="EA24" s="3">
        <f>ROUND(DZ24*基本シート!$C$3,0)</f>
        <v>301</v>
      </c>
      <c r="EB24" s="3">
        <v>2.83</v>
      </c>
      <c r="EC24" s="3">
        <v>0.02</v>
      </c>
      <c r="ED24" s="3">
        <v>0.03</v>
      </c>
      <c r="EE24" s="3">
        <v>0.03</v>
      </c>
      <c r="EF24" s="3">
        <v>0.03</v>
      </c>
      <c r="EG24" s="3">
        <v>0.03</v>
      </c>
      <c r="EH24" s="3">
        <v>0.02</v>
      </c>
      <c r="EI24" s="3">
        <v>0</v>
      </c>
      <c r="EJ24" s="3">
        <v>0</v>
      </c>
      <c r="EK24" s="3">
        <v>0</v>
      </c>
      <c r="EL24" s="3">
        <v>0.01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0.03</v>
      </c>
      <c r="EW24" s="3">
        <v>0.02</v>
      </c>
      <c r="EX24" s="3">
        <v>0.03</v>
      </c>
      <c r="EY24" s="3">
        <v>2.83</v>
      </c>
      <c r="EZ24" s="3">
        <f t="shared" si="15"/>
        <v>6.1799999999999979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1.34</v>
      </c>
      <c r="FQ24" s="3">
        <v>2.61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4.75</v>
      </c>
      <c r="FZ24" s="3">
        <v>1.05</v>
      </c>
      <c r="GA24" s="3">
        <v>2.1800000000000002</v>
      </c>
      <c r="GB24" s="3">
        <v>1.03</v>
      </c>
      <c r="GC24" s="3">
        <v>0.96</v>
      </c>
      <c r="GD24" s="3">
        <v>1.07</v>
      </c>
      <c r="GE24" s="3">
        <v>1.1100000000000001</v>
      </c>
      <c r="GF24" s="3">
        <v>2.13</v>
      </c>
      <c r="GG24" s="3">
        <v>1.3</v>
      </c>
      <c r="GH24" s="3">
        <v>0.57999999999999996</v>
      </c>
      <c r="GI24" s="3">
        <v>0.57999999999999996</v>
      </c>
      <c r="GJ24" s="3">
        <v>0.54</v>
      </c>
      <c r="GK24" s="3">
        <v>0.54</v>
      </c>
      <c r="GL24" s="3">
        <v>0.56000000000000005</v>
      </c>
      <c r="GM24" s="3">
        <v>0.54</v>
      </c>
      <c r="GN24" s="3">
        <v>1.54</v>
      </c>
      <c r="GO24" s="3">
        <v>1.58</v>
      </c>
      <c r="GP24" s="3">
        <v>2.61</v>
      </c>
      <c r="GQ24" s="3">
        <v>2.5099999999999998</v>
      </c>
      <c r="GR24" s="3">
        <v>1.83</v>
      </c>
      <c r="GS24" s="3">
        <v>1.55</v>
      </c>
      <c r="GT24" s="3">
        <v>1.34</v>
      </c>
      <c r="GU24" s="3">
        <v>1.38</v>
      </c>
      <c r="GV24" s="3">
        <v>1.49</v>
      </c>
      <c r="GW24" s="3">
        <v>1.41</v>
      </c>
      <c r="GX24" s="3">
        <f t="shared" si="14"/>
        <v>31.409999999999993</v>
      </c>
      <c r="GY24" s="3" t="s">
        <v>329</v>
      </c>
      <c r="GZ24" s="3" t="s">
        <v>329</v>
      </c>
      <c r="HA24" s="3" t="s">
        <v>329</v>
      </c>
      <c r="HB24" s="3" t="s">
        <v>329</v>
      </c>
      <c r="HC24" s="3" t="s">
        <v>329</v>
      </c>
      <c r="HD24" s="3" t="s">
        <v>329</v>
      </c>
      <c r="HE24" s="3" t="s">
        <v>329</v>
      </c>
      <c r="HF24" s="3" t="s">
        <v>329</v>
      </c>
      <c r="HG24" s="3" t="s">
        <v>329</v>
      </c>
      <c r="HH24" s="3" t="s">
        <v>329</v>
      </c>
      <c r="HI24" s="3" t="s">
        <v>329</v>
      </c>
      <c r="HJ24" s="3" t="s">
        <v>329</v>
      </c>
      <c r="HK24" s="3" t="s">
        <v>329</v>
      </c>
      <c r="HL24" s="3" t="s">
        <v>329</v>
      </c>
      <c r="HM24" s="3" t="s">
        <v>329</v>
      </c>
      <c r="HN24" s="3" t="s">
        <v>329</v>
      </c>
      <c r="HO24" s="3" t="s">
        <v>329</v>
      </c>
      <c r="HP24" s="3" t="s">
        <v>329</v>
      </c>
      <c r="HQ24" s="3" t="s">
        <v>329</v>
      </c>
      <c r="HR24" s="3" t="s">
        <v>329</v>
      </c>
      <c r="HS24" s="3" t="s">
        <v>329</v>
      </c>
      <c r="HT24" s="3" t="s">
        <v>329</v>
      </c>
      <c r="HU24" s="3" t="s">
        <v>329</v>
      </c>
      <c r="HV24" s="3" t="s">
        <v>329</v>
      </c>
    </row>
    <row r="25" spans="2:230" x14ac:dyDescent="0.55000000000000004">
      <c r="B25" s="12" t="s">
        <v>185</v>
      </c>
      <c r="C25" s="6" t="str">
        <f t="shared" si="10"/>
        <v>火曜日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4.1399999999999997</v>
      </c>
      <c r="I25" s="3">
        <f>IF($E25="〇",H25*基本シート!$E$2,H25*VLOOKUP(LEFT(I$6,FIND("(",I$6)-1),基本シート!$B$6:$C$29,2,FALSE))</f>
        <v>123.8274</v>
      </c>
      <c r="J25" s="3">
        <v>1.1499999999999999</v>
      </c>
      <c r="K25" s="3">
        <f>IF($E25="〇",J25*基本シート!$E$2,J25*VLOOKUP(LEFT(K$6,FIND("(",K$6)-1),基本シート!$B$6:$C$29,2,FALSE))</f>
        <v>34.396499999999996</v>
      </c>
      <c r="L25" s="3">
        <v>1</v>
      </c>
      <c r="M25" s="3">
        <f>IF($E25="〇",L25*基本シート!$E$2,L25*VLOOKUP(LEFT(M$6,FIND("(",M$6)-1),基本シート!$B$6:$C$29,2,FALSE))</f>
        <v>29.91</v>
      </c>
      <c r="N25" s="3">
        <v>1.1299999999999999</v>
      </c>
      <c r="O25" s="3">
        <f>N25*VLOOKUP(LEFT(O$6,FIND("(",O$6)-1),基本シート!$B$6:$C$29,2,FALSE)</f>
        <v>33.798299999999998</v>
      </c>
      <c r="P25" s="3">
        <v>1.33</v>
      </c>
      <c r="Q25" s="3">
        <f>IF($E25="〇",P25*基本シート!$E$2,P25*VLOOKUP(LEFT(Q$6,FIND("(",Q$6)-1),基本シート!$B$6:$C$29,2,FALSE))</f>
        <v>39.780300000000004</v>
      </c>
      <c r="R25" s="3">
        <v>1.1499999999999999</v>
      </c>
      <c r="S25" s="3">
        <f>IF($E25="〇",R25*基本シート!$E$2,R25*VLOOKUP(LEFT(S$6,FIND("(",S$6)-1),基本シート!$B$6:$C$29,2,FALSE))</f>
        <v>34.396499999999996</v>
      </c>
      <c r="T25" s="3">
        <v>1.2</v>
      </c>
      <c r="U25" s="3">
        <f>IF($E25="〇",T25*基本シート!$E$2,T25*VLOOKUP(LEFT(U$6,FIND("(",U$6)-1),基本シート!$B$6:$C$29,2,FALSE))</f>
        <v>35.891999999999996</v>
      </c>
      <c r="V25" s="3">
        <v>1</v>
      </c>
      <c r="W25" s="3">
        <f>IF($E25="〇",V25*基本シート!$E$2,V25*VLOOKUP(LEFT(W$6,FIND("(",W$6)-1),基本シート!$B$6:$C$29,2,FALSE))</f>
        <v>36.979999999999997</v>
      </c>
      <c r="X25" s="3">
        <v>0.03</v>
      </c>
      <c r="Y25" s="3">
        <f>IF($E25="〇",X25*基本シート!$E$2,X25*VLOOKUP(LEFT(Y$6,FIND("(",Y$6)-1),基本シート!$B$6:$C$29,2,FALSE))</f>
        <v>1.1093999999999999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1.97</v>
      </c>
      <c r="AO25" s="3">
        <f>IF($E25="〇",AN25*基本シート!$E$2,AN25*VLOOKUP(LEFT(AO$6,FIND("(",AO$6)-1),基本シート!$B$6:$C$29,2,FALSE))</f>
        <v>72.850599999999986</v>
      </c>
      <c r="AP25" s="3">
        <v>2.35</v>
      </c>
      <c r="AQ25" s="3">
        <f>IF($E25="〇",AP25*基本シート!$E$2,AP25*VLOOKUP(LEFT(AQ$6,FIND("(",AQ$6)-1),基本シート!$B$6:$C$29,2,FALSE))</f>
        <v>86.902999999999992</v>
      </c>
      <c r="AR25" s="3">
        <v>1.4</v>
      </c>
      <c r="AS25" s="3">
        <f>IF($E25="〇",AR25*基本シート!$E$2,AR25*VLOOKUP(LEFT(AS$6,FIND("(",AS$6)-1),基本シート!$B$6:$C$29,2,FALSE))</f>
        <v>51.771999999999991</v>
      </c>
      <c r="AT25" s="3">
        <v>2.02</v>
      </c>
      <c r="AU25" s="3">
        <f>IF($E25="〇",AT25*基本シート!$E$2,AT25*VLOOKUP(LEFT(AU$6,FIND("(",AU$6)-1),基本シート!$B$6:$C$29,2,FALSE))</f>
        <v>74.69959999999999</v>
      </c>
      <c r="AV25" s="3">
        <v>1.64</v>
      </c>
      <c r="AW25" s="3">
        <f>IF($E25="〇",AV25*基本シート!$E$2,AV25*VLOOKUP(LEFT(AW$6,FIND("(",AW$6)-1),基本シート!$B$6:$C$29,2,FALSE))</f>
        <v>60.647199999999991</v>
      </c>
      <c r="AX25" s="3">
        <v>1.49</v>
      </c>
      <c r="AY25" s="3">
        <f>IF($E25="〇",AX25*基本シート!$E$2,AX25*VLOOKUP(LEFT(AY$6,FIND("(",AY$6)-1),基本シート!$B$6:$C$29,2,FALSE))</f>
        <v>44.565899999999999</v>
      </c>
      <c r="AZ25" s="3">
        <v>1.45</v>
      </c>
      <c r="BA25" s="3">
        <f>IF($E25="〇",AZ25*基本シート!$E$2,AZ25*VLOOKUP(LEFT(BA$6,FIND("(",BA$6)-1),基本シート!$B$6:$C$29,2,FALSE))</f>
        <v>43.369500000000002</v>
      </c>
      <c r="BB25" s="3">
        <v>4.66</v>
      </c>
      <c r="BC25" s="3">
        <f>IF($E25="〇",BB25*基本シート!$E$2,BB25*VLOOKUP(LEFT(BC$6,FIND("(",BC$6)-1),基本シート!$B$6:$C$29,2,FALSE))</f>
        <v>139.38060000000002</v>
      </c>
      <c r="BD25" s="3">
        <f t="shared" si="8"/>
        <v>29.109999999999996</v>
      </c>
      <c r="BE25" s="3">
        <f t="shared" si="9"/>
        <v>944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0.05</v>
      </c>
      <c r="BN25" s="3">
        <v>1.34</v>
      </c>
      <c r="BO25" s="3">
        <v>1.64</v>
      </c>
      <c r="BP25" s="3">
        <v>1.79</v>
      </c>
      <c r="BQ25" s="3">
        <v>1.05</v>
      </c>
      <c r="BR25" s="3">
        <v>1.72</v>
      </c>
      <c r="BS25" s="3">
        <v>1.54</v>
      </c>
      <c r="BT25" s="3">
        <v>0.76</v>
      </c>
      <c r="BU25" s="3">
        <v>0.28000000000000003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0.98</v>
      </c>
      <c r="CU25" s="3">
        <f>CT25*基本シート!$C$3</f>
        <v>15.68</v>
      </c>
      <c r="CV25" s="3">
        <v>1.23</v>
      </c>
      <c r="CW25" s="3">
        <f>CV25*基本シート!$C$3</f>
        <v>19.68</v>
      </c>
      <c r="CX25" s="3">
        <v>1.39</v>
      </c>
      <c r="CY25" s="3">
        <f>CX25*基本シート!$C$3</f>
        <v>22.24</v>
      </c>
      <c r="CZ25" s="3">
        <v>0.63</v>
      </c>
      <c r="DA25" s="3">
        <f>CZ25*基本シート!$C$3</f>
        <v>10.08</v>
      </c>
      <c r="DB25" s="3">
        <v>1.2</v>
      </c>
      <c r="DC25" s="3">
        <f>DB25*基本シート!$C$3</f>
        <v>19.2</v>
      </c>
      <c r="DD25" s="3">
        <v>0.82</v>
      </c>
      <c r="DE25" s="3">
        <f>DD25*基本シート!$C$3</f>
        <v>13.12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6.27</v>
      </c>
      <c r="EA25" s="3">
        <f>ROUND(DZ25*基本シート!$C$3,0)</f>
        <v>100</v>
      </c>
      <c r="EB25" s="3">
        <v>3.05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0.03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3.72</v>
      </c>
      <c r="EZ25" s="3">
        <f t="shared" si="15"/>
        <v>7.1299999999999972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2.27</v>
      </c>
      <c r="FQ25" s="3">
        <v>0.53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4.8600000000000003</v>
      </c>
      <c r="FZ25" s="3">
        <v>1.0900000000000001</v>
      </c>
      <c r="GA25" s="3">
        <v>1.1200000000000001</v>
      </c>
      <c r="GB25" s="3">
        <v>0.97</v>
      </c>
      <c r="GC25" s="3">
        <v>1.1000000000000001</v>
      </c>
      <c r="GD25" s="3">
        <v>1.3</v>
      </c>
      <c r="GE25" s="3">
        <v>1.1200000000000001</v>
      </c>
      <c r="GF25" s="3">
        <v>1.17</v>
      </c>
      <c r="GG25" s="3">
        <v>1.05</v>
      </c>
      <c r="GH25" s="3">
        <v>0.39</v>
      </c>
      <c r="GI25" s="3">
        <v>0.41</v>
      </c>
      <c r="GJ25" s="3">
        <v>0.4</v>
      </c>
      <c r="GK25" s="3">
        <v>0.43</v>
      </c>
      <c r="GL25" s="3">
        <v>0.52</v>
      </c>
      <c r="GM25" s="3">
        <v>0.99</v>
      </c>
      <c r="GN25" s="3">
        <v>2.5299999999999998</v>
      </c>
      <c r="GO25" s="3">
        <v>2.54</v>
      </c>
      <c r="GP25" s="3">
        <v>2.5</v>
      </c>
      <c r="GQ25" s="3">
        <v>2.3199999999999998</v>
      </c>
      <c r="GR25" s="3">
        <v>1.37</v>
      </c>
      <c r="GS25" s="3">
        <v>1.99</v>
      </c>
      <c r="GT25" s="3">
        <v>1.61</v>
      </c>
      <c r="GU25" s="3">
        <v>1.46</v>
      </c>
      <c r="GV25" s="3">
        <v>1.42</v>
      </c>
      <c r="GW25" s="3">
        <v>0.94</v>
      </c>
      <c r="GX25" s="3">
        <f t="shared" si="14"/>
        <v>30.74</v>
      </c>
      <c r="GY25" s="3" t="s">
        <v>329</v>
      </c>
      <c r="GZ25" s="3" t="s">
        <v>329</v>
      </c>
      <c r="HA25" s="3" t="s">
        <v>329</v>
      </c>
      <c r="HB25" s="3" t="s">
        <v>329</v>
      </c>
      <c r="HC25" s="3" t="s">
        <v>329</v>
      </c>
      <c r="HD25" s="3" t="s">
        <v>329</v>
      </c>
      <c r="HE25" s="3" t="s">
        <v>329</v>
      </c>
      <c r="HF25" s="3" t="s">
        <v>329</v>
      </c>
      <c r="HG25" s="3" t="s">
        <v>329</v>
      </c>
      <c r="HH25" s="3" t="s">
        <v>329</v>
      </c>
      <c r="HI25" s="3" t="s">
        <v>329</v>
      </c>
      <c r="HJ25" s="3" t="s">
        <v>329</v>
      </c>
      <c r="HK25" s="3" t="s">
        <v>329</v>
      </c>
      <c r="HL25" s="3" t="s">
        <v>329</v>
      </c>
      <c r="HM25" s="3" t="s">
        <v>329</v>
      </c>
      <c r="HN25" s="3" t="s">
        <v>329</v>
      </c>
      <c r="HO25" s="3" t="s">
        <v>329</v>
      </c>
      <c r="HP25" s="3" t="s">
        <v>329</v>
      </c>
      <c r="HQ25" s="3" t="s">
        <v>329</v>
      </c>
      <c r="HR25" s="3" t="s">
        <v>329</v>
      </c>
      <c r="HS25" s="3" t="s">
        <v>329</v>
      </c>
      <c r="HT25" s="3" t="s">
        <v>329</v>
      </c>
      <c r="HU25" s="3" t="s">
        <v>329</v>
      </c>
      <c r="HV25" s="3" t="s">
        <v>329</v>
      </c>
    </row>
    <row r="26" spans="2:230" x14ac:dyDescent="0.55000000000000004">
      <c r="B26" s="12" t="s">
        <v>186</v>
      </c>
      <c r="C26" s="6" t="str">
        <f t="shared" si="10"/>
        <v>水曜日</v>
      </c>
      <c r="D26" s="6"/>
      <c r="E26" s="6" t="str">
        <f t="shared" si="11"/>
        <v/>
      </c>
      <c r="F26" s="6" t="s">
        <v>426</v>
      </c>
      <c r="G26" s="6" t="s">
        <v>428</v>
      </c>
      <c r="H26" s="3">
        <v>3.64</v>
      </c>
      <c r="I26" s="3">
        <f>IF($E26="〇",H26*基本シート!$E$2,H26*VLOOKUP(LEFT(I$6,FIND("(",I$6)-1),基本シート!$B$6:$C$29,2,FALSE))</f>
        <v>108.8724</v>
      </c>
      <c r="J26" s="3">
        <v>1.05</v>
      </c>
      <c r="K26" s="3">
        <f>IF($E26="〇",J26*基本シート!$E$2,J26*VLOOKUP(LEFT(K$6,FIND("(",K$6)-1),基本シート!$B$6:$C$29,2,FALSE))</f>
        <v>31.4055</v>
      </c>
      <c r="L26" s="3">
        <v>1.17</v>
      </c>
      <c r="M26" s="3">
        <f>IF($E26="〇",L26*基本シート!$E$2,L26*VLOOKUP(LEFT(M$6,FIND("(",M$6)-1),基本シート!$B$6:$C$29,2,FALSE))</f>
        <v>34.994699999999995</v>
      </c>
      <c r="N26" s="3">
        <v>1.1399999999999999</v>
      </c>
      <c r="O26" s="3">
        <f>N26*VLOOKUP(LEFT(O$6,FIND("(",O$6)-1),基本シート!$B$6:$C$29,2,FALSE)</f>
        <v>34.0974</v>
      </c>
      <c r="P26" s="3">
        <v>1.24</v>
      </c>
      <c r="Q26" s="3">
        <f>IF($E26="〇",P26*基本シート!$E$2,P26*VLOOKUP(LEFT(Q$6,FIND("(",Q$6)-1),基本シート!$B$6:$C$29,2,FALSE))</f>
        <v>37.0884</v>
      </c>
      <c r="R26" s="3">
        <v>1.05</v>
      </c>
      <c r="S26" s="3">
        <f>IF($E26="〇",R26*基本シート!$E$2,R26*VLOOKUP(LEFT(S$6,FIND("(",S$6)-1),基本シート!$B$6:$C$29,2,FALSE))</f>
        <v>31.4055</v>
      </c>
      <c r="T26" s="3">
        <v>1.43</v>
      </c>
      <c r="U26" s="3">
        <f>IF($E26="〇",T26*基本シート!$E$2,T26*VLOOKUP(LEFT(U$6,FIND("(",U$6)-1),基本シート!$B$6:$C$29,2,FALSE))</f>
        <v>42.771299999999997</v>
      </c>
      <c r="V26" s="3">
        <v>1.23</v>
      </c>
      <c r="W26" s="3">
        <f>IF($E26="〇",V26*基本シート!$E$2,V26*VLOOKUP(LEFT(W$6,FIND("(",W$6)-1),基本シート!$B$6:$C$29,2,FALSE))</f>
        <v>45.485399999999998</v>
      </c>
      <c r="X26" s="3">
        <v>0.3</v>
      </c>
      <c r="Y26" s="3">
        <f>IF($E26="〇",X26*基本シート!$E$2,X26*VLOOKUP(LEFT(Y$6,FIND("(",Y$6)-1),基本シート!$B$6:$C$29,2,FALSE))</f>
        <v>11.093999999999999</v>
      </c>
      <c r="Z26" s="3">
        <v>0.35</v>
      </c>
      <c r="AA26" s="3">
        <f>IF($E26="〇",Z26*基本シート!$E$2,Z26*VLOOKUP(LEFT(AA$6,FIND("(",AA$6)-1),基本シート!$B$6:$C$29,2,FALSE))</f>
        <v>12.942999999999998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1.26</v>
      </c>
      <c r="AM26" s="3">
        <f>IF($E26="〇",AL26*基本シート!$E$2,AL26*VLOOKUP(LEFT(AM$6,FIND("(",AM$6)-1),基本シート!$B$6:$C$29,2,FALSE))</f>
        <v>46.594799999999999</v>
      </c>
      <c r="AN26" s="3">
        <v>2.73</v>
      </c>
      <c r="AO26" s="3">
        <f>IF($E26="〇",AN26*基本シート!$E$2,AN26*VLOOKUP(LEFT(AO$6,FIND("(",AO$6)-1),基本シート!$B$6:$C$29,2,FALSE))</f>
        <v>100.9554</v>
      </c>
      <c r="AP26" s="3">
        <v>2.29</v>
      </c>
      <c r="AQ26" s="3">
        <f>IF($E26="〇",AP26*基本シート!$E$2,AP26*VLOOKUP(LEFT(AQ$6,FIND("(",AQ$6)-1),基本シート!$B$6:$C$29,2,FALSE))</f>
        <v>84.68419999999999</v>
      </c>
      <c r="AR26" s="3">
        <v>2.0499999999999998</v>
      </c>
      <c r="AS26" s="3">
        <f>IF($E26="〇",AR26*基本シート!$E$2,AR26*VLOOKUP(LEFT(AS$6,FIND("(",AS$6)-1),基本シート!$B$6:$C$29,2,FALSE))</f>
        <v>75.808999999999983</v>
      </c>
      <c r="AT26" s="3">
        <v>1.22</v>
      </c>
      <c r="AU26" s="3">
        <f>IF($E26="〇",AT26*基本シート!$E$2,AT26*VLOOKUP(LEFT(AU$6,FIND("(",AU$6)-1),基本シート!$B$6:$C$29,2,FALSE))</f>
        <v>45.115599999999993</v>
      </c>
      <c r="AV26" s="3">
        <v>1.33</v>
      </c>
      <c r="AW26" s="3">
        <f>IF($E26="〇",AV26*基本シート!$E$2,AV26*VLOOKUP(LEFT(AW$6,FIND("(",AW$6)-1),基本シート!$B$6:$C$29,2,FALSE))</f>
        <v>49.183399999999999</v>
      </c>
      <c r="AX26" s="3">
        <v>1.57</v>
      </c>
      <c r="AY26" s="3">
        <f>IF($E26="〇",AX26*基本シート!$E$2,AX26*VLOOKUP(LEFT(AY$6,FIND("(",AY$6)-1),基本シート!$B$6:$C$29,2,FALSE))</f>
        <v>46.9587</v>
      </c>
      <c r="AZ26" s="3">
        <v>1.56</v>
      </c>
      <c r="BA26" s="3">
        <f>IF($E26="〇",AZ26*基本シート!$E$2,AZ26*VLOOKUP(LEFT(BA$6,FIND("(",BA$6)-1),基本シート!$B$6:$C$29,2,FALSE))</f>
        <v>46.659600000000005</v>
      </c>
      <c r="BB26" s="3">
        <v>3.46</v>
      </c>
      <c r="BC26" s="3">
        <f>IF($E26="〇",BB26*基本シート!$E$2,BB26*VLOOKUP(LEFT(BC$6,FIND("(",BC$6)-1),基本シート!$B$6:$C$29,2,FALSE))</f>
        <v>103.48860000000001</v>
      </c>
      <c r="BD26" s="3">
        <f t="shared" si="8"/>
        <v>30.069999999999997</v>
      </c>
      <c r="BE26" s="3">
        <f t="shared" si="9"/>
        <v>990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7.0000000000000007E-2</v>
      </c>
      <c r="BO26" s="3">
        <v>0.15</v>
      </c>
      <c r="BP26" s="3">
        <v>0.06</v>
      </c>
      <c r="BQ26" s="3">
        <v>0.09</v>
      </c>
      <c r="BR26" s="3">
        <v>0.14000000000000001</v>
      </c>
      <c r="BS26" s="3">
        <v>0.22</v>
      </c>
      <c r="BT26" s="3">
        <v>0.21</v>
      </c>
      <c r="BU26" s="3">
        <v>0.05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0.01</v>
      </c>
      <c r="CY26" s="3">
        <f>CX26*基本シート!$C$3</f>
        <v>0.16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0.02</v>
      </c>
      <c r="DE26" s="3">
        <f>DD26*基本シート!$C$3</f>
        <v>0.32</v>
      </c>
      <c r="DF26" s="3">
        <v>0.03</v>
      </c>
      <c r="DG26" s="3">
        <f>DF26*基本シート!$C$3</f>
        <v>0.48</v>
      </c>
      <c r="DH26" s="3">
        <v>0</v>
      </c>
      <c r="DI26" s="3">
        <f>DH26*基本シート!$C$3</f>
        <v>0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0.08</v>
      </c>
      <c r="EA26" s="3">
        <f>ROUND(DZ26*基本シート!$C$3,0)</f>
        <v>1</v>
      </c>
      <c r="EB26" s="3">
        <v>2.46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0.03</v>
      </c>
      <c r="EI26" s="3">
        <v>0.01</v>
      </c>
      <c r="EJ26" s="3">
        <v>0.01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0.03</v>
      </c>
      <c r="EW26" s="3">
        <v>0.03</v>
      </c>
      <c r="EX26" s="3">
        <v>0.03</v>
      </c>
      <c r="EY26" s="3">
        <v>2.13</v>
      </c>
      <c r="EZ26" s="3">
        <f t="shared" si="15"/>
        <v>4.9799999999999969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1.93</v>
      </c>
      <c r="FP26" s="3">
        <v>1.26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4.5699999999999994</v>
      </c>
      <c r="FZ26" s="3">
        <v>1.18</v>
      </c>
      <c r="GA26" s="3">
        <v>1.02</v>
      </c>
      <c r="GB26" s="3">
        <v>1.1399999999999999</v>
      </c>
      <c r="GC26" s="3">
        <v>1.1100000000000001</v>
      </c>
      <c r="GD26" s="3">
        <v>1.21</v>
      </c>
      <c r="GE26" s="3">
        <v>1.02</v>
      </c>
      <c r="GF26" s="3">
        <v>1.4</v>
      </c>
      <c r="GG26" s="3">
        <v>1.22</v>
      </c>
      <c r="GH26" s="3">
        <v>0.36</v>
      </c>
      <c r="GI26" s="3">
        <v>0.5</v>
      </c>
      <c r="GJ26" s="3">
        <v>0.47</v>
      </c>
      <c r="GK26" s="3">
        <v>0.5</v>
      </c>
      <c r="GL26" s="3">
        <v>0.44</v>
      </c>
      <c r="GM26" s="3">
        <v>0.43</v>
      </c>
      <c r="GN26" s="3">
        <v>2.11</v>
      </c>
      <c r="GO26" s="3">
        <v>2.57</v>
      </c>
      <c r="GP26" s="3">
        <v>2.71</v>
      </c>
      <c r="GQ26" s="3">
        <v>2.2599999999999998</v>
      </c>
      <c r="GR26" s="3">
        <v>2.02</v>
      </c>
      <c r="GS26" s="3">
        <v>1.2</v>
      </c>
      <c r="GT26" s="3">
        <v>1.3</v>
      </c>
      <c r="GU26" s="3">
        <v>1.54</v>
      </c>
      <c r="GV26" s="3">
        <v>1.53</v>
      </c>
      <c r="GW26" s="3">
        <v>1.33</v>
      </c>
      <c r="GX26" s="3">
        <f t="shared" si="14"/>
        <v>30.57</v>
      </c>
      <c r="GY26" s="3" t="s">
        <v>329</v>
      </c>
      <c r="GZ26" s="3" t="s">
        <v>329</v>
      </c>
      <c r="HA26" s="3" t="s">
        <v>329</v>
      </c>
      <c r="HB26" s="3" t="s">
        <v>329</v>
      </c>
      <c r="HC26" s="3" t="s">
        <v>329</v>
      </c>
      <c r="HD26" s="3" t="s">
        <v>329</v>
      </c>
      <c r="HE26" s="3" t="s">
        <v>329</v>
      </c>
      <c r="HF26" s="3" t="s">
        <v>329</v>
      </c>
      <c r="HG26" s="3" t="s">
        <v>329</v>
      </c>
      <c r="HH26" s="3" t="s">
        <v>329</v>
      </c>
      <c r="HI26" s="3" t="s">
        <v>329</v>
      </c>
      <c r="HJ26" s="3" t="s">
        <v>329</v>
      </c>
      <c r="HK26" s="3" t="s">
        <v>329</v>
      </c>
      <c r="HL26" s="3" t="s">
        <v>329</v>
      </c>
      <c r="HM26" s="3" t="s">
        <v>329</v>
      </c>
      <c r="HN26" s="3" t="s">
        <v>329</v>
      </c>
      <c r="HO26" s="3" t="s">
        <v>329</v>
      </c>
      <c r="HP26" s="3" t="s">
        <v>329</v>
      </c>
      <c r="HQ26" s="3" t="s">
        <v>329</v>
      </c>
      <c r="HR26" s="3" t="s">
        <v>329</v>
      </c>
      <c r="HS26" s="3" t="s">
        <v>329</v>
      </c>
      <c r="HT26" s="3" t="s">
        <v>329</v>
      </c>
      <c r="HU26" s="3" t="s">
        <v>329</v>
      </c>
      <c r="HV26" s="3" t="s">
        <v>329</v>
      </c>
    </row>
    <row r="27" spans="2:230" x14ac:dyDescent="0.55000000000000004">
      <c r="B27" s="12" t="s">
        <v>187</v>
      </c>
      <c r="C27" s="6" t="str">
        <f t="shared" si="10"/>
        <v>木曜日</v>
      </c>
      <c r="D27" s="6"/>
      <c r="E27" s="6" t="str">
        <f t="shared" si="11"/>
        <v/>
      </c>
      <c r="F27" s="6" t="s">
        <v>426</v>
      </c>
      <c r="G27" s="6" t="s">
        <v>428</v>
      </c>
      <c r="H27" s="3">
        <v>4.7</v>
      </c>
      <c r="I27" s="3">
        <f>IF($E27="〇",H27*基本シート!$E$2,H27*VLOOKUP(LEFT(I$6,FIND("(",I$6)-1),基本シート!$B$6:$C$29,2,FALSE))</f>
        <v>140.577</v>
      </c>
      <c r="J27" s="3">
        <v>1.44</v>
      </c>
      <c r="K27" s="3">
        <f>IF($E27="〇",J27*基本シート!$E$2,J27*VLOOKUP(LEFT(K$6,FIND("(",K$6)-1),基本シート!$B$6:$C$29,2,FALSE))</f>
        <v>43.070399999999999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1.29</v>
      </c>
      <c r="O27" s="3">
        <f>N27*VLOOKUP(LEFT(O$6,FIND("(",O$6)-1),基本シート!$B$6:$C$29,2,FALSE)</f>
        <v>38.5839</v>
      </c>
      <c r="P27" s="3">
        <v>1.28</v>
      </c>
      <c r="Q27" s="3">
        <f>IF($E27="〇",P27*基本シート!$E$2,P27*VLOOKUP(LEFT(Q$6,FIND("(",Q$6)-1),基本シート!$B$6:$C$29,2,FALSE))</f>
        <v>38.284800000000004</v>
      </c>
      <c r="R27" s="3">
        <v>1.25</v>
      </c>
      <c r="S27" s="3">
        <f>IF($E27="〇",R27*基本シート!$E$2,R27*VLOOKUP(LEFT(S$6,FIND("(",S$6)-1),基本シート!$B$6:$C$29,2,FALSE))</f>
        <v>37.387500000000003</v>
      </c>
      <c r="T27" s="3">
        <v>1.59</v>
      </c>
      <c r="U27" s="3">
        <f>IF($E27="〇",T27*基本シート!$E$2,T27*VLOOKUP(LEFT(U$6,FIND("(",U$6)-1),基本シート!$B$6:$C$29,2,FALSE))</f>
        <v>47.556900000000006</v>
      </c>
      <c r="V27" s="3">
        <v>1.53</v>
      </c>
      <c r="W27" s="3">
        <f>IF($E27="〇",V27*基本シート!$E$2,V27*VLOOKUP(LEFT(W$6,FIND("(",W$6)-1),基本シート!$B$6:$C$29,2,FALSE))</f>
        <v>56.5794</v>
      </c>
      <c r="X27" s="3">
        <v>0.21</v>
      </c>
      <c r="Y27" s="3">
        <f>IF($E27="〇",X27*基本シート!$E$2,X27*VLOOKUP(LEFT(Y$6,FIND("(",Y$6)-1),基本シート!$B$6:$C$29,2,FALSE))</f>
        <v>7.7657999999999987</v>
      </c>
      <c r="Z27" s="3">
        <v>0.26</v>
      </c>
      <c r="AA27" s="3">
        <f>IF($E27="〇",Z27*基本シート!$E$2,Z27*VLOOKUP(LEFT(AA$6,FIND("(",AA$6)-1),基本シート!$B$6:$C$29,2,FALSE))</f>
        <v>9.6147999999999989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2.09</v>
      </c>
      <c r="AO27" s="3">
        <f>IF($E27="〇",AN27*基本シート!$E$2,AN27*VLOOKUP(LEFT(AO$6,FIND("(",AO$6)-1),基本シート!$B$6:$C$29,2,FALSE))</f>
        <v>77.288199999999989</v>
      </c>
      <c r="AP27" s="3">
        <v>2.4700000000000002</v>
      </c>
      <c r="AQ27" s="3">
        <f>IF($E27="〇",AP27*基本シート!$E$2,AP27*VLOOKUP(LEFT(AQ$6,FIND("(",AQ$6)-1),基本シート!$B$6:$C$29,2,FALSE))</f>
        <v>91.340599999999995</v>
      </c>
      <c r="AR27" s="3">
        <v>1.9</v>
      </c>
      <c r="AS27" s="3">
        <f>IF($E27="〇",AR27*基本シート!$E$2,AR27*VLOOKUP(LEFT(AS$6,FIND("(",AS$6)-1),基本シート!$B$6:$C$29,2,FALSE))</f>
        <v>70.261999999999986</v>
      </c>
      <c r="AT27" s="3">
        <v>1.26</v>
      </c>
      <c r="AU27" s="3">
        <f>IF($E27="〇",AT27*基本シート!$E$2,AT27*VLOOKUP(LEFT(AU$6,FIND("(",AU$6)-1),基本シート!$B$6:$C$29,2,FALSE))</f>
        <v>46.594799999999999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1.45</v>
      </c>
      <c r="AY27" s="3">
        <f>IF($E27="〇",AX27*基本シート!$E$2,AX27*VLOOKUP(LEFT(AY$6,FIND("(",AY$6)-1),基本シート!$B$6:$C$29,2,FALSE))</f>
        <v>43.369500000000002</v>
      </c>
      <c r="AZ27" s="3">
        <v>1.43</v>
      </c>
      <c r="BA27" s="3">
        <f>IF($E27="〇",AZ27*基本シート!$E$2,AZ27*VLOOKUP(LEFT(BA$6,FIND("(",BA$6)-1),基本シート!$B$6:$C$29,2,FALSE))</f>
        <v>42.771299999999997</v>
      </c>
      <c r="BB27" s="3">
        <v>3.64</v>
      </c>
      <c r="BC27" s="3">
        <f>IF($E27="〇",BB27*基本シート!$E$2,BB27*VLOOKUP(LEFT(BC$6,FIND("(",BC$6)-1),基本シート!$B$6:$C$29,2,FALSE))</f>
        <v>108.8724</v>
      </c>
      <c r="BD27" s="3">
        <f t="shared" si="8"/>
        <v>30.42</v>
      </c>
      <c r="BE27" s="3">
        <f t="shared" si="9"/>
        <v>989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0.01</v>
      </c>
      <c r="BN27" s="3">
        <v>0.24</v>
      </c>
      <c r="BO27" s="3">
        <v>0.28999999999999998</v>
      </c>
      <c r="BP27" s="3">
        <v>0.31</v>
      </c>
      <c r="BQ27" s="3">
        <v>0.68</v>
      </c>
      <c r="BR27" s="3">
        <v>1.62</v>
      </c>
      <c r="BS27" s="3">
        <v>2.1</v>
      </c>
      <c r="BT27" s="3">
        <v>1.24</v>
      </c>
      <c r="BU27" s="3">
        <v>0.39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0.22</v>
      </c>
      <c r="DA27" s="3">
        <f>CZ27*基本シート!$C$3</f>
        <v>3.52</v>
      </c>
      <c r="DB27" s="3">
        <v>1.1499999999999999</v>
      </c>
      <c r="DC27" s="3">
        <f>DB27*基本シート!$C$3</f>
        <v>18.399999999999999</v>
      </c>
      <c r="DD27" s="3">
        <v>1.32</v>
      </c>
      <c r="DE27" s="3">
        <f>DD27*基本シート!$C$3</f>
        <v>21.12</v>
      </c>
      <c r="DF27" s="3">
        <v>0.01</v>
      </c>
      <c r="DG27" s="3">
        <f>DF27*基本シート!$C$3</f>
        <v>0.16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2.71</v>
      </c>
      <c r="EA27" s="3">
        <f>ROUND(DZ27*基本シート!$C$3,0)</f>
        <v>43</v>
      </c>
      <c r="EB27" s="3">
        <v>3.47</v>
      </c>
      <c r="EC27" s="3">
        <v>0.18</v>
      </c>
      <c r="ED27" s="3">
        <v>0.03</v>
      </c>
      <c r="EE27" s="3">
        <v>0.02</v>
      </c>
      <c r="EF27" s="3">
        <v>0.03</v>
      </c>
      <c r="EG27" s="3">
        <v>0.03</v>
      </c>
      <c r="EH27" s="3">
        <v>0.03</v>
      </c>
      <c r="EI27" s="3">
        <v>0.01</v>
      </c>
      <c r="EJ27" s="3">
        <v>0</v>
      </c>
      <c r="EK27" s="3">
        <v>0.01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0.03</v>
      </c>
      <c r="ET27" s="3">
        <v>0.03</v>
      </c>
      <c r="EU27" s="3">
        <v>0.03</v>
      </c>
      <c r="EV27" s="3">
        <v>0.03</v>
      </c>
      <c r="EW27" s="3">
        <v>0.02</v>
      </c>
      <c r="EX27" s="3">
        <v>0.02</v>
      </c>
      <c r="EY27" s="3">
        <v>2.1</v>
      </c>
      <c r="EZ27" s="3">
        <f t="shared" si="15"/>
        <v>6.0699999999999985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1.29</v>
      </c>
      <c r="FP27" s="3">
        <v>2.2599999999999998</v>
      </c>
      <c r="FQ27" s="3">
        <v>0.49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4.46</v>
      </c>
      <c r="FZ27" s="3">
        <v>1.23</v>
      </c>
      <c r="GA27" s="3">
        <v>1.26</v>
      </c>
      <c r="GB27" s="3">
        <v>1.1399999999999999</v>
      </c>
      <c r="GC27" s="3">
        <v>1.27</v>
      </c>
      <c r="GD27" s="3">
        <v>1.25</v>
      </c>
      <c r="GE27" s="3">
        <v>1.22</v>
      </c>
      <c r="GF27" s="3">
        <v>1.56</v>
      </c>
      <c r="GG27" s="3">
        <v>1.53</v>
      </c>
      <c r="GH27" s="3">
        <v>0.45</v>
      </c>
      <c r="GI27" s="3">
        <v>0.54</v>
      </c>
      <c r="GJ27" s="3">
        <v>0.56999999999999995</v>
      </c>
      <c r="GK27" s="3">
        <v>0.56000000000000005</v>
      </c>
      <c r="GL27" s="3">
        <v>0.47</v>
      </c>
      <c r="GM27" s="3">
        <v>0.83</v>
      </c>
      <c r="GN27" s="3">
        <v>2.52</v>
      </c>
      <c r="GO27" s="3">
        <v>2.65</v>
      </c>
      <c r="GP27" s="3">
        <v>2.58</v>
      </c>
      <c r="GQ27" s="3">
        <v>2.44</v>
      </c>
      <c r="GR27" s="3">
        <v>1.87</v>
      </c>
      <c r="GS27" s="3">
        <v>1.23</v>
      </c>
      <c r="GT27" s="3">
        <v>1.43</v>
      </c>
      <c r="GU27" s="3">
        <v>1.43</v>
      </c>
      <c r="GV27" s="3">
        <v>1.41</v>
      </c>
      <c r="GW27" s="3">
        <v>1.54</v>
      </c>
      <c r="GX27" s="3">
        <f t="shared" si="14"/>
        <v>32.980000000000004</v>
      </c>
      <c r="GY27" s="3" t="s">
        <v>329</v>
      </c>
      <c r="GZ27" s="3" t="s">
        <v>329</v>
      </c>
      <c r="HA27" s="3" t="s">
        <v>329</v>
      </c>
      <c r="HB27" s="3" t="s">
        <v>329</v>
      </c>
      <c r="HC27" s="3" t="s">
        <v>329</v>
      </c>
      <c r="HD27" s="3" t="s">
        <v>329</v>
      </c>
      <c r="HE27" s="3" t="s">
        <v>329</v>
      </c>
      <c r="HF27" s="3" t="s">
        <v>329</v>
      </c>
      <c r="HG27" s="3" t="s">
        <v>329</v>
      </c>
      <c r="HH27" s="3" t="s">
        <v>329</v>
      </c>
      <c r="HI27" s="3" t="s">
        <v>329</v>
      </c>
      <c r="HJ27" s="3" t="s">
        <v>329</v>
      </c>
      <c r="HK27" s="3" t="s">
        <v>329</v>
      </c>
      <c r="HL27" s="3" t="s">
        <v>329</v>
      </c>
      <c r="HM27" s="3" t="s">
        <v>329</v>
      </c>
      <c r="HN27" s="3" t="s">
        <v>329</v>
      </c>
      <c r="HO27" s="3" t="s">
        <v>329</v>
      </c>
      <c r="HP27" s="3" t="s">
        <v>329</v>
      </c>
      <c r="HQ27" s="3" t="s">
        <v>329</v>
      </c>
      <c r="HR27" s="3" t="s">
        <v>329</v>
      </c>
      <c r="HS27" s="3" t="s">
        <v>329</v>
      </c>
      <c r="HT27" s="3" t="s">
        <v>329</v>
      </c>
      <c r="HU27" s="3" t="s">
        <v>329</v>
      </c>
      <c r="HV27" s="3" t="s">
        <v>329</v>
      </c>
    </row>
    <row r="28" spans="2:230" x14ac:dyDescent="0.55000000000000004">
      <c r="B28" s="12" t="s">
        <v>188</v>
      </c>
      <c r="C28" s="6" t="str">
        <f t="shared" si="10"/>
        <v>金曜日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4.63</v>
      </c>
      <c r="I28" s="3">
        <f>IF($E28="〇",H28*基本シート!$E$2,H28*VLOOKUP(LEFT(I$6,FIND("(",I$6)-1),基本シート!$B$6:$C$29,2,FALSE))</f>
        <v>138.48329999999999</v>
      </c>
      <c r="J28" s="3">
        <v>1.26</v>
      </c>
      <c r="K28" s="3">
        <f>IF($E28="〇",J28*基本シート!$E$2,J28*VLOOKUP(LEFT(K$6,FIND("(",K$6)-1),基本シート!$B$6:$C$29,2,FALSE))</f>
        <v>37.686599999999999</v>
      </c>
      <c r="L28" s="3">
        <v>1.07</v>
      </c>
      <c r="M28" s="3">
        <f>IF($E28="〇",L28*基本シート!$E$2,L28*VLOOKUP(LEFT(M$6,FIND("(",M$6)-1),基本シート!$B$6:$C$29,2,FALSE))</f>
        <v>32.003700000000002</v>
      </c>
      <c r="N28" s="3">
        <v>1.38</v>
      </c>
      <c r="O28" s="3">
        <f>N28*VLOOKUP(LEFT(O$6,FIND("(",O$6)-1),基本シート!$B$6:$C$29,2,FALSE)</f>
        <v>41.275799999999997</v>
      </c>
      <c r="P28" s="3">
        <v>1.29</v>
      </c>
      <c r="Q28" s="3">
        <f>IF($E28="〇",P28*基本シート!$E$2,P28*VLOOKUP(LEFT(Q$6,FIND("(",Q$6)-1),基本シート!$B$6:$C$29,2,FALSE))</f>
        <v>38.5839</v>
      </c>
      <c r="R28" s="3">
        <v>1.2</v>
      </c>
      <c r="S28" s="3">
        <f>IF($E28="〇",R28*基本シート!$E$2,R28*VLOOKUP(LEFT(S$6,FIND("(",S$6)-1),基本シート!$B$6:$C$29,2,FALSE))</f>
        <v>35.891999999999996</v>
      </c>
      <c r="T28" s="3">
        <v>1.2</v>
      </c>
      <c r="U28" s="3">
        <f>IF($E28="〇",T28*基本シート!$E$2,T28*VLOOKUP(LEFT(U$6,FIND("(",U$6)-1),基本シート!$B$6:$C$29,2,FALSE))</f>
        <v>35.891999999999996</v>
      </c>
      <c r="V28" s="3">
        <v>0.39</v>
      </c>
      <c r="W28" s="3">
        <f>IF($E28="〇",V28*基本シート!$E$2,V28*VLOOKUP(LEFT(W$6,FIND("(",W$6)-1),基本シート!$B$6:$C$29,2,FALSE))</f>
        <v>14.4222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0.55000000000000004</v>
      </c>
      <c r="AO28" s="3">
        <f>IF($E28="〇",AN28*基本シート!$E$2,AN28*VLOOKUP(LEFT(AO$6,FIND("(",AO$6)-1),基本シート!$B$6:$C$29,2,FALSE))</f>
        <v>20.338999999999999</v>
      </c>
      <c r="AP28" s="3">
        <v>2.19</v>
      </c>
      <c r="AQ28" s="3">
        <f>IF($E28="〇",AP28*基本シート!$E$2,AP28*VLOOKUP(LEFT(AQ$6,FIND("(",AQ$6)-1),基本シート!$B$6:$C$29,2,FALSE))</f>
        <v>80.986199999999997</v>
      </c>
      <c r="AR28" s="3">
        <v>1.19</v>
      </c>
      <c r="AS28" s="3">
        <f>IF($E28="〇",AR28*基本シート!$E$2,AR28*VLOOKUP(LEFT(AS$6,FIND("(",AS$6)-1),基本シート!$B$6:$C$29,2,FALSE))</f>
        <v>44.006199999999993</v>
      </c>
      <c r="AT28" s="3">
        <v>1.39</v>
      </c>
      <c r="AU28" s="3">
        <f>IF($E28="〇",AT28*基本シート!$E$2,AT28*VLOOKUP(LEFT(AU$6,FIND("(",AU$6)-1),基本シート!$B$6:$C$29,2,FALSE))</f>
        <v>51.402199999999993</v>
      </c>
      <c r="AV28" s="3">
        <v>1.1399999999999999</v>
      </c>
      <c r="AW28" s="3">
        <f>IF($E28="〇",AV28*基本シート!$E$2,AV28*VLOOKUP(LEFT(AW$6,FIND("(",AW$6)-1),基本シート!$B$6:$C$29,2,FALSE))</f>
        <v>42.157199999999996</v>
      </c>
      <c r="AX28" s="3">
        <v>1.31</v>
      </c>
      <c r="AY28" s="3">
        <f>IF($E28="〇",AX28*基本シート!$E$2,AX28*VLOOKUP(LEFT(AY$6,FIND("(",AY$6)-1),基本シート!$B$6:$C$29,2,FALSE))</f>
        <v>39.182099999999998</v>
      </c>
      <c r="AZ28" s="3">
        <v>1.28</v>
      </c>
      <c r="BA28" s="3">
        <f>IF($E28="〇",AZ28*基本シート!$E$2,AZ28*VLOOKUP(LEFT(BA$6,FIND("(",BA$6)-1),基本シート!$B$6:$C$29,2,FALSE))</f>
        <v>38.284800000000004</v>
      </c>
      <c r="BB28" s="3">
        <v>5.0199999999999996</v>
      </c>
      <c r="BC28" s="3">
        <f>IF($E28="〇",BB28*基本シート!$E$2,BB28*VLOOKUP(LEFT(BC$6,FIND("(",BC$6)-1),基本シート!$B$6:$C$29,2,FALSE))</f>
        <v>150.14819999999997</v>
      </c>
      <c r="BD28" s="3">
        <f t="shared" si="8"/>
        <v>26.49</v>
      </c>
      <c r="BE28" s="3">
        <f t="shared" si="9"/>
        <v>841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5.0199999999999996</v>
      </c>
      <c r="BQ28" s="3">
        <v>5.34</v>
      </c>
      <c r="BR28" s="3">
        <v>5.46</v>
      </c>
      <c r="BS28" s="3">
        <v>4.05</v>
      </c>
      <c r="BT28" s="3">
        <v>1.51</v>
      </c>
      <c r="BU28" s="3">
        <v>0.38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0.08</v>
      </c>
      <c r="CS28" s="3">
        <f>CR28*基本シート!$C$3</f>
        <v>1.28</v>
      </c>
      <c r="CT28" s="3">
        <v>2.3199999999999998</v>
      </c>
      <c r="CU28" s="3">
        <f>CT28*基本シート!$C$3</f>
        <v>37.119999999999997</v>
      </c>
      <c r="CV28" s="3">
        <v>3.6</v>
      </c>
      <c r="CW28" s="3">
        <f>CV28*基本シート!$C$3</f>
        <v>57.6</v>
      </c>
      <c r="CX28" s="3">
        <v>4.4800000000000004</v>
      </c>
      <c r="CY28" s="3">
        <f>CX28*基本シート!$C$3</f>
        <v>71.680000000000007</v>
      </c>
      <c r="CZ28" s="3">
        <v>4.8</v>
      </c>
      <c r="DA28" s="3">
        <f>CZ28*基本シート!$C$3</f>
        <v>76.8</v>
      </c>
      <c r="DB28" s="3">
        <v>5.01</v>
      </c>
      <c r="DC28" s="3">
        <f>DB28*基本シート!$C$3</f>
        <v>80.16</v>
      </c>
      <c r="DD28" s="3">
        <v>3.59</v>
      </c>
      <c r="DE28" s="3">
        <f>DD28*基本シート!$C$3</f>
        <v>57.44</v>
      </c>
      <c r="DF28" s="3">
        <v>0.01</v>
      </c>
      <c r="DG28" s="3">
        <f>DF28*基本シート!$C$3</f>
        <v>0.16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23.89</v>
      </c>
      <c r="EA28" s="3">
        <f>ROUND(DZ28*基本シート!$C$3,0)</f>
        <v>382</v>
      </c>
      <c r="EB28" s="3">
        <v>3.44</v>
      </c>
      <c r="EC28" s="3">
        <v>0.15</v>
      </c>
      <c r="ED28" s="3">
        <v>0.03</v>
      </c>
      <c r="EE28" s="3">
        <v>0.03</v>
      </c>
      <c r="EF28" s="3">
        <v>0.02</v>
      </c>
      <c r="EG28" s="3">
        <v>0.03</v>
      </c>
      <c r="EH28" s="3">
        <v>0.01</v>
      </c>
      <c r="EI28" s="3">
        <v>0</v>
      </c>
      <c r="EJ28" s="3">
        <v>0</v>
      </c>
      <c r="EK28" s="3">
        <v>0</v>
      </c>
      <c r="EL28" s="3">
        <v>0</v>
      </c>
      <c r="EM28" s="3">
        <v>0.01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0.03</v>
      </c>
      <c r="ET28" s="3">
        <v>0.03</v>
      </c>
      <c r="EU28" s="3">
        <v>0.02</v>
      </c>
      <c r="EV28" s="3">
        <v>0.03</v>
      </c>
      <c r="EW28" s="3">
        <v>0.04</v>
      </c>
      <c r="EX28" s="3">
        <v>0.04</v>
      </c>
      <c r="EY28" s="3">
        <v>3.91</v>
      </c>
      <c r="EZ28" s="3">
        <f t="shared" si="15"/>
        <v>7.8199999999999985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5.22</v>
      </c>
      <c r="FZ28" s="3">
        <v>1.19</v>
      </c>
      <c r="GA28" s="3">
        <v>1.1100000000000001</v>
      </c>
      <c r="GB28" s="3">
        <v>1.04</v>
      </c>
      <c r="GC28" s="3">
        <v>1.35</v>
      </c>
      <c r="GD28" s="3">
        <v>1.27</v>
      </c>
      <c r="GE28" s="3">
        <v>1.17</v>
      </c>
      <c r="GF28" s="3">
        <v>1.19</v>
      </c>
      <c r="GG28" s="3">
        <v>0.95</v>
      </c>
      <c r="GH28" s="3">
        <v>0.48</v>
      </c>
      <c r="GI28" s="3">
        <v>0.56999999999999995</v>
      </c>
      <c r="GJ28" s="3">
        <v>0.54</v>
      </c>
      <c r="GK28" s="3">
        <v>0.53</v>
      </c>
      <c r="GL28" s="3">
        <v>0.46</v>
      </c>
      <c r="GM28" s="3">
        <v>0.46</v>
      </c>
      <c r="GN28" s="3">
        <v>2.4300000000000002</v>
      </c>
      <c r="GO28" s="3">
        <v>2.57</v>
      </c>
      <c r="GP28" s="3">
        <v>2.65</v>
      </c>
      <c r="GQ28" s="3">
        <v>2.16</v>
      </c>
      <c r="GR28" s="3">
        <v>1.1599999999999999</v>
      </c>
      <c r="GS28" s="3">
        <v>1.37</v>
      </c>
      <c r="GT28" s="3">
        <v>1.1100000000000001</v>
      </c>
      <c r="GU28" s="3">
        <v>1.27</v>
      </c>
      <c r="GV28" s="3">
        <v>1.24</v>
      </c>
      <c r="GW28" s="3">
        <v>1.1100000000000001</v>
      </c>
      <c r="GX28" s="3">
        <f t="shared" si="14"/>
        <v>29.379999999999995</v>
      </c>
      <c r="GY28" s="3" t="s">
        <v>329</v>
      </c>
      <c r="GZ28" s="3" t="s">
        <v>329</v>
      </c>
      <c r="HA28" s="3" t="s">
        <v>329</v>
      </c>
      <c r="HB28" s="3" t="s">
        <v>329</v>
      </c>
      <c r="HC28" s="3" t="s">
        <v>329</v>
      </c>
      <c r="HD28" s="3" t="s">
        <v>329</v>
      </c>
      <c r="HE28" s="3" t="s">
        <v>329</v>
      </c>
      <c r="HF28" s="3" t="s">
        <v>329</v>
      </c>
      <c r="HG28" s="3" t="s">
        <v>329</v>
      </c>
      <c r="HH28" s="3" t="s">
        <v>329</v>
      </c>
      <c r="HI28" s="3" t="s">
        <v>329</v>
      </c>
      <c r="HJ28" s="3" t="s">
        <v>329</v>
      </c>
      <c r="HK28" s="3" t="s">
        <v>329</v>
      </c>
      <c r="HL28" s="3" t="s">
        <v>329</v>
      </c>
      <c r="HM28" s="3" t="s">
        <v>329</v>
      </c>
      <c r="HN28" s="3" t="s">
        <v>329</v>
      </c>
      <c r="HO28" s="3" t="s">
        <v>329</v>
      </c>
      <c r="HP28" s="3" t="s">
        <v>329</v>
      </c>
      <c r="HQ28" s="3" t="s">
        <v>329</v>
      </c>
      <c r="HR28" s="3" t="s">
        <v>329</v>
      </c>
      <c r="HS28" s="3" t="s">
        <v>329</v>
      </c>
      <c r="HT28" s="3" t="s">
        <v>329</v>
      </c>
      <c r="HU28" s="3" t="s">
        <v>329</v>
      </c>
      <c r="HV28" s="3" t="s">
        <v>329</v>
      </c>
    </row>
    <row r="29" spans="2:230" x14ac:dyDescent="0.55000000000000004">
      <c r="B29" s="12" t="s">
        <v>189</v>
      </c>
      <c r="C29" s="6" t="str">
        <f t="shared" si="10"/>
        <v>土曜日</v>
      </c>
      <c r="D29" s="6"/>
      <c r="E29" s="6" t="str">
        <f t="shared" si="11"/>
        <v>〇</v>
      </c>
      <c r="F29" s="6" t="s">
        <v>430</v>
      </c>
      <c r="G29" s="6" t="s">
        <v>426</v>
      </c>
      <c r="H29" s="3">
        <v>3.7</v>
      </c>
      <c r="I29" s="3">
        <f>IF($E29="〇",H29*基本シート!$E$2,H29*VLOOKUP(LEFT(I$6,FIND("(",I$6)-1),基本シート!$B$6:$C$29,2,FALSE))</f>
        <v>110.667</v>
      </c>
      <c r="J29" s="3">
        <v>1.43</v>
      </c>
      <c r="K29" s="3">
        <f>IF($E29="〇",J29*基本シート!$E$2,J29*VLOOKUP(LEFT(K$6,FIND("(",K$6)-1),基本シート!$B$6:$C$29,2,FALSE))</f>
        <v>42.771299999999997</v>
      </c>
      <c r="L29" s="3">
        <v>1.28</v>
      </c>
      <c r="M29" s="3">
        <f>IF($E29="〇",L29*基本シート!$E$2,L29*VLOOKUP(LEFT(M$6,FIND("(",M$6)-1),基本シート!$B$6:$C$29,2,FALSE))</f>
        <v>38.284800000000004</v>
      </c>
      <c r="N29" s="3">
        <v>1.18</v>
      </c>
      <c r="O29" s="3">
        <f>N29*VLOOKUP(LEFT(O$6,FIND("(",O$6)-1),基本シート!$B$6:$C$29,2,FALSE)</f>
        <v>35.293799999999997</v>
      </c>
      <c r="P29" s="3">
        <v>1.1599999999999999</v>
      </c>
      <c r="Q29" s="3">
        <f>IF($E29="〇",P29*基本シート!$E$2,P29*VLOOKUP(LEFT(Q$6,FIND("(",Q$6)-1),基本シート!$B$6:$C$29,2,FALSE))</f>
        <v>34.695599999999999</v>
      </c>
      <c r="R29" s="3">
        <v>1.1499999999999999</v>
      </c>
      <c r="S29" s="3">
        <f>IF($E29="〇",R29*基本シート!$E$2,R29*VLOOKUP(LEFT(S$6,FIND("(",S$6)-1),基本シート!$B$6:$C$29,2,FALSE))</f>
        <v>34.396499999999996</v>
      </c>
      <c r="T29" s="3">
        <v>1.21</v>
      </c>
      <c r="U29" s="3">
        <f>IF($E29="〇",T29*基本シート!$E$2,T29*VLOOKUP(LEFT(U$6,FIND("(",U$6)-1),基本シート!$B$6:$C$29,2,FALSE))</f>
        <v>36.191099999999999</v>
      </c>
      <c r="V29" s="3">
        <v>1.1000000000000001</v>
      </c>
      <c r="W29" s="3">
        <f>IF($E29="〇",V29*基本シート!$E$2,V29*VLOOKUP(LEFT(W$6,FIND("(",W$6)-1),基本シート!$B$6:$C$29,2,FALSE))</f>
        <v>32.901000000000003</v>
      </c>
      <c r="X29" s="3">
        <v>0.49</v>
      </c>
      <c r="Y29" s="3">
        <f>IF($E29="〇",X29*基本シート!$E$2,X29*VLOOKUP(LEFT(Y$6,FIND("(",Y$6)-1),基本シート!$B$6:$C$29,2,FALSE))</f>
        <v>14.655899999999999</v>
      </c>
      <c r="Z29" s="3">
        <v>0.88</v>
      </c>
      <c r="AA29" s="3">
        <f>IF($E29="〇",Z29*基本シート!$E$2,Z29*VLOOKUP(LEFT(AA$6,FIND("(",AA$6)-1),基本シート!$B$6:$C$29,2,FALSE))</f>
        <v>26.320800000000002</v>
      </c>
      <c r="AB29" s="3">
        <v>0.01</v>
      </c>
      <c r="AC29" s="3">
        <f>IF($E29="〇",AB29*基本シート!$E$2,AB29*VLOOKUP(LEFT(AC$6,FIND("(",AC$6)-1),基本シート!$B$6:$C$29,2,FALSE))</f>
        <v>0.29910000000000003</v>
      </c>
      <c r="AD29" s="3">
        <v>0.02</v>
      </c>
      <c r="AE29" s="3">
        <f>IF($E29="〇",AD29*基本シート!$E$2,AD29*VLOOKUP(LEFT(AE$6,FIND("(",AE$6)-1),基本シート!$B$6:$C$29,2,FALSE))</f>
        <v>0.59820000000000007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0.96</v>
      </c>
      <c r="AK29" s="3">
        <f>IF($E29="〇",AJ29*基本シート!$E$2,AJ29*VLOOKUP(LEFT(AK$6,FIND("(",AK$6)-1),基本シート!$B$6:$C$29,2,FALSE))</f>
        <v>28.7136</v>
      </c>
      <c r="AL29" s="3">
        <v>3.74</v>
      </c>
      <c r="AM29" s="3">
        <f>IF($E29="〇",AL29*基本シート!$E$2,AL29*VLOOKUP(LEFT(AM$6,FIND("(",AM$6)-1),基本シート!$B$6:$C$29,2,FALSE))</f>
        <v>111.86340000000001</v>
      </c>
      <c r="AN29" s="3">
        <v>3.9</v>
      </c>
      <c r="AO29" s="3">
        <f>IF($E29="〇",AN29*基本シート!$E$2,AN29*VLOOKUP(LEFT(AO$6,FIND("(",AO$6)-1),基本シート!$B$6:$C$29,2,FALSE))</f>
        <v>116.649</v>
      </c>
      <c r="AP29" s="3">
        <v>2.75</v>
      </c>
      <c r="AQ29" s="3">
        <f>IF($E29="〇",AP29*基本シート!$E$2,AP29*VLOOKUP(LEFT(AQ$6,FIND("(",AQ$6)-1),基本シート!$B$6:$C$29,2,FALSE))</f>
        <v>82.252499999999998</v>
      </c>
      <c r="AR29" s="3">
        <v>1.76</v>
      </c>
      <c r="AS29" s="3">
        <f>IF($E29="〇",AR29*基本シート!$E$2,AR29*VLOOKUP(LEFT(AS$6,FIND("(",AS$6)-1),基本シート!$B$6:$C$29,2,FALSE))</f>
        <v>52.641600000000004</v>
      </c>
      <c r="AT29" s="3">
        <v>1.2</v>
      </c>
      <c r="AU29" s="3">
        <f>IF($E29="〇",AT29*基本シート!$E$2,AT29*VLOOKUP(LEFT(AU$6,FIND("(",AU$6)-1),基本シート!$B$6:$C$29,2,FALSE))</f>
        <v>35.891999999999996</v>
      </c>
      <c r="AV29" s="3">
        <v>1.34</v>
      </c>
      <c r="AW29" s="3">
        <f>IF($E29="〇",AV29*基本シート!$E$2,AV29*VLOOKUP(LEFT(AW$6,FIND("(",AW$6)-1),基本シート!$B$6:$C$29,2,FALSE))</f>
        <v>40.0794</v>
      </c>
      <c r="AX29" s="3">
        <v>1.39</v>
      </c>
      <c r="AY29" s="3">
        <f>IF($E29="〇",AX29*基本シート!$E$2,AX29*VLOOKUP(LEFT(AY$6,FIND("(",AY$6)-1),基本シート!$B$6:$C$29,2,FALSE))</f>
        <v>41.5749</v>
      </c>
      <c r="AZ29" s="3">
        <v>1.19</v>
      </c>
      <c r="BA29" s="3">
        <f>IF($E29="〇",AZ29*基本シート!$E$2,AZ29*VLOOKUP(LEFT(BA$6,FIND("(",BA$6)-1),基本シート!$B$6:$C$29,2,FALSE))</f>
        <v>35.5929</v>
      </c>
      <c r="BB29" s="3">
        <v>4.1900000000000004</v>
      </c>
      <c r="BC29" s="3">
        <f>IF($E29="〇",BB29*基本シート!$E$2,BB29*VLOOKUP(LEFT(BC$6,FIND("(",BC$6)-1),基本シート!$B$6:$C$29,2,FALSE))</f>
        <v>125.32290000000002</v>
      </c>
      <c r="BD29" s="3">
        <f t="shared" si="8"/>
        <v>36.03</v>
      </c>
      <c r="BE29" s="3">
        <f t="shared" si="9"/>
        <v>1078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0.01</v>
      </c>
      <c r="BP29" s="3">
        <v>0.1</v>
      </c>
      <c r="BQ29" s="3">
        <v>0.02</v>
      </c>
      <c r="BR29" s="3">
        <v>0.05</v>
      </c>
      <c r="BS29" s="3">
        <v>0.02</v>
      </c>
      <c r="BT29" s="3">
        <v>0.03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0.01</v>
      </c>
      <c r="DA29" s="3">
        <f>CZ29*基本シート!$C$3</f>
        <v>0.16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0.02</v>
      </c>
      <c r="EA29" s="3">
        <f>ROUND(DZ29*基本シート!$C$3,0)</f>
        <v>0</v>
      </c>
      <c r="EB29" s="3">
        <v>2.7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0.03</v>
      </c>
      <c r="EI29" s="3">
        <v>0.02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0.02</v>
      </c>
      <c r="ER29" s="3">
        <v>0.03</v>
      </c>
      <c r="ES29" s="3">
        <v>0.03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2.11</v>
      </c>
      <c r="EZ29" s="3">
        <f t="shared" si="15"/>
        <v>5.2399999999999975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4.42</v>
      </c>
      <c r="FZ29" s="3">
        <v>1</v>
      </c>
      <c r="GA29" s="3">
        <v>1.4</v>
      </c>
      <c r="GB29" s="3">
        <v>1.25</v>
      </c>
      <c r="GC29" s="3">
        <v>1.1499999999999999</v>
      </c>
      <c r="GD29" s="3">
        <v>1.1299999999999999</v>
      </c>
      <c r="GE29" s="3">
        <v>1.1200000000000001</v>
      </c>
      <c r="GF29" s="3">
        <v>1.18</v>
      </c>
      <c r="GG29" s="3">
        <v>1.08</v>
      </c>
      <c r="GH29" s="3">
        <v>0.5</v>
      </c>
      <c r="GI29" s="3">
        <v>0.89</v>
      </c>
      <c r="GJ29" s="3">
        <v>0.88</v>
      </c>
      <c r="GK29" s="3">
        <v>0.8</v>
      </c>
      <c r="GL29" s="3">
        <v>0.62</v>
      </c>
      <c r="GM29" s="3">
        <v>0.59</v>
      </c>
      <c r="GN29" s="3">
        <v>2.72</v>
      </c>
      <c r="GO29" s="3">
        <v>3.72</v>
      </c>
      <c r="GP29" s="3">
        <v>3.87</v>
      </c>
      <c r="GQ29" s="3">
        <v>2.72</v>
      </c>
      <c r="GR29" s="3">
        <v>1.73</v>
      </c>
      <c r="GS29" s="3">
        <v>1.17</v>
      </c>
      <c r="GT29" s="3">
        <v>1.31</v>
      </c>
      <c r="GU29" s="3">
        <v>1.36</v>
      </c>
      <c r="GV29" s="3">
        <v>1.1599999999999999</v>
      </c>
      <c r="GW29" s="3">
        <v>2.08</v>
      </c>
      <c r="GX29" s="3">
        <f t="shared" si="14"/>
        <v>35.43</v>
      </c>
      <c r="GY29" s="3" t="s">
        <v>329</v>
      </c>
      <c r="GZ29" s="3" t="s">
        <v>329</v>
      </c>
      <c r="HA29" s="3" t="s">
        <v>329</v>
      </c>
      <c r="HB29" s="3" t="s">
        <v>329</v>
      </c>
      <c r="HC29" s="3" t="s">
        <v>329</v>
      </c>
      <c r="HD29" s="3" t="s">
        <v>329</v>
      </c>
      <c r="HE29" s="3" t="s">
        <v>329</v>
      </c>
      <c r="HF29" s="3" t="s">
        <v>329</v>
      </c>
      <c r="HG29" s="3" t="s">
        <v>329</v>
      </c>
      <c r="HH29" s="3" t="s">
        <v>329</v>
      </c>
      <c r="HI29" s="3" t="s">
        <v>329</v>
      </c>
      <c r="HJ29" s="3" t="s">
        <v>329</v>
      </c>
      <c r="HK29" s="3" t="s">
        <v>329</v>
      </c>
      <c r="HL29" s="3" t="s">
        <v>329</v>
      </c>
      <c r="HM29" s="3" t="s">
        <v>329</v>
      </c>
      <c r="HN29" s="3" t="s">
        <v>329</v>
      </c>
      <c r="HO29" s="3" t="s">
        <v>329</v>
      </c>
      <c r="HP29" s="3" t="s">
        <v>329</v>
      </c>
      <c r="HQ29" s="3" t="s">
        <v>329</v>
      </c>
      <c r="HR29" s="3" t="s">
        <v>329</v>
      </c>
      <c r="HS29" s="3" t="s">
        <v>329</v>
      </c>
      <c r="HT29" s="3" t="s">
        <v>329</v>
      </c>
      <c r="HU29" s="3" t="s">
        <v>329</v>
      </c>
      <c r="HV29" s="3" t="s">
        <v>329</v>
      </c>
    </row>
    <row r="30" spans="2:230" x14ac:dyDescent="0.55000000000000004">
      <c r="B30" s="12" t="s">
        <v>190</v>
      </c>
      <c r="C30" s="6" t="str">
        <f t="shared" si="10"/>
        <v>日曜日</v>
      </c>
      <c r="D30" s="6"/>
      <c r="E30" s="6" t="str">
        <f t="shared" si="11"/>
        <v>〇</v>
      </c>
      <c r="F30" s="6" t="s">
        <v>426</v>
      </c>
      <c r="G30" s="6" t="s">
        <v>430</v>
      </c>
      <c r="H30" s="3">
        <v>4.46</v>
      </c>
      <c r="I30" s="3">
        <f>IF($E30="〇",H30*基本シート!$E$2,H30*VLOOKUP(LEFT(I$6,FIND("(",I$6)-1),基本シート!$B$6:$C$29,2,FALSE))</f>
        <v>133.39859999999999</v>
      </c>
      <c r="J30" s="3">
        <v>1.18</v>
      </c>
      <c r="K30" s="3">
        <f>IF($E30="〇",J30*基本シート!$E$2,J30*VLOOKUP(LEFT(K$6,FIND("(",K$6)-1),基本シート!$B$6:$C$29,2,FALSE))</f>
        <v>35.293799999999997</v>
      </c>
      <c r="L30" s="3">
        <v>1</v>
      </c>
      <c r="M30" s="3">
        <f>IF($E30="〇",L30*基本シート!$E$2,L30*VLOOKUP(LEFT(M$6,FIND("(",M$6)-1),基本シート!$B$6:$C$29,2,FALSE))</f>
        <v>29.91</v>
      </c>
      <c r="N30" s="3">
        <v>1.1000000000000001</v>
      </c>
      <c r="O30" s="3">
        <f>N30*VLOOKUP(LEFT(O$6,FIND("(",O$6)-1),基本シート!$B$6:$C$29,2,FALSE)</f>
        <v>32.901000000000003</v>
      </c>
      <c r="P30" s="3">
        <v>1.22</v>
      </c>
      <c r="Q30" s="3">
        <f>IF($E30="〇",P30*基本シート!$E$2,P30*VLOOKUP(LEFT(Q$6,FIND("(",Q$6)-1),基本シート!$B$6:$C$29,2,FALSE))</f>
        <v>36.490200000000002</v>
      </c>
      <c r="R30" s="3">
        <v>1.33</v>
      </c>
      <c r="S30" s="3">
        <f>IF($E30="〇",R30*基本シート!$E$2,R30*VLOOKUP(LEFT(S$6,FIND("(",S$6)-1),基本シート!$B$6:$C$29,2,FALSE))</f>
        <v>39.780300000000004</v>
      </c>
      <c r="T30" s="3">
        <v>1.1100000000000001</v>
      </c>
      <c r="U30" s="3">
        <f>IF($E30="〇",T30*基本シート!$E$2,T30*VLOOKUP(LEFT(U$6,FIND("(",U$6)-1),基本シート!$B$6:$C$29,2,FALSE))</f>
        <v>33.200100000000006</v>
      </c>
      <c r="V30" s="3">
        <v>1.25</v>
      </c>
      <c r="W30" s="3">
        <f>IF($E30="〇",V30*基本シート!$E$2,V30*VLOOKUP(LEFT(W$6,FIND("(",W$6)-1),基本シート!$B$6:$C$29,2,FALSE))</f>
        <v>37.387500000000003</v>
      </c>
      <c r="X30" s="3">
        <v>2.83</v>
      </c>
      <c r="Y30" s="3">
        <f>IF($E30="〇",X30*基本シート!$E$2,X30*VLOOKUP(LEFT(Y$6,FIND("(",Y$6)-1),基本シート!$B$6:$C$29,2,FALSE))</f>
        <v>84.645300000000006</v>
      </c>
      <c r="Z30" s="3">
        <v>0.94</v>
      </c>
      <c r="AA30" s="3">
        <f>IF($E30="〇",Z30*基本シート!$E$2,Z30*VLOOKUP(LEFT(AA$6,FIND("(",AA$6)-1),基本シート!$B$6:$C$29,2,FALSE))</f>
        <v>28.115399999999998</v>
      </c>
      <c r="AB30" s="3">
        <v>0.03</v>
      </c>
      <c r="AC30" s="3">
        <f>IF($E30="〇",AB30*基本シート!$E$2,AB30*VLOOKUP(LEFT(AC$6,FIND("(",AC$6)-1),基本シート!$B$6:$C$29,2,FALSE))</f>
        <v>0.89729999999999999</v>
      </c>
      <c r="AD30" s="3">
        <v>0.01</v>
      </c>
      <c r="AE30" s="3">
        <f>IF($E30="〇",AD30*基本シート!$E$2,AD30*VLOOKUP(LEFT(AE$6,FIND("(",AE$6)-1),基本シート!$B$6:$C$29,2,FALSE))</f>
        <v>0.29910000000000003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0.94</v>
      </c>
      <c r="AK30" s="3">
        <f>IF($E30="〇",AJ30*基本シート!$E$2,AJ30*VLOOKUP(LEFT(AK$6,FIND("(",AK$6)-1),基本シート!$B$6:$C$29,2,FALSE))</f>
        <v>28.115399999999998</v>
      </c>
      <c r="AL30" s="3">
        <v>2.25</v>
      </c>
      <c r="AM30" s="3">
        <f>IF($E30="〇",AL30*基本シート!$E$2,AL30*VLOOKUP(LEFT(AM$6,FIND("(",AM$6)-1),基本シート!$B$6:$C$29,2,FALSE))</f>
        <v>67.297499999999999</v>
      </c>
      <c r="AN30" s="3">
        <v>2.91</v>
      </c>
      <c r="AO30" s="3">
        <f>IF($E30="〇",AN30*基本シート!$E$2,AN30*VLOOKUP(LEFT(AO$6,FIND("(",AO$6)-1),基本シート!$B$6:$C$29,2,FALSE))</f>
        <v>87.0381</v>
      </c>
      <c r="AP30" s="3">
        <v>2.5499999999999998</v>
      </c>
      <c r="AQ30" s="3">
        <f>IF($E30="〇",AP30*基本シート!$E$2,AP30*VLOOKUP(LEFT(AQ$6,FIND("(",AQ$6)-1),基本シート!$B$6:$C$29,2,FALSE))</f>
        <v>76.270499999999998</v>
      </c>
      <c r="AR30" s="3">
        <v>1.2</v>
      </c>
      <c r="AS30" s="3">
        <f>IF($E30="〇",AR30*基本シート!$E$2,AR30*VLOOKUP(LEFT(AS$6,FIND("(",AS$6)-1),基本シート!$B$6:$C$29,2,FALSE))</f>
        <v>35.891999999999996</v>
      </c>
      <c r="AT30" s="3">
        <v>1.34</v>
      </c>
      <c r="AU30" s="3">
        <f>IF($E30="〇",AT30*基本シート!$E$2,AT30*VLOOKUP(LEFT(AU$6,FIND("(",AU$6)-1),基本シート!$B$6:$C$29,2,FALSE))</f>
        <v>40.0794</v>
      </c>
      <c r="AV30" s="3">
        <v>1.39</v>
      </c>
      <c r="AW30" s="3">
        <f>IF($E30="〇",AV30*基本シート!$E$2,AV30*VLOOKUP(LEFT(AW$6,FIND("(",AW$6)-1),基本シート!$B$6:$C$29,2,FALSE))</f>
        <v>41.5749</v>
      </c>
      <c r="AX30" s="3">
        <v>1.25</v>
      </c>
      <c r="AY30" s="3">
        <f>IF($E30="〇",AX30*基本シート!$E$2,AX30*VLOOKUP(LEFT(AY$6,FIND("(",AY$6)-1),基本シート!$B$6:$C$29,2,FALSE))</f>
        <v>37.387500000000003</v>
      </c>
      <c r="AZ30" s="3">
        <v>1.06</v>
      </c>
      <c r="BA30" s="3">
        <f>IF($E30="〇",AZ30*基本シート!$E$2,AZ30*VLOOKUP(LEFT(BA$6,FIND("(",BA$6)-1),基本シート!$B$6:$C$29,2,FALSE))</f>
        <v>31.704600000000003</v>
      </c>
      <c r="BB30" s="3">
        <v>3.84</v>
      </c>
      <c r="BC30" s="3">
        <f>IF($E30="〇",BB30*基本シート!$E$2,BB30*VLOOKUP(LEFT(BC$6,FIND("(",BC$6)-1),基本シート!$B$6:$C$29,2,FALSE))</f>
        <v>114.8544</v>
      </c>
      <c r="BD30" s="3">
        <f t="shared" si="8"/>
        <v>35.190000000000005</v>
      </c>
      <c r="BE30" s="3">
        <f t="shared" si="9"/>
        <v>1053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0.04</v>
      </c>
      <c r="BO30" s="3">
        <v>0.13</v>
      </c>
      <c r="BP30" s="3">
        <v>0.11</v>
      </c>
      <c r="BQ30" s="3">
        <v>0.06</v>
      </c>
      <c r="BR30" s="3">
        <v>7.0000000000000007E-2</v>
      </c>
      <c r="BS30" s="3">
        <v>0.04</v>
      </c>
      <c r="BT30" s="3">
        <v>0.01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0.01</v>
      </c>
      <c r="CY30" s="3">
        <f>CX30*基本シート!$C$3</f>
        <v>0.16</v>
      </c>
      <c r="CZ30" s="3">
        <v>0.01</v>
      </c>
      <c r="DA30" s="3">
        <f>CZ30*基本シート!$C$3</f>
        <v>0.16</v>
      </c>
      <c r="DB30" s="3">
        <v>0.01</v>
      </c>
      <c r="DC30" s="3">
        <f>DB30*基本シート!$C$3</f>
        <v>0.16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0.03</v>
      </c>
      <c r="EA30" s="3">
        <f>ROUND(DZ30*基本シート!$C$3,0)</f>
        <v>0</v>
      </c>
      <c r="EB30" s="3">
        <v>3.36</v>
      </c>
      <c r="EC30" s="3">
        <v>0.16</v>
      </c>
      <c r="ED30" s="3">
        <v>0.02</v>
      </c>
      <c r="EE30" s="3">
        <v>0.03</v>
      </c>
      <c r="EF30" s="3">
        <v>0.03</v>
      </c>
      <c r="EG30" s="3">
        <v>0.03</v>
      </c>
      <c r="EH30" s="3">
        <v>0.03</v>
      </c>
      <c r="EI30" s="3">
        <v>0.02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0.03</v>
      </c>
      <c r="ES30" s="3">
        <v>0.02</v>
      </c>
      <c r="ET30" s="3">
        <v>0.03</v>
      </c>
      <c r="EU30" s="3">
        <v>0.03</v>
      </c>
      <c r="EV30" s="3">
        <v>0.03</v>
      </c>
      <c r="EW30" s="3">
        <v>0.02</v>
      </c>
      <c r="EX30" s="3">
        <v>0.03</v>
      </c>
      <c r="EY30" s="3">
        <v>3.08</v>
      </c>
      <c r="EZ30" s="3">
        <f t="shared" si="15"/>
        <v>6.9599999999999982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0.28999999999999998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3"/>
        <v>5.3100000000000005</v>
      </c>
      <c r="FZ30" s="3">
        <v>1.1000000000000001</v>
      </c>
      <c r="GA30" s="3">
        <v>1.02</v>
      </c>
      <c r="GB30" s="3">
        <v>0.98</v>
      </c>
      <c r="GC30" s="3">
        <v>1.07</v>
      </c>
      <c r="GD30" s="3">
        <v>1.19</v>
      </c>
      <c r="GE30" s="3">
        <v>1.3</v>
      </c>
      <c r="GF30" s="3">
        <v>1.08</v>
      </c>
      <c r="GG30" s="3">
        <v>1.23</v>
      </c>
      <c r="GH30" s="3">
        <v>2.87</v>
      </c>
      <c r="GI30" s="3">
        <v>1.07</v>
      </c>
      <c r="GJ30" s="3">
        <v>1.22</v>
      </c>
      <c r="GK30" s="3">
        <v>1.1299999999999999</v>
      </c>
      <c r="GL30" s="3">
        <v>1.76</v>
      </c>
      <c r="GM30" s="3">
        <v>1.2</v>
      </c>
      <c r="GN30" s="3">
        <v>1.24</v>
      </c>
      <c r="GO30" s="3">
        <v>2.2400000000000002</v>
      </c>
      <c r="GP30" s="3">
        <v>2.88</v>
      </c>
      <c r="GQ30" s="3">
        <v>2.5299999999999998</v>
      </c>
      <c r="GR30" s="3">
        <v>1.17</v>
      </c>
      <c r="GS30" s="3">
        <v>1.31</v>
      </c>
      <c r="GT30" s="3">
        <v>1.36</v>
      </c>
      <c r="GU30" s="3">
        <v>1.23</v>
      </c>
      <c r="GV30" s="3">
        <v>1.03</v>
      </c>
      <c r="GW30" s="3">
        <v>0.76</v>
      </c>
      <c r="GX30" s="3">
        <f t="shared" si="14"/>
        <v>33.97</v>
      </c>
      <c r="GY30" s="3" t="s">
        <v>329</v>
      </c>
      <c r="GZ30" s="3" t="s">
        <v>329</v>
      </c>
      <c r="HA30" s="3" t="s">
        <v>329</v>
      </c>
      <c r="HB30" s="3" t="s">
        <v>329</v>
      </c>
      <c r="HC30" s="3" t="s">
        <v>329</v>
      </c>
      <c r="HD30" s="3" t="s">
        <v>329</v>
      </c>
      <c r="HE30" s="3" t="s">
        <v>329</v>
      </c>
      <c r="HF30" s="3" t="s">
        <v>329</v>
      </c>
      <c r="HG30" s="3" t="s">
        <v>329</v>
      </c>
      <c r="HH30" s="3" t="s">
        <v>329</v>
      </c>
      <c r="HI30" s="3" t="s">
        <v>329</v>
      </c>
      <c r="HJ30" s="3" t="s">
        <v>329</v>
      </c>
      <c r="HK30" s="3" t="s">
        <v>329</v>
      </c>
      <c r="HL30" s="3" t="s">
        <v>329</v>
      </c>
      <c r="HM30" s="3" t="s">
        <v>329</v>
      </c>
      <c r="HN30" s="3" t="s">
        <v>329</v>
      </c>
      <c r="HO30" s="3" t="s">
        <v>329</v>
      </c>
      <c r="HP30" s="3" t="s">
        <v>329</v>
      </c>
      <c r="HQ30" s="3" t="s">
        <v>329</v>
      </c>
      <c r="HR30" s="3" t="s">
        <v>329</v>
      </c>
      <c r="HS30" s="3" t="s">
        <v>329</v>
      </c>
      <c r="HT30" s="3" t="s">
        <v>329</v>
      </c>
      <c r="HU30" s="3" t="s">
        <v>329</v>
      </c>
      <c r="HV30" s="3" t="s">
        <v>329</v>
      </c>
    </row>
    <row r="31" spans="2:230" x14ac:dyDescent="0.55000000000000004">
      <c r="B31" s="12" t="s">
        <v>191</v>
      </c>
      <c r="C31" s="6" t="str">
        <f t="shared" si="10"/>
        <v>月曜日</v>
      </c>
      <c r="D31" s="6"/>
      <c r="E31" s="6" t="str">
        <f t="shared" si="11"/>
        <v/>
      </c>
      <c r="F31" s="6" t="s">
        <v>426</v>
      </c>
      <c r="G31" s="6" t="s">
        <v>430</v>
      </c>
      <c r="H31" s="3">
        <v>4.46</v>
      </c>
      <c r="I31" s="3">
        <f>IF($E31="〇",H31*基本シート!$E$2,H31*VLOOKUP(LEFT(I$6,FIND("(",I$6)-1),基本シート!$B$6:$C$29,2,FALSE))</f>
        <v>133.39859999999999</v>
      </c>
      <c r="J31" s="3">
        <v>1.23</v>
      </c>
      <c r="K31" s="3">
        <f>IF($E31="〇",J31*基本シート!$E$2,J31*VLOOKUP(LEFT(K$6,FIND("(",K$6)-1),基本シート!$B$6:$C$29,2,FALSE))</f>
        <v>36.789299999999997</v>
      </c>
      <c r="L31" s="3">
        <v>2.2400000000000002</v>
      </c>
      <c r="M31" s="3">
        <f>IF($E31="〇",L31*基本シート!$E$2,L31*VLOOKUP(LEFT(M$6,FIND("(",M$6)-1),基本シート!$B$6:$C$29,2,FALSE))</f>
        <v>66.998400000000004</v>
      </c>
      <c r="N31" s="3">
        <v>1.0900000000000001</v>
      </c>
      <c r="O31" s="3">
        <f>N31*VLOOKUP(LEFT(O$6,FIND("(",O$6)-1),基本シート!$B$6:$C$29,2,FALSE)</f>
        <v>32.601900000000001</v>
      </c>
      <c r="P31" s="3">
        <v>1.39</v>
      </c>
      <c r="Q31" s="3">
        <f>IF($E31="〇",P31*基本シート!$E$2,P31*VLOOKUP(LEFT(Q$6,FIND("(",Q$6)-1),基本シート!$B$6:$C$29,2,FALSE))</f>
        <v>41.5749</v>
      </c>
      <c r="R31" s="3">
        <v>1.28</v>
      </c>
      <c r="S31" s="3">
        <f>IF($E31="〇",R31*基本シート!$E$2,R31*VLOOKUP(LEFT(S$6,FIND("(",S$6)-1),基本シート!$B$6:$C$29,2,FALSE))</f>
        <v>38.284800000000004</v>
      </c>
      <c r="T31" s="3">
        <v>1.43</v>
      </c>
      <c r="U31" s="3">
        <f>IF($E31="〇",T31*基本シート!$E$2,T31*VLOOKUP(LEFT(U$6,FIND("(",U$6)-1),基本シート!$B$6:$C$29,2,FALSE))</f>
        <v>42.771299999999997</v>
      </c>
      <c r="V31" s="3">
        <v>2.16</v>
      </c>
      <c r="W31" s="3">
        <f>IF($E31="〇",V31*基本シート!$E$2,V31*VLOOKUP(LEFT(W$6,FIND("(",W$6)-1),基本シート!$B$6:$C$29,2,FALSE))</f>
        <v>79.876800000000003</v>
      </c>
      <c r="X31" s="3">
        <v>0.44</v>
      </c>
      <c r="Y31" s="3">
        <f>IF($E31="〇",X31*基本シート!$E$2,X31*VLOOKUP(LEFT(Y$6,FIND("(",Y$6)-1),基本シート!$B$6:$C$29,2,FALSE))</f>
        <v>16.2712</v>
      </c>
      <c r="Z31" s="3">
        <v>0.48</v>
      </c>
      <c r="AA31" s="3">
        <f>IF($E31="〇",Z31*基本シート!$E$2,Z31*VLOOKUP(LEFT(AA$6,FIND("(",AA$6)-1),基本シート!$B$6:$C$29,2,FALSE))</f>
        <v>17.750399999999999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2.52</v>
      </c>
      <c r="AO31" s="3">
        <f>IF($E31="〇",AN31*基本シート!$E$2,AN31*VLOOKUP(LEFT(AO$6,FIND("(",AO$6)-1),基本シート!$B$6:$C$29,2,FALSE))</f>
        <v>93.189599999999999</v>
      </c>
      <c r="AP31" s="3">
        <v>3.17</v>
      </c>
      <c r="AQ31" s="3">
        <f>IF($E31="〇",AP31*基本シート!$E$2,AP31*VLOOKUP(LEFT(AQ$6,FIND("(",AQ$6)-1),基本シート!$B$6:$C$29,2,FALSE))</f>
        <v>117.22659999999999</v>
      </c>
      <c r="AR31" s="3">
        <v>1.69</v>
      </c>
      <c r="AS31" s="3">
        <f>IF($E31="〇",AR31*基本シート!$E$2,AR31*VLOOKUP(LEFT(AS$6,FIND("(",AS$6)-1),基本シート!$B$6:$C$29,2,FALSE))</f>
        <v>62.496199999999995</v>
      </c>
      <c r="AT31" s="3">
        <v>1.72</v>
      </c>
      <c r="AU31" s="3">
        <f>IF($E31="〇",AT31*基本シート!$E$2,AT31*VLOOKUP(LEFT(AU$6,FIND("(",AU$6)-1),基本シート!$B$6:$C$29,2,FALSE))</f>
        <v>63.605599999999995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1.72</v>
      </c>
      <c r="AY31" s="3">
        <f>IF($E31="〇",AX31*基本シート!$E$2,AX31*VLOOKUP(LEFT(AY$6,FIND("(",AY$6)-1),基本シート!$B$6:$C$29,2,FALSE))</f>
        <v>51.4452</v>
      </c>
      <c r="AZ31" s="3">
        <v>1.34</v>
      </c>
      <c r="BA31" s="3">
        <f>IF($E31="〇",AZ31*基本シート!$E$2,AZ31*VLOOKUP(LEFT(BA$6,FIND("(",BA$6)-1),基本シート!$B$6:$C$29,2,FALSE))</f>
        <v>40.0794</v>
      </c>
      <c r="BB31" s="3">
        <v>4.8</v>
      </c>
      <c r="BC31" s="3">
        <f>IF($E31="〇",BB31*基本シート!$E$2,BB31*VLOOKUP(LEFT(BC$6,FIND("(",BC$6)-1),基本シート!$B$6:$C$29,2,FALSE))</f>
        <v>143.56799999999998</v>
      </c>
      <c r="BD31" s="3">
        <f t="shared" si="8"/>
        <v>34.619999999999997</v>
      </c>
      <c r="BE31" s="3">
        <f t="shared" si="9"/>
        <v>1132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0.01</v>
      </c>
      <c r="BR31" s="3">
        <v>0.01</v>
      </c>
      <c r="BS31" s="3">
        <v>0.01</v>
      </c>
      <c r="BT31" s="3">
        <v>0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0.01</v>
      </c>
      <c r="DG31" s="3">
        <f>DF31*基本シート!$C$3</f>
        <v>0.16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0.01</v>
      </c>
      <c r="EA31" s="3">
        <f>ROUND(DZ31*基本シート!$C$3,0)</f>
        <v>0</v>
      </c>
      <c r="EB31" s="3">
        <v>3.5</v>
      </c>
      <c r="EC31" s="3">
        <v>0.11</v>
      </c>
      <c r="ED31" s="3">
        <v>0.03</v>
      </c>
      <c r="EE31" s="3">
        <v>0.03</v>
      </c>
      <c r="EF31" s="3">
        <v>0.03</v>
      </c>
      <c r="EG31" s="3">
        <v>0.03</v>
      </c>
      <c r="EH31" s="3">
        <v>0.03</v>
      </c>
      <c r="EI31" s="3">
        <v>0.03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0.06</v>
      </c>
      <c r="ES31" s="3">
        <v>0.03</v>
      </c>
      <c r="ET31" s="3">
        <v>0.02</v>
      </c>
      <c r="EU31" s="3">
        <v>0.03</v>
      </c>
      <c r="EV31" s="3">
        <v>0.03</v>
      </c>
      <c r="EW31" s="3">
        <v>0.03</v>
      </c>
      <c r="EX31" s="3">
        <v>0.03</v>
      </c>
      <c r="EY31" s="3">
        <v>3.68</v>
      </c>
      <c r="EZ31" s="3">
        <f t="shared" si="15"/>
        <v>7.6999999999999975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1.06</v>
      </c>
      <c r="FO31" s="3">
        <v>0.76</v>
      </c>
      <c r="FP31" s="3">
        <v>1.58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3"/>
        <v>4.76</v>
      </c>
      <c r="FZ31" s="3">
        <v>0.96</v>
      </c>
      <c r="GA31" s="3">
        <v>1.1200000000000001</v>
      </c>
      <c r="GB31" s="3">
        <v>2.21</v>
      </c>
      <c r="GC31" s="3">
        <v>1.06</v>
      </c>
      <c r="GD31" s="3">
        <v>1.36</v>
      </c>
      <c r="GE31" s="3">
        <v>1.25</v>
      </c>
      <c r="GF31" s="3">
        <v>1.4</v>
      </c>
      <c r="GG31" s="3">
        <v>2.13</v>
      </c>
      <c r="GH31" s="3">
        <v>0.44</v>
      </c>
      <c r="GI31" s="3">
        <v>0.48</v>
      </c>
      <c r="GJ31" s="3">
        <v>0.48</v>
      </c>
      <c r="GK31" s="3">
        <v>0.46</v>
      </c>
      <c r="GL31" s="3">
        <v>0.44</v>
      </c>
      <c r="GM31" s="3">
        <v>1.07</v>
      </c>
      <c r="GN31" s="3">
        <v>0.75</v>
      </c>
      <c r="GO31" s="3">
        <v>1.58</v>
      </c>
      <c r="GP31" s="3">
        <v>2.46</v>
      </c>
      <c r="GQ31" s="3">
        <v>3.14</v>
      </c>
      <c r="GR31" s="3">
        <v>1.67</v>
      </c>
      <c r="GS31" s="3">
        <v>1.69</v>
      </c>
      <c r="GT31" s="3">
        <v>1.43</v>
      </c>
      <c r="GU31" s="3">
        <v>1.69</v>
      </c>
      <c r="GV31" s="3">
        <v>1.31</v>
      </c>
      <c r="GW31" s="3">
        <v>1.1200000000000001</v>
      </c>
      <c r="GX31" s="3">
        <f t="shared" si="14"/>
        <v>31.700000000000003</v>
      </c>
      <c r="GY31" s="3" t="s">
        <v>329</v>
      </c>
      <c r="GZ31" s="3" t="s">
        <v>329</v>
      </c>
      <c r="HA31" s="3" t="s">
        <v>329</v>
      </c>
      <c r="HB31" s="3" t="s">
        <v>329</v>
      </c>
      <c r="HC31" s="3" t="s">
        <v>329</v>
      </c>
      <c r="HD31" s="3" t="s">
        <v>329</v>
      </c>
      <c r="HE31" s="3" t="s">
        <v>329</v>
      </c>
      <c r="HF31" s="3" t="s">
        <v>329</v>
      </c>
      <c r="HG31" s="3" t="s">
        <v>329</v>
      </c>
      <c r="HH31" s="3" t="s">
        <v>329</v>
      </c>
      <c r="HI31" s="3" t="s">
        <v>329</v>
      </c>
      <c r="HJ31" s="3" t="s">
        <v>329</v>
      </c>
      <c r="HK31" s="3" t="s">
        <v>329</v>
      </c>
      <c r="HL31" s="3" t="s">
        <v>329</v>
      </c>
      <c r="HM31" s="3" t="s">
        <v>329</v>
      </c>
      <c r="HN31" s="3" t="s">
        <v>329</v>
      </c>
      <c r="HO31" s="3" t="s">
        <v>329</v>
      </c>
      <c r="HP31" s="3" t="s">
        <v>329</v>
      </c>
      <c r="HQ31" s="3" t="s">
        <v>329</v>
      </c>
      <c r="HR31" s="3" t="s">
        <v>329</v>
      </c>
      <c r="HS31" s="3" t="s">
        <v>329</v>
      </c>
      <c r="HT31" s="3" t="s">
        <v>329</v>
      </c>
      <c r="HU31" s="3" t="s">
        <v>329</v>
      </c>
      <c r="HV31" s="3" t="s">
        <v>329</v>
      </c>
    </row>
    <row r="32" spans="2:230" x14ac:dyDescent="0.55000000000000004">
      <c r="B32" s="12" t="s">
        <v>192</v>
      </c>
      <c r="C32" s="6" t="str">
        <f t="shared" si="10"/>
        <v>火曜日</v>
      </c>
      <c r="D32" s="6"/>
      <c r="E32" s="6" t="str">
        <f t="shared" si="11"/>
        <v/>
      </c>
      <c r="F32" s="6" t="s">
        <v>427</v>
      </c>
      <c r="G32" s="6" t="s">
        <v>428</v>
      </c>
      <c r="H32" s="3">
        <v>3.21</v>
      </c>
      <c r="I32" s="3">
        <f>IF($E32="〇",H32*基本シート!$E$2,H32*VLOOKUP(LEFT(I$6,FIND("(",I$6)-1),基本シート!$B$6:$C$29,2,FALSE))</f>
        <v>96.011099999999999</v>
      </c>
      <c r="J32" s="3">
        <v>1.06</v>
      </c>
      <c r="K32" s="3">
        <f>IF($E32="〇",J32*基本シート!$E$2,J32*VLOOKUP(LEFT(K$6,FIND("(",K$6)-1),基本シート!$B$6:$C$29,2,FALSE))</f>
        <v>31.704600000000003</v>
      </c>
      <c r="L32" s="3">
        <v>0.99</v>
      </c>
      <c r="M32" s="3">
        <f>IF($E32="〇",L32*基本シート!$E$2,L32*VLOOKUP(LEFT(M$6,FIND("(",M$6)-1),基本シート!$B$6:$C$29,2,FALSE))</f>
        <v>29.610900000000001</v>
      </c>
      <c r="N32" s="3">
        <v>1.01</v>
      </c>
      <c r="O32" s="3">
        <f>N32*VLOOKUP(LEFT(O$6,FIND("(",O$6)-1),基本シート!$B$6:$C$29,2,FALSE)</f>
        <v>30.209099999999999</v>
      </c>
      <c r="P32" s="3">
        <v>1.26</v>
      </c>
      <c r="Q32" s="3">
        <f>IF($E32="〇",P32*基本シート!$E$2,P32*VLOOKUP(LEFT(Q$6,FIND("(",Q$6)-1),基本シート!$B$6:$C$29,2,FALSE))</f>
        <v>37.686599999999999</v>
      </c>
      <c r="R32" s="3">
        <v>1.33</v>
      </c>
      <c r="S32" s="3">
        <f>IF($E32="〇",R32*基本シート!$E$2,R32*VLOOKUP(LEFT(S$6,FIND("(",S$6)-1),基本シート!$B$6:$C$29,2,FALSE))</f>
        <v>39.780300000000004</v>
      </c>
      <c r="T32" s="3">
        <v>1.2</v>
      </c>
      <c r="U32" s="3">
        <f>IF($E32="〇",T32*基本シート!$E$2,T32*VLOOKUP(LEFT(U$6,FIND("(",U$6)-1),基本シート!$B$6:$C$29,2,FALSE))</f>
        <v>35.891999999999996</v>
      </c>
      <c r="V32" s="3">
        <v>1.03</v>
      </c>
      <c r="W32" s="3">
        <f>IF($E32="〇",V32*基本シート!$E$2,V32*VLOOKUP(LEFT(W$6,FIND("(",W$6)-1),基本シート!$B$6:$C$29,2,FALSE))</f>
        <v>38.089399999999998</v>
      </c>
      <c r="X32" s="3">
        <v>0.35</v>
      </c>
      <c r="Y32" s="3">
        <f>IF($E32="〇",X32*基本シート!$E$2,X32*VLOOKUP(LEFT(Y$6,FIND("(",Y$6)-1),基本シート!$B$6:$C$29,2,FALSE))</f>
        <v>12.942999999999998</v>
      </c>
      <c r="Z32" s="3">
        <v>0.4</v>
      </c>
      <c r="AA32" s="3">
        <f>IF($E32="〇",Z32*基本シート!$E$2,Z32*VLOOKUP(LEFT(AA$6,FIND("(",AA$6)-1),基本シート!$B$6:$C$29,2,FALSE))</f>
        <v>14.792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0.88</v>
      </c>
      <c r="AM32" s="3">
        <f>IF($E32="〇",AL32*基本シート!$E$2,AL32*VLOOKUP(LEFT(AM$6,FIND("(",AM$6)-1),基本シート!$B$6:$C$29,2,FALSE))</f>
        <v>32.542400000000001</v>
      </c>
      <c r="AN32" s="3">
        <v>2.42</v>
      </c>
      <c r="AO32" s="3">
        <f>IF($E32="〇",AN32*基本シート!$E$2,AN32*VLOOKUP(LEFT(AO$6,FIND("(",AO$6)-1),基本シート!$B$6:$C$29,2,FALSE))</f>
        <v>89.491599999999991</v>
      </c>
      <c r="AP32" s="3">
        <v>3.03</v>
      </c>
      <c r="AQ32" s="3">
        <f>IF($E32="〇",AP32*基本シート!$E$2,AP32*VLOOKUP(LEFT(AQ$6,FIND("(",AQ$6)-1),基本シート!$B$6:$C$29,2,FALSE))</f>
        <v>112.04939999999998</v>
      </c>
      <c r="AR32" s="3">
        <v>1.79</v>
      </c>
      <c r="AS32" s="3">
        <f>IF($E32="〇",AR32*基本シート!$E$2,AR32*VLOOKUP(LEFT(AS$6,FIND("(",AS$6)-1),基本シート!$B$6:$C$29,2,FALSE))</f>
        <v>66.194199999999995</v>
      </c>
      <c r="AT32" s="3">
        <v>1.52</v>
      </c>
      <c r="AU32" s="3">
        <f>IF($E32="〇",AT32*基本シート!$E$2,AT32*VLOOKUP(LEFT(AU$6,FIND("(",AU$6)-1),基本シート!$B$6:$C$29,2,FALSE))</f>
        <v>56.209599999999995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1.04</v>
      </c>
      <c r="AY32" s="3">
        <f>IF($E32="〇",AX32*基本シート!$E$2,AX32*VLOOKUP(LEFT(AY$6,FIND("(",AY$6)-1),基本シート!$B$6:$C$29,2,FALSE))</f>
        <v>31.106400000000001</v>
      </c>
      <c r="AZ32" s="3">
        <v>1.1299999999999999</v>
      </c>
      <c r="BA32" s="3">
        <f>IF($E32="〇",AZ32*基本シート!$E$2,AZ32*VLOOKUP(LEFT(BA$6,FIND("(",BA$6)-1),基本シート!$B$6:$C$29,2,FALSE))</f>
        <v>33.798299999999998</v>
      </c>
      <c r="BB32" s="3">
        <v>4.97</v>
      </c>
      <c r="BC32" s="3">
        <f>IF($E32="〇",BB32*基本シート!$E$2,BB32*VLOOKUP(LEFT(BC$6,FIND("(",BC$6)-1),基本シート!$B$6:$C$29,2,FALSE))</f>
        <v>148.65269999999998</v>
      </c>
      <c r="BD32" s="3">
        <f t="shared" si="8"/>
        <v>29.769999999999992</v>
      </c>
      <c r="BE32" s="3">
        <f t="shared" si="9"/>
        <v>979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0.02</v>
      </c>
      <c r="BR32" s="3">
        <v>0.05</v>
      </c>
      <c r="BS32" s="3">
        <v>0.06</v>
      </c>
      <c r="BT32" s="3">
        <v>0.04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2.31</v>
      </c>
      <c r="EC32" s="3">
        <v>0.02</v>
      </c>
      <c r="ED32" s="3">
        <v>0.03</v>
      </c>
      <c r="EE32" s="3">
        <v>0.03</v>
      </c>
      <c r="EF32" s="3">
        <v>0.03</v>
      </c>
      <c r="EG32" s="3">
        <v>0.03</v>
      </c>
      <c r="EH32" s="3">
        <v>0.03</v>
      </c>
      <c r="EI32" s="3">
        <v>0.03</v>
      </c>
      <c r="EJ32" s="3">
        <v>0.01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0.03</v>
      </c>
      <c r="ES32" s="3">
        <v>0.03</v>
      </c>
      <c r="ET32" s="3">
        <v>0.03</v>
      </c>
      <c r="EU32" s="3">
        <v>0.03</v>
      </c>
      <c r="EV32" s="3">
        <v>0.02</v>
      </c>
      <c r="EW32" s="3">
        <v>0.03</v>
      </c>
      <c r="EX32" s="3">
        <v>0.03</v>
      </c>
      <c r="EY32" s="3">
        <v>4.21</v>
      </c>
      <c r="EZ32" s="3">
        <f t="shared" si="15"/>
        <v>6.9299999999999979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5.1099999999999994</v>
      </c>
      <c r="FZ32" s="3">
        <v>0.9</v>
      </c>
      <c r="GA32" s="3">
        <v>1.04</v>
      </c>
      <c r="GB32" s="3">
        <v>0.96</v>
      </c>
      <c r="GC32" s="3">
        <v>0.98</v>
      </c>
      <c r="GD32" s="3">
        <v>1.23</v>
      </c>
      <c r="GE32" s="3">
        <v>1.3</v>
      </c>
      <c r="GF32" s="3">
        <v>1.17</v>
      </c>
      <c r="GG32" s="3">
        <v>1</v>
      </c>
      <c r="GH32" s="3">
        <v>0.34</v>
      </c>
      <c r="GI32" s="3">
        <v>0.4</v>
      </c>
      <c r="GJ32" s="3">
        <v>0.43</v>
      </c>
      <c r="GK32" s="3">
        <v>0.41</v>
      </c>
      <c r="GL32" s="3">
        <v>0.48</v>
      </c>
      <c r="GM32" s="3">
        <v>0.42</v>
      </c>
      <c r="GN32" s="3">
        <v>2.0299999999999998</v>
      </c>
      <c r="GO32" s="3">
        <v>2.39</v>
      </c>
      <c r="GP32" s="3">
        <v>2.39</v>
      </c>
      <c r="GQ32" s="3">
        <v>3</v>
      </c>
      <c r="GR32" s="3">
        <v>1.76</v>
      </c>
      <c r="GS32" s="3">
        <v>1.49</v>
      </c>
      <c r="GT32" s="3">
        <v>1.1299999999999999</v>
      </c>
      <c r="GU32" s="3">
        <v>1.01</v>
      </c>
      <c r="GV32" s="3">
        <v>1.1000000000000001</v>
      </c>
      <c r="GW32" s="3">
        <v>0.76</v>
      </c>
      <c r="GX32" s="3">
        <f t="shared" si="14"/>
        <v>28.12</v>
      </c>
      <c r="GY32" s="3" t="s">
        <v>329</v>
      </c>
      <c r="GZ32" s="3" t="s">
        <v>329</v>
      </c>
      <c r="HA32" s="3" t="s">
        <v>329</v>
      </c>
      <c r="HB32" s="3" t="s">
        <v>329</v>
      </c>
      <c r="HC32" s="3" t="s">
        <v>329</v>
      </c>
      <c r="HD32" s="3" t="s">
        <v>329</v>
      </c>
      <c r="HE32" s="3" t="s">
        <v>329</v>
      </c>
      <c r="HF32" s="3" t="s">
        <v>329</v>
      </c>
      <c r="HG32" s="3" t="s">
        <v>329</v>
      </c>
      <c r="HH32" s="3" t="s">
        <v>329</v>
      </c>
      <c r="HI32" s="3" t="s">
        <v>329</v>
      </c>
      <c r="HJ32" s="3" t="s">
        <v>329</v>
      </c>
      <c r="HK32" s="3" t="s">
        <v>329</v>
      </c>
      <c r="HL32" s="3" t="s">
        <v>329</v>
      </c>
      <c r="HM32" s="3" t="s">
        <v>329</v>
      </c>
      <c r="HN32" s="3" t="s">
        <v>329</v>
      </c>
      <c r="HO32" s="3" t="s">
        <v>329</v>
      </c>
      <c r="HP32" s="3" t="s">
        <v>329</v>
      </c>
      <c r="HQ32" s="3" t="s">
        <v>329</v>
      </c>
      <c r="HR32" s="3" t="s">
        <v>329</v>
      </c>
      <c r="HS32" s="3" t="s">
        <v>329</v>
      </c>
      <c r="HT32" s="3" t="s">
        <v>329</v>
      </c>
      <c r="HU32" s="3" t="s">
        <v>329</v>
      </c>
      <c r="HV32" s="3" t="s">
        <v>329</v>
      </c>
    </row>
    <row r="33" spans="2:230" x14ac:dyDescent="0.55000000000000004">
      <c r="B33" s="12" t="s">
        <v>193</v>
      </c>
      <c r="C33" s="6" t="str">
        <f t="shared" si="10"/>
        <v>水曜日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2.91</v>
      </c>
      <c r="I33" s="3">
        <f>IF($E33="〇",H33*基本シート!$E$2,H33*VLOOKUP(LEFT(I$6,FIND("(",I$6)-1),基本シート!$B$6:$C$29,2,FALSE))</f>
        <v>87.0381</v>
      </c>
      <c r="J33" s="3">
        <v>0.71</v>
      </c>
      <c r="K33" s="3">
        <f>IF($E33="〇",J33*基本シート!$E$2,J33*VLOOKUP(LEFT(K$6,FIND("(",K$6)-1),基本シート!$B$6:$C$29,2,FALSE))</f>
        <v>21.2361</v>
      </c>
      <c r="L33" s="3">
        <v>0.88</v>
      </c>
      <c r="M33" s="3">
        <f>IF($E33="〇",L33*基本シート!$E$2,L33*VLOOKUP(LEFT(M$6,FIND("(",M$6)-1),基本シート!$B$6:$C$29,2,FALSE))</f>
        <v>26.320800000000002</v>
      </c>
      <c r="N33" s="3">
        <v>1.01</v>
      </c>
      <c r="O33" s="3">
        <f>N33*VLOOKUP(LEFT(O$6,FIND("(",O$6)-1),基本シート!$B$6:$C$29,2,FALSE)</f>
        <v>30.209099999999999</v>
      </c>
      <c r="P33" s="3">
        <v>1.03</v>
      </c>
      <c r="Q33" s="3">
        <f>IF($E33="〇",P33*基本シート!$E$2,P33*VLOOKUP(LEFT(Q$6,FIND("(",Q$6)-1),基本シート!$B$6:$C$29,2,FALSE))</f>
        <v>30.807300000000001</v>
      </c>
      <c r="R33" s="3">
        <v>0.67</v>
      </c>
      <c r="S33" s="3">
        <f>IF($E33="〇",R33*基本シート!$E$2,R33*VLOOKUP(LEFT(S$6,FIND("(",S$6)-1),基本シート!$B$6:$C$29,2,FALSE))</f>
        <v>20.0397</v>
      </c>
      <c r="T33" s="3">
        <v>1.1499999999999999</v>
      </c>
      <c r="U33" s="3">
        <f>IF($E33="〇",T33*基本シート!$E$2,T33*VLOOKUP(LEFT(U$6,FIND("(",U$6)-1),基本シート!$B$6:$C$29,2,FALSE))</f>
        <v>34.396499999999996</v>
      </c>
      <c r="V33" s="3">
        <v>0.74</v>
      </c>
      <c r="W33" s="3">
        <f>IF($E33="〇",V33*基本シート!$E$2,V33*VLOOKUP(LEFT(W$6,FIND("(",W$6)-1),基本シート!$B$6:$C$29,2,FALSE))</f>
        <v>27.365199999999998</v>
      </c>
      <c r="X33" s="3">
        <v>0.24</v>
      </c>
      <c r="Y33" s="3">
        <f>IF($E33="〇",X33*基本シート!$E$2,X33*VLOOKUP(LEFT(Y$6,FIND("(",Y$6)-1),基本シート!$B$6:$C$29,2,FALSE))</f>
        <v>8.8751999999999995</v>
      </c>
      <c r="Z33" s="3">
        <v>0.06</v>
      </c>
      <c r="AA33" s="3">
        <f>IF($E33="〇",Z33*基本シート!$E$2,Z33*VLOOKUP(LEFT(AA$6,FIND("(",AA$6)-1),基本シート!$B$6:$C$29,2,FALSE))</f>
        <v>2.2187999999999999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2.0499999999999998</v>
      </c>
      <c r="AO33" s="3">
        <f>IF($E33="〇",AN33*基本シート!$E$2,AN33*VLOOKUP(LEFT(AO$6,FIND("(",AO$6)-1),基本シート!$B$6:$C$29,2,FALSE))</f>
        <v>75.808999999999983</v>
      </c>
      <c r="AP33" s="3">
        <v>2.2000000000000002</v>
      </c>
      <c r="AQ33" s="3">
        <f>IF($E33="〇",AP33*基本シート!$E$2,AP33*VLOOKUP(LEFT(AQ$6,FIND("(",AQ$6)-1),基本シート!$B$6:$C$29,2,FALSE))</f>
        <v>81.355999999999995</v>
      </c>
      <c r="AR33" s="3">
        <v>1.29</v>
      </c>
      <c r="AS33" s="3">
        <f>IF($E33="〇",AR33*基本シート!$E$2,AR33*VLOOKUP(LEFT(AS$6,FIND("(",AS$6)-1),基本シート!$B$6:$C$29,2,FALSE))</f>
        <v>47.7042</v>
      </c>
      <c r="AT33" s="3">
        <v>1.19</v>
      </c>
      <c r="AU33" s="3">
        <f>IF($E33="〇",AT33*基本シート!$E$2,AT33*VLOOKUP(LEFT(AU$6,FIND("(",AU$6)-1),基本シート!$B$6:$C$29,2,FALSE))</f>
        <v>44.006199999999993</v>
      </c>
      <c r="AV33" s="3">
        <v>1.05</v>
      </c>
      <c r="AW33" s="3">
        <f>IF($E33="〇",AV33*基本シート!$E$2,AV33*VLOOKUP(LEFT(AW$6,FIND("(",AW$6)-1),基本シート!$B$6:$C$29,2,FALSE))</f>
        <v>38.829000000000001</v>
      </c>
      <c r="AX33" s="3">
        <v>1.35</v>
      </c>
      <c r="AY33" s="3">
        <f>IF($E33="〇",AX33*基本シート!$E$2,AX33*VLOOKUP(LEFT(AY$6,FIND("(",AY$6)-1),基本シート!$B$6:$C$29,2,FALSE))</f>
        <v>40.378500000000003</v>
      </c>
      <c r="AZ33" s="3">
        <v>1.49</v>
      </c>
      <c r="BA33" s="3">
        <f>IF($E33="〇",AZ33*基本シート!$E$2,AZ33*VLOOKUP(LEFT(BA$6,FIND("(",BA$6)-1),基本シート!$B$6:$C$29,2,FALSE))</f>
        <v>44.565899999999999</v>
      </c>
      <c r="BB33" s="3">
        <v>5.13</v>
      </c>
      <c r="BC33" s="3">
        <f>IF($E33="〇",BB33*基本シート!$E$2,BB33*VLOOKUP(LEFT(BC$6,FIND("(",BC$6)-1),基本シート!$B$6:$C$29,2,FALSE))</f>
        <v>153.4383</v>
      </c>
      <c r="BD33" s="3">
        <f t="shared" si="8"/>
        <v>25.15</v>
      </c>
      <c r="BE33" s="3">
        <f t="shared" si="9"/>
        <v>815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0.5</v>
      </c>
      <c r="BQ33" s="3">
        <v>0.32</v>
      </c>
      <c r="BR33" s="3">
        <v>0.34</v>
      </c>
      <c r="BS33" s="3">
        <v>0.32</v>
      </c>
      <c r="BT33" s="3">
        <v>0.31</v>
      </c>
      <c r="BU33" s="3">
        <v>0.1</v>
      </c>
      <c r="BV33" s="3">
        <v>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0.08</v>
      </c>
      <c r="CU33" s="3">
        <f>CT33*基本シート!$C$3</f>
        <v>1.28</v>
      </c>
      <c r="CV33" s="3">
        <v>0.27</v>
      </c>
      <c r="CW33" s="3">
        <f>CV33*基本シート!$C$3</f>
        <v>4.32</v>
      </c>
      <c r="CX33" s="3">
        <v>0.21</v>
      </c>
      <c r="CY33" s="3">
        <f>CX33*基本シート!$C$3</f>
        <v>3.36</v>
      </c>
      <c r="CZ33" s="3">
        <v>0.04</v>
      </c>
      <c r="DA33" s="3">
        <f>CZ33*基本シート!$C$3</f>
        <v>0.64</v>
      </c>
      <c r="DB33" s="3">
        <v>0.04</v>
      </c>
      <c r="DC33" s="3">
        <f>DB33*基本シート!$C$3</f>
        <v>0.64</v>
      </c>
      <c r="DD33" s="3">
        <v>0.04</v>
      </c>
      <c r="DE33" s="3">
        <f>DD33*基本シート!$C$3</f>
        <v>0.64</v>
      </c>
      <c r="DF33" s="3">
        <v>0.01</v>
      </c>
      <c r="DG33" s="3">
        <f>DF33*基本シート!$C$3</f>
        <v>0.16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0.69000000000000017</v>
      </c>
      <c r="EA33" s="3">
        <f>ROUND(DZ33*基本シート!$C$3,0)</f>
        <v>11</v>
      </c>
      <c r="EB33" s="3">
        <v>2.2200000000000002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0.03</v>
      </c>
      <c r="EI33" s="3">
        <v>0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0.04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4.21</v>
      </c>
      <c r="EZ33" s="3">
        <f t="shared" si="15"/>
        <v>6.8499999999999988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3"/>
        <v>5.34</v>
      </c>
      <c r="FZ33" s="3">
        <v>0.69</v>
      </c>
      <c r="GA33" s="3">
        <v>0.68</v>
      </c>
      <c r="GB33" s="3">
        <v>0.85</v>
      </c>
      <c r="GC33" s="3">
        <v>0.98</v>
      </c>
      <c r="GD33" s="3">
        <v>1</v>
      </c>
      <c r="GE33" s="3">
        <v>0.64</v>
      </c>
      <c r="GF33" s="3">
        <v>1.1200000000000001</v>
      </c>
      <c r="GG33" s="3">
        <v>0.83</v>
      </c>
      <c r="GH33" s="3">
        <v>0.38</v>
      </c>
      <c r="GI33" s="3">
        <v>0.27</v>
      </c>
      <c r="GJ33" s="3">
        <v>0.39</v>
      </c>
      <c r="GK33" s="3">
        <v>0.4</v>
      </c>
      <c r="GL33" s="3">
        <v>0.39</v>
      </c>
      <c r="GM33" s="3">
        <v>0.44</v>
      </c>
      <c r="GN33" s="3">
        <v>2.36</v>
      </c>
      <c r="GO33" s="3">
        <v>2.4900000000000002</v>
      </c>
      <c r="GP33" s="3">
        <v>2.48</v>
      </c>
      <c r="GQ33" s="3">
        <v>2.16</v>
      </c>
      <c r="GR33" s="3">
        <v>1.25</v>
      </c>
      <c r="GS33" s="3">
        <v>1.1499999999999999</v>
      </c>
      <c r="GT33" s="3">
        <v>1.01</v>
      </c>
      <c r="GU33" s="3">
        <v>1.31</v>
      </c>
      <c r="GV33" s="3">
        <v>1.46</v>
      </c>
      <c r="GW33" s="3">
        <v>0.92</v>
      </c>
      <c r="GX33" s="3">
        <f t="shared" si="14"/>
        <v>25.65</v>
      </c>
      <c r="GY33" s="3" t="s">
        <v>329</v>
      </c>
      <c r="GZ33" s="3" t="s">
        <v>329</v>
      </c>
      <c r="HA33" s="3" t="s">
        <v>329</v>
      </c>
      <c r="HB33" s="3" t="s">
        <v>329</v>
      </c>
      <c r="HC33" s="3" t="s">
        <v>329</v>
      </c>
      <c r="HD33" s="3" t="s">
        <v>329</v>
      </c>
      <c r="HE33" s="3" t="s">
        <v>329</v>
      </c>
      <c r="HF33" s="3" t="s">
        <v>329</v>
      </c>
      <c r="HG33" s="3" t="s">
        <v>329</v>
      </c>
      <c r="HH33" s="3" t="s">
        <v>329</v>
      </c>
      <c r="HI33" s="3" t="s">
        <v>329</v>
      </c>
      <c r="HJ33" s="3" t="s">
        <v>329</v>
      </c>
      <c r="HK33" s="3" t="s">
        <v>329</v>
      </c>
      <c r="HL33" s="3" t="s">
        <v>329</v>
      </c>
      <c r="HM33" s="3" t="s">
        <v>329</v>
      </c>
      <c r="HN33" s="3" t="s">
        <v>329</v>
      </c>
      <c r="HO33" s="3" t="s">
        <v>329</v>
      </c>
      <c r="HP33" s="3" t="s">
        <v>329</v>
      </c>
      <c r="HQ33" s="3" t="s">
        <v>329</v>
      </c>
      <c r="HR33" s="3" t="s">
        <v>329</v>
      </c>
      <c r="HS33" s="3" t="s">
        <v>329</v>
      </c>
      <c r="HT33" s="3" t="s">
        <v>329</v>
      </c>
      <c r="HU33" s="3" t="s">
        <v>329</v>
      </c>
      <c r="HV33" s="3" t="s">
        <v>329</v>
      </c>
    </row>
    <row r="34" spans="2:230" x14ac:dyDescent="0.55000000000000004">
      <c r="B34" s="12" t="s">
        <v>194</v>
      </c>
      <c r="C34" s="6" t="str">
        <f t="shared" si="10"/>
        <v>木曜日</v>
      </c>
      <c r="D34" s="6"/>
      <c r="E34" s="6" t="str">
        <f t="shared" si="11"/>
        <v/>
      </c>
      <c r="F34" s="6" t="s">
        <v>426</v>
      </c>
      <c r="G34" s="6" t="s">
        <v>426</v>
      </c>
      <c r="H34" s="3">
        <v>3.28</v>
      </c>
      <c r="I34" s="3">
        <f>IF($E34="〇",H34*基本シート!$E$2,H34*VLOOKUP(LEFT(I$6,FIND("(",I$6)-1),基本シート!$B$6:$C$29,2,FALSE))</f>
        <v>98.104799999999997</v>
      </c>
      <c r="J34" s="3">
        <v>0.91</v>
      </c>
      <c r="K34" s="3">
        <f>IF($E34="〇",J34*基本シート!$E$2,J34*VLOOKUP(LEFT(K$6,FIND("(",K$6)-1),基本シート!$B$6:$C$29,2,FALSE))</f>
        <v>27.2181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0.97</v>
      </c>
      <c r="O34" s="3">
        <f>N34*VLOOKUP(LEFT(O$6,FIND("(",O$6)-1),基本シート!$B$6:$C$29,2,FALSE)</f>
        <v>29.012699999999999</v>
      </c>
      <c r="P34" s="3">
        <v>1.1100000000000001</v>
      </c>
      <c r="Q34" s="3">
        <f>IF($E34="〇",P34*基本シート!$E$2,P34*VLOOKUP(LEFT(Q$6,FIND("(",Q$6)-1),基本シート!$B$6:$C$29,2,FALSE))</f>
        <v>33.200100000000006</v>
      </c>
      <c r="R34" s="3">
        <v>1.1100000000000001</v>
      </c>
      <c r="S34" s="3">
        <f>IF($E34="〇",R34*基本シート!$E$2,R34*VLOOKUP(LEFT(S$6,FIND("(",S$6)-1),基本シート!$B$6:$C$29,2,FALSE))</f>
        <v>33.200100000000006</v>
      </c>
      <c r="T34" s="3">
        <v>0.99</v>
      </c>
      <c r="U34" s="3">
        <f>IF($E34="〇",T34*基本シート!$E$2,T34*VLOOKUP(LEFT(U$6,FIND("(",U$6)-1),基本シート!$B$6:$C$29,2,FALSE))</f>
        <v>29.610900000000001</v>
      </c>
      <c r="V34" s="3">
        <v>0.82</v>
      </c>
      <c r="W34" s="3">
        <f>IF($E34="〇",V34*基本シート!$E$2,V34*VLOOKUP(LEFT(W$6,FIND("(",W$6)-1),基本シート!$B$6:$C$29,2,FALSE))</f>
        <v>30.323599999999995</v>
      </c>
      <c r="X34" s="3">
        <v>0.02</v>
      </c>
      <c r="Y34" s="3">
        <f>IF($E34="〇",X34*基本シート!$E$2,X34*VLOOKUP(LEFT(Y$6,FIND("(",Y$6)-1),基本シート!$B$6:$C$29,2,FALSE))</f>
        <v>0.73959999999999992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2.5499999999999998</v>
      </c>
      <c r="AQ34" s="3">
        <f>IF($E34="〇",AP34*基本シート!$E$2,AP34*VLOOKUP(LEFT(AQ$6,FIND("(",AQ$6)-1),基本シート!$B$6:$C$29,2,FALSE))</f>
        <v>94.298999999999992</v>
      </c>
      <c r="AR34" s="3">
        <v>1.97</v>
      </c>
      <c r="AS34" s="3">
        <f>IF($E34="〇",AR34*基本シート!$E$2,AR34*VLOOKUP(LEFT(AS$6,FIND("(",AS$6)-1),基本シート!$B$6:$C$29,2,FALSE))</f>
        <v>72.850599999999986</v>
      </c>
      <c r="AT34" s="3">
        <v>1.48</v>
      </c>
      <c r="AU34" s="3">
        <f>IF($E34="〇",AT34*基本シート!$E$2,AT34*VLOOKUP(LEFT(AU$6,FIND("(",AU$6)-1),基本シート!$B$6:$C$29,2,FALSE))</f>
        <v>54.730399999999996</v>
      </c>
      <c r="AV34" s="3">
        <v>0.83</v>
      </c>
      <c r="AW34" s="3">
        <f>IF($E34="〇",AV34*基本シート!$E$2,AV34*VLOOKUP(LEFT(AW$6,FIND("(",AW$6)-1),基本シート!$B$6:$C$29,2,FALSE))</f>
        <v>30.693399999999997</v>
      </c>
      <c r="AX34" s="3">
        <v>1.1399999999999999</v>
      </c>
      <c r="AY34" s="3">
        <f>IF($E34="〇",AX34*基本シート!$E$2,AX34*VLOOKUP(LEFT(AY$6,FIND("(",AY$6)-1),基本シート!$B$6:$C$29,2,FALSE))</f>
        <v>34.0974</v>
      </c>
      <c r="AZ34" s="3">
        <v>1.1499999999999999</v>
      </c>
      <c r="BA34" s="3">
        <f>IF($E34="〇",AZ34*基本シート!$E$2,AZ34*VLOOKUP(LEFT(BA$6,FIND("(",BA$6)-1),基本シート!$B$6:$C$29,2,FALSE))</f>
        <v>34.396499999999996</v>
      </c>
      <c r="BB34" s="3">
        <v>5.55</v>
      </c>
      <c r="BC34" s="3">
        <f>IF($E34="〇",BB34*基本シート!$E$2,BB34*VLOOKUP(LEFT(BC$6,FIND("(",BC$6)-1),基本シート!$B$6:$C$29,2,FALSE))</f>
        <v>166.00049999999999</v>
      </c>
      <c r="BD34" s="3">
        <f t="shared" si="8"/>
        <v>24.759999999999998</v>
      </c>
      <c r="BE34" s="3">
        <f t="shared" si="9"/>
        <v>795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0.08</v>
      </c>
      <c r="BN34" s="3">
        <v>1.55</v>
      </c>
      <c r="BO34" s="3">
        <v>2.41</v>
      </c>
      <c r="BP34" s="3">
        <v>2.67</v>
      </c>
      <c r="BQ34" s="3">
        <v>1.9</v>
      </c>
      <c r="BR34" s="3">
        <v>3.15</v>
      </c>
      <c r="BS34" s="3">
        <v>5.48</v>
      </c>
      <c r="BT34" s="3">
        <v>2.8</v>
      </c>
      <c r="BU34" s="3">
        <v>0.54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1.3</v>
      </c>
      <c r="CU34" s="3">
        <f>CT34*基本シート!$C$3</f>
        <v>20.8</v>
      </c>
      <c r="CV34" s="3">
        <v>2.02</v>
      </c>
      <c r="CW34" s="3">
        <f>CV34*基本シート!$C$3</f>
        <v>32.32</v>
      </c>
      <c r="CX34" s="3">
        <v>2.27</v>
      </c>
      <c r="CY34" s="3">
        <f>CX34*基本シート!$C$3</f>
        <v>36.32</v>
      </c>
      <c r="CZ34" s="3">
        <v>1.49</v>
      </c>
      <c r="DA34" s="3">
        <f>CZ34*基本シート!$C$3</f>
        <v>23.84</v>
      </c>
      <c r="DB34" s="3">
        <v>2.76</v>
      </c>
      <c r="DC34" s="3">
        <f>DB34*基本シート!$C$3</f>
        <v>44.16</v>
      </c>
      <c r="DD34" s="3">
        <v>5.09</v>
      </c>
      <c r="DE34" s="3">
        <f>DD34*基本シート!$C$3</f>
        <v>81.44</v>
      </c>
      <c r="DF34" s="3">
        <v>2.41</v>
      </c>
      <c r="DG34" s="3">
        <f>DF34*基本シート!$C$3</f>
        <v>38.56</v>
      </c>
      <c r="DH34" s="3">
        <v>0.04</v>
      </c>
      <c r="DI34" s="3">
        <f>DH34*基本シート!$C$3</f>
        <v>0.64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17.39</v>
      </c>
      <c r="EA34" s="3">
        <f>ROUND(DZ34*基本シート!$C$3,0)</f>
        <v>278</v>
      </c>
      <c r="EB34" s="3">
        <v>2.4300000000000002</v>
      </c>
      <c r="EC34" s="3">
        <v>0.03</v>
      </c>
      <c r="ED34" s="3">
        <v>0.03</v>
      </c>
      <c r="EE34" s="3">
        <v>0.03</v>
      </c>
      <c r="EF34" s="3">
        <v>0.03</v>
      </c>
      <c r="EG34" s="3">
        <v>0.03</v>
      </c>
      <c r="EH34" s="3">
        <v>0.03</v>
      </c>
      <c r="EI34" s="3">
        <v>0</v>
      </c>
      <c r="EJ34" s="3">
        <v>0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4.43</v>
      </c>
      <c r="EZ34" s="3">
        <f t="shared" si="15"/>
        <v>7.1899999999999977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2.33</v>
      </c>
      <c r="FR34" s="3">
        <v>0.54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3"/>
        <v>4.5</v>
      </c>
      <c r="FZ34" s="3">
        <v>0.85</v>
      </c>
      <c r="GA34" s="3">
        <v>0.88</v>
      </c>
      <c r="GB34" s="3">
        <v>0.85</v>
      </c>
      <c r="GC34" s="3">
        <v>0.94</v>
      </c>
      <c r="GD34" s="3">
        <v>1.08</v>
      </c>
      <c r="GE34" s="3">
        <v>1.08</v>
      </c>
      <c r="GF34" s="3">
        <v>0.96</v>
      </c>
      <c r="GG34" s="3">
        <v>0.9</v>
      </c>
      <c r="GH34" s="3">
        <v>0.27</v>
      </c>
      <c r="GI34" s="3">
        <v>0.4</v>
      </c>
      <c r="GJ34" s="3">
        <v>0.4</v>
      </c>
      <c r="GK34" s="3">
        <v>0.41</v>
      </c>
      <c r="GL34" s="3">
        <v>0.39</v>
      </c>
      <c r="GM34" s="3">
        <v>0.4</v>
      </c>
      <c r="GN34" s="3">
        <v>0.39</v>
      </c>
      <c r="GO34" s="3">
        <v>2.11</v>
      </c>
      <c r="GP34" s="3">
        <v>2.33</v>
      </c>
      <c r="GQ34" s="3">
        <v>3.09</v>
      </c>
      <c r="GR34" s="3">
        <v>1.94</v>
      </c>
      <c r="GS34" s="3">
        <v>1.45</v>
      </c>
      <c r="GT34" s="3">
        <v>0.8</v>
      </c>
      <c r="GU34" s="3">
        <v>1.1100000000000001</v>
      </c>
      <c r="GV34" s="3">
        <v>1.1200000000000001</v>
      </c>
      <c r="GW34" s="3">
        <v>1.1200000000000001</v>
      </c>
      <c r="GX34" s="3">
        <f t="shared" si="14"/>
        <v>25.270000000000007</v>
      </c>
      <c r="GY34" s="3" t="s">
        <v>329</v>
      </c>
      <c r="GZ34" s="3" t="s">
        <v>329</v>
      </c>
      <c r="HA34" s="3" t="s">
        <v>329</v>
      </c>
      <c r="HB34" s="3" t="s">
        <v>329</v>
      </c>
      <c r="HC34" s="3" t="s">
        <v>329</v>
      </c>
      <c r="HD34" s="3" t="s">
        <v>329</v>
      </c>
      <c r="HE34" s="3" t="s">
        <v>329</v>
      </c>
      <c r="HF34" s="3" t="s">
        <v>329</v>
      </c>
      <c r="HG34" s="3" t="s">
        <v>329</v>
      </c>
      <c r="HH34" s="3" t="s">
        <v>329</v>
      </c>
      <c r="HI34" s="3" t="s">
        <v>329</v>
      </c>
      <c r="HJ34" s="3" t="s">
        <v>329</v>
      </c>
      <c r="HK34" s="3" t="s">
        <v>329</v>
      </c>
      <c r="HL34" s="3" t="s">
        <v>329</v>
      </c>
      <c r="HM34" s="3" t="s">
        <v>329</v>
      </c>
      <c r="HN34" s="3" t="s">
        <v>329</v>
      </c>
      <c r="HO34" s="3" t="s">
        <v>329</v>
      </c>
      <c r="HP34" s="3" t="s">
        <v>329</v>
      </c>
      <c r="HQ34" s="3" t="s">
        <v>329</v>
      </c>
      <c r="HR34" s="3" t="s">
        <v>329</v>
      </c>
      <c r="HS34" s="3" t="s">
        <v>329</v>
      </c>
      <c r="HT34" s="3" t="s">
        <v>329</v>
      </c>
      <c r="HU34" s="3" t="s">
        <v>329</v>
      </c>
      <c r="HV34" s="3" t="s">
        <v>329</v>
      </c>
    </row>
    <row r="35" spans="2:230" x14ac:dyDescent="0.55000000000000004">
      <c r="B35" s="12" t="s">
        <v>195</v>
      </c>
      <c r="C35" s="6" t="str">
        <f t="shared" si="10"/>
        <v>金曜日</v>
      </c>
      <c r="D35" s="6"/>
      <c r="E35" s="6" t="str">
        <f t="shared" si="11"/>
        <v/>
      </c>
      <c r="F35" s="6" t="s">
        <v>426</v>
      </c>
      <c r="G35" s="6" t="s">
        <v>428</v>
      </c>
      <c r="H35" s="3">
        <v>2.2799999999999998</v>
      </c>
      <c r="I35" s="3">
        <f>IF($E35="〇",H35*基本シート!$E$2,H35*VLOOKUP(LEFT(I$6,FIND("(",I$6)-1),基本シート!$B$6:$C$29,2,FALSE))</f>
        <v>68.194800000000001</v>
      </c>
      <c r="J35" s="3">
        <v>0.97</v>
      </c>
      <c r="K35" s="3">
        <f>IF($E35="〇",J35*基本シート!$E$2,J35*VLOOKUP(LEFT(K$6,FIND("(",K$6)-1),基本シート!$B$6:$C$29,2,FALSE))</f>
        <v>29.012699999999999</v>
      </c>
      <c r="L35" s="3">
        <v>0.84</v>
      </c>
      <c r="M35" s="3">
        <f>IF($E35="〇",L35*基本シート!$E$2,L35*VLOOKUP(LEFT(M$6,FIND("(",M$6)-1),基本シート!$B$6:$C$29,2,FALSE))</f>
        <v>25.124399999999998</v>
      </c>
      <c r="N35" s="3">
        <v>0.72</v>
      </c>
      <c r="O35" s="3">
        <f>N35*VLOOKUP(LEFT(O$6,FIND("(",O$6)-1),基本シート!$B$6:$C$29,2,FALSE)</f>
        <v>21.5352</v>
      </c>
      <c r="P35" s="3">
        <v>0.99</v>
      </c>
      <c r="Q35" s="3">
        <f>IF($E35="〇",P35*基本シート!$E$2,P35*VLOOKUP(LEFT(Q$6,FIND("(",Q$6)-1),基本シート!$B$6:$C$29,2,FALSE))</f>
        <v>29.610900000000001</v>
      </c>
      <c r="R35" s="3">
        <v>0.89</v>
      </c>
      <c r="S35" s="3">
        <f>IF($E35="〇",R35*基本シート!$E$2,R35*VLOOKUP(LEFT(S$6,FIND("(",S$6)-1),基本シート!$B$6:$C$29,2,FALSE))</f>
        <v>26.619900000000001</v>
      </c>
      <c r="T35" s="3">
        <v>0.86</v>
      </c>
      <c r="U35" s="3">
        <f>IF($E35="〇",T35*基本シート!$E$2,T35*VLOOKUP(LEFT(U$6,FIND("(",U$6)-1),基本シート!$B$6:$C$29,2,FALSE))</f>
        <v>25.7226</v>
      </c>
      <c r="V35" s="3">
        <v>0.79</v>
      </c>
      <c r="W35" s="3">
        <f>IF($E35="〇",V35*基本シート!$E$2,V35*VLOOKUP(LEFT(W$6,FIND("(",W$6)-1),基本シート!$B$6:$C$29,2,FALSE))</f>
        <v>29.214199999999998</v>
      </c>
      <c r="X35" s="3">
        <v>0.51</v>
      </c>
      <c r="Y35" s="3">
        <f>IF($E35="〇",X35*基本シート!$E$2,X35*VLOOKUP(LEFT(Y$6,FIND("(",Y$6)-1),基本シート!$B$6:$C$29,2,FALSE))</f>
        <v>18.8598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2.5299999999999998</v>
      </c>
      <c r="AQ35" s="3">
        <f>IF($E35="〇",AP35*基本シート!$E$2,AP35*VLOOKUP(LEFT(AQ$6,FIND("(",AQ$6)-1),基本シート!$B$6:$C$29,2,FALSE))</f>
        <v>93.559399999999982</v>
      </c>
      <c r="AR35" s="3">
        <v>1.98</v>
      </c>
      <c r="AS35" s="3">
        <f>IF($E35="〇",AR35*基本シート!$E$2,AR35*VLOOKUP(LEFT(AS$6,FIND("(",AS$6)-1),基本シート!$B$6:$C$29,2,FALSE))</f>
        <v>73.220399999999998</v>
      </c>
      <c r="AT35" s="3">
        <v>0.69</v>
      </c>
      <c r="AU35" s="3">
        <f>IF($E35="〇",AT35*基本シート!$E$2,AT35*VLOOKUP(LEFT(AU$6,FIND("(",AU$6)-1),基本シート!$B$6:$C$29,2,FALSE))</f>
        <v>25.516199999999994</v>
      </c>
      <c r="AV35" s="3">
        <v>1.3</v>
      </c>
      <c r="AW35" s="3">
        <f>IF($E35="〇",AV35*基本シート!$E$2,AV35*VLOOKUP(LEFT(AW$6,FIND("(",AW$6)-1),基本シート!$B$6:$C$29,2,FALSE))</f>
        <v>48.073999999999998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</v>
      </c>
      <c r="BA35" s="3">
        <f>IF($E35="〇",AZ35*基本シート!$E$2,AZ35*VLOOKUP(LEFT(BA$6,FIND("(",BA$6)-1),基本シート!$B$6:$C$29,2,FALSE))</f>
        <v>29.91</v>
      </c>
      <c r="BB35" s="3">
        <v>5.0999999999999996</v>
      </c>
      <c r="BC35" s="3">
        <f>IF($E35="〇",BB35*基本シート!$E$2,BB35*VLOOKUP(LEFT(BC$6,FIND("(",BC$6)-1),基本シート!$B$6:$C$29,2,FALSE))</f>
        <v>152.541</v>
      </c>
      <c r="BD35" s="3">
        <f t="shared" si="8"/>
        <v>22.25</v>
      </c>
      <c r="BE35" s="3">
        <f t="shared" si="9"/>
        <v>721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0.05</v>
      </c>
      <c r="BN35" s="3">
        <v>0.71</v>
      </c>
      <c r="BO35" s="3">
        <v>3.31</v>
      </c>
      <c r="BP35" s="3">
        <v>3.35</v>
      </c>
      <c r="BQ35" s="3">
        <v>5.47</v>
      </c>
      <c r="BR35" s="3">
        <v>5.28</v>
      </c>
      <c r="BS35" s="3">
        <v>4.5</v>
      </c>
      <c r="BT35" s="3">
        <v>1.47</v>
      </c>
      <c r="BU35" s="3">
        <v>0.31</v>
      </c>
      <c r="BV35" s="3">
        <v>0.02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0.28999999999999998</v>
      </c>
      <c r="CU35" s="3">
        <f>CT35*基本シート!$C$3</f>
        <v>4.6399999999999997</v>
      </c>
      <c r="CV35" s="3">
        <v>2.62</v>
      </c>
      <c r="CW35" s="3">
        <f>CV35*基本シート!$C$3</f>
        <v>41.92</v>
      </c>
      <c r="CX35" s="3">
        <v>2.58</v>
      </c>
      <c r="CY35" s="3">
        <f>CX35*基本シート!$C$3</f>
        <v>41.28</v>
      </c>
      <c r="CZ35" s="3">
        <v>4.7699999999999996</v>
      </c>
      <c r="DA35" s="3">
        <f>CZ35*基本シート!$C$3</f>
        <v>76.319999999999993</v>
      </c>
      <c r="DB35" s="3">
        <v>4.6399999999999997</v>
      </c>
      <c r="DC35" s="3">
        <f>DB35*基本シート!$C$3</f>
        <v>74.239999999999995</v>
      </c>
      <c r="DD35" s="3">
        <v>3.89</v>
      </c>
      <c r="DE35" s="3">
        <f>DD35*基本シート!$C$3</f>
        <v>62.24</v>
      </c>
      <c r="DF35" s="3">
        <v>0.94</v>
      </c>
      <c r="DG35" s="3">
        <f>DF35*基本シート!$C$3</f>
        <v>15.04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19.750000000000004</v>
      </c>
      <c r="EA35" s="3">
        <f>ROUND(DZ35*基本シート!$C$3,0)</f>
        <v>316</v>
      </c>
      <c r="EB35" s="3">
        <v>1.38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0.02</v>
      </c>
      <c r="EI35" s="3">
        <v>0</v>
      </c>
      <c r="EJ35" s="3">
        <v>0</v>
      </c>
      <c r="EK35" s="3">
        <v>0</v>
      </c>
      <c r="EL35" s="3">
        <v>0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4.3899999999999997</v>
      </c>
      <c r="EZ35" s="3">
        <f t="shared" si="15"/>
        <v>6.1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0.08</v>
      </c>
      <c r="FP35" s="3">
        <v>2.04</v>
      </c>
      <c r="FQ35" s="3">
        <v>2.86</v>
      </c>
      <c r="FR35" s="3">
        <v>0.25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3"/>
        <v>5.25</v>
      </c>
      <c r="FZ35" s="3">
        <v>0.9</v>
      </c>
      <c r="GA35" s="3">
        <v>0.94</v>
      </c>
      <c r="GB35" s="3">
        <v>0.81</v>
      </c>
      <c r="GC35" s="3">
        <v>0.69</v>
      </c>
      <c r="GD35" s="3">
        <v>0.96</v>
      </c>
      <c r="GE35" s="3">
        <v>0.86</v>
      </c>
      <c r="GF35" s="3">
        <v>0.84</v>
      </c>
      <c r="GG35" s="3">
        <v>0.84</v>
      </c>
      <c r="GH35" s="3">
        <v>0.94</v>
      </c>
      <c r="GI35" s="3">
        <v>0.69</v>
      </c>
      <c r="GJ35" s="3">
        <v>0.77</v>
      </c>
      <c r="GK35" s="3">
        <v>0.7</v>
      </c>
      <c r="GL35" s="3">
        <v>0.63</v>
      </c>
      <c r="GM35" s="3">
        <v>0.62</v>
      </c>
      <c r="GN35" s="3">
        <v>0.61</v>
      </c>
      <c r="GO35" s="3">
        <v>2.34</v>
      </c>
      <c r="GP35" s="3">
        <v>2.88</v>
      </c>
      <c r="GQ35" s="3">
        <v>2.78</v>
      </c>
      <c r="GR35" s="3">
        <v>1.95</v>
      </c>
      <c r="GS35" s="3">
        <v>0.66</v>
      </c>
      <c r="GT35" s="3">
        <v>1.27</v>
      </c>
      <c r="GU35" s="3">
        <v>0.76</v>
      </c>
      <c r="GV35" s="3">
        <v>0.97</v>
      </c>
      <c r="GW35" s="3">
        <v>0.71</v>
      </c>
      <c r="GX35" s="3">
        <f t="shared" si="14"/>
        <v>26.119999999999997</v>
      </c>
      <c r="GY35" s="3" t="s">
        <v>329</v>
      </c>
      <c r="GZ35" s="3" t="s">
        <v>329</v>
      </c>
      <c r="HA35" s="3" t="s">
        <v>329</v>
      </c>
      <c r="HB35" s="3" t="s">
        <v>329</v>
      </c>
      <c r="HC35" s="3" t="s">
        <v>329</v>
      </c>
      <c r="HD35" s="3" t="s">
        <v>329</v>
      </c>
      <c r="HE35" s="3" t="s">
        <v>329</v>
      </c>
      <c r="HF35" s="3" t="s">
        <v>329</v>
      </c>
      <c r="HG35" s="3" t="s">
        <v>329</v>
      </c>
      <c r="HH35" s="3" t="s">
        <v>329</v>
      </c>
      <c r="HI35" s="3" t="s">
        <v>329</v>
      </c>
      <c r="HJ35" s="3" t="s">
        <v>329</v>
      </c>
      <c r="HK35" s="3" t="s">
        <v>329</v>
      </c>
      <c r="HL35" s="3" t="s">
        <v>329</v>
      </c>
      <c r="HM35" s="3" t="s">
        <v>329</v>
      </c>
      <c r="HN35" s="3" t="s">
        <v>329</v>
      </c>
      <c r="HO35" s="3" t="s">
        <v>329</v>
      </c>
      <c r="HP35" s="3" t="s">
        <v>329</v>
      </c>
      <c r="HQ35" s="3" t="s">
        <v>329</v>
      </c>
      <c r="HR35" s="3" t="s">
        <v>329</v>
      </c>
      <c r="HS35" s="3" t="s">
        <v>329</v>
      </c>
      <c r="HT35" s="3" t="s">
        <v>329</v>
      </c>
      <c r="HU35" s="3" t="s">
        <v>329</v>
      </c>
      <c r="HV35" s="3" t="s">
        <v>329</v>
      </c>
    </row>
    <row r="36" spans="2:230" x14ac:dyDescent="0.55000000000000004">
      <c r="B36" s="12" t="s">
        <v>196</v>
      </c>
      <c r="C36" s="6" t="str">
        <f t="shared" si="10"/>
        <v>土曜日</v>
      </c>
      <c r="D36" s="6"/>
      <c r="E36" s="6" t="str">
        <f t="shared" si="11"/>
        <v>〇</v>
      </c>
      <c r="F36" s="6" t="s">
        <v>426</v>
      </c>
      <c r="G36" s="6" t="s">
        <v>426</v>
      </c>
      <c r="H36" s="3">
        <v>2.83</v>
      </c>
      <c r="I36" s="3">
        <f>IF($E36="〇",H36*基本シート!$E$2,H36*VLOOKUP(LEFT(I$6,FIND("(",I$6)-1),基本シート!$B$6:$C$29,2,FALSE))</f>
        <v>84.645300000000006</v>
      </c>
      <c r="J36" s="3">
        <v>0.67</v>
      </c>
      <c r="K36" s="3">
        <f>IF($E36="〇",J36*基本シート!$E$2,J36*VLOOKUP(LEFT(K$6,FIND("(",K$6)-1),基本シート!$B$6:$C$29,2,FALSE))</f>
        <v>20.0397</v>
      </c>
      <c r="L36" s="3">
        <v>0.72</v>
      </c>
      <c r="M36" s="3">
        <f>IF($E36="〇",L36*基本シート!$E$2,L36*VLOOKUP(LEFT(M$6,FIND("(",M$6)-1),基本シート!$B$6:$C$29,2,FALSE))</f>
        <v>21.5352</v>
      </c>
      <c r="N36" s="3">
        <v>0.67</v>
      </c>
      <c r="O36" s="3">
        <f>N36*VLOOKUP(LEFT(O$6,FIND("(",O$6)-1),基本シート!$B$6:$C$29,2,FALSE)</f>
        <v>20.0397</v>
      </c>
      <c r="P36" s="3">
        <v>0.62</v>
      </c>
      <c r="Q36" s="3">
        <f>IF($E36="〇",P36*基本シート!$E$2,P36*VLOOKUP(LEFT(Q$6,FIND("(",Q$6)-1),基本シート!$B$6:$C$29,2,FALSE))</f>
        <v>18.5442</v>
      </c>
      <c r="R36" s="3">
        <v>0.69</v>
      </c>
      <c r="S36" s="3">
        <f>IF($E36="〇",R36*基本シート!$E$2,R36*VLOOKUP(LEFT(S$6,FIND("(",S$6)-1),基本シート!$B$6:$C$29,2,FALSE))</f>
        <v>20.637899999999998</v>
      </c>
      <c r="T36" s="3">
        <v>0.8</v>
      </c>
      <c r="U36" s="3">
        <f>IF($E36="〇",T36*基本シート!$E$2,T36*VLOOKUP(LEFT(U$6,FIND("(",U$6)-1),基本シート!$B$6:$C$29,2,FALSE))</f>
        <v>23.928000000000001</v>
      </c>
      <c r="V36" s="3">
        <v>0.56999999999999995</v>
      </c>
      <c r="W36" s="3">
        <f>IF($E36="〇",V36*基本シート!$E$2,V36*VLOOKUP(LEFT(W$6,FIND("(",W$6)-1),基本シート!$B$6:$C$29,2,FALSE))</f>
        <v>17.0487</v>
      </c>
      <c r="X36" s="3">
        <v>0.32</v>
      </c>
      <c r="Y36" s="3">
        <f>IF($E36="〇",X36*基本シート!$E$2,X36*VLOOKUP(LEFT(Y$6,FIND("(",Y$6)-1),基本シート!$B$6:$C$29,2,FALSE))</f>
        <v>9.571200000000001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2.33</v>
      </c>
      <c r="AQ36" s="3">
        <f>IF($E36="〇",AP36*基本シート!$E$2,AP36*VLOOKUP(LEFT(AQ$6,FIND("(",AQ$6)-1),基本シート!$B$6:$C$29,2,FALSE))</f>
        <v>69.690300000000008</v>
      </c>
      <c r="AR36" s="3">
        <v>2.14</v>
      </c>
      <c r="AS36" s="3">
        <f>IF($E36="〇",AR36*基本シート!$E$2,AR36*VLOOKUP(LEFT(AS$6,FIND("(",AS$6)-1),基本シート!$B$6:$C$29,2,FALSE))</f>
        <v>64.007400000000004</v>
      </c>
      <c r="AT36" s="3">
        <v>0.67</v>
      </c>
      <c r="AU36" s="3">
        <f>IF($E36="〇",AT36*基本シート!$E$2,AT36*VLOOKUP(LEFT(AU$6,FIND("(",AU$6)-1),基本シート!$B$6:$C$29,2,FALSE))</f>
        <v>20.0397</v>
      </c>
      <c r="AV36" s="3">
        <v>0.7</v>
      </c>
      <c r="AW36" s="3">
        <f>IF($E36="〇",AV36*基本シート!$E$2,AV36*VLOOKUP(LEFT(AW$6,FIND("(",AW$6)-1),基本シート!$B$6:$C$29,2,FALSE))</f>
        <v>20.936999999999998</v>
      </c>
      <c r="AX36" s="3">
        <v>0.77</v>
      </c>
      <c r="AY36" s="3">
        <f>IF($E36="〇",AX36*基本シート!$E$2,AX36*VLOOKUP(LEFT(AY$6,FIND("(",AY$6)-1),基本シート!$B$6:$C$29,2,FALSE))</f>
        <v>23.0307</v>
      </c>
      <c r="AZ36" s="3">
        <v>0.87</v>
      </c>
      <c r="BA36" s="3">
        <f>IF($E36="〇",AZ36*基本シート!$E$2,AZ36*VLOOKUP(LEFT(BA$6,FIND("(",BA$6)-1),基本シート!$B$6:$C$29,2,FALSE))</f>
        <v>26.021699999999999</v>
      </c>
      <c r="BB36" s="3">
        <v>5.03</v>
      </c>
      <c r="BC36" s="3">
        <f>IF($E36="〇",BB36*基本シート!$E$2,BB36*VLOOKUP(LEFT(BC$6,FIND("(",BC$6)-1),基本シート!$B$6:$C$29,2,FALSE))</f>
        <v>150.44730000000001</v>
      </c>
      <c r="BD36" s="3">
        <f t="shared" si="8"/>
        <v>20.41</v>
      </c>
      <c r="BE36" s="3">
        <f t="shared" si="9"/>
        <v>610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0.06</v>
      </c>
      <c r="BN36" s="3">
        <v>0.56000000000000005</v>
      </c>
      <c r="BO36" s="3">
        <v>1.17</v>
      </c>
      <c r="BP36" s="3">
        <v>2.99</v>
      </c>
      <c r="BQ36" s="3">
        <v>2.2000000000000002</v>
      </c>
      <c r="BR36" s="3">
        <v>1.23</v>
      </c>
      <c r="BS36" s="3">
        <v>0.9</v>
      </c>
      <c r="BT36" s="3">
        <v>0.88</v>
      </c>
      <c r="BU36" s="3">
        <v>0.41</v>
      </c>
      <c r="BV36" s="3">
        <v>0.04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0.02</v>
      </c>
      <c r="CU36" s="3">
        <f>CT36*基本シート!$C$3</f>
        <v>0.32</v>
      </c>
      <c r="CV36" s="3">
        <v>0.42</v>
      </c>
      <c r="CW36" s="3">
        <f>CV36*基本シート!$C$3</f>
        <v>6.72</v>
      </c>
      <c r="CX36" s="3">
        <v>2.36</v>
      </c>
      <c r="CY36" s="3">
        <f>CX36*基本シート!$C$3</f>
        <v>37.76</v>
      </c>
      <c r="CZ36" s="3">
        <v>1.57</v>
      </c>
      <c r="DA36" s="3">
        <f>CZ36*基本シート!$C$3</f>
        <v>25.12</v>
      </c>
      <c r="DB36" s="3">
        <v>0.56999999999999995</v>
      </c>
      <c r="DC36" s="3">
        <f>DB36*基本シート!$C$3</f>
        <v>9.1199999999999992</v>
      </c>
      <c r="DD36" s="3">
        <v>0.24</v>
      </c>
      <c r="DE36" s="3">
        <f>DD36*基本シート!$C$3</f>
        <v>3.84</v>
      </c>
      <c r="DF36" s="3">
        <v>0.3</v>
      </c>
      <c r="DG36" s="3">
        <f>DF36*基本シート!$C$3</f>
        <v>4.8</v>
      </c>
      <c r="DH36" s="3">
        <v>0</v>
      </c>
      <c r="DI36" s="3">
        <f>DH36*基本シート!$C$3</f>
        <v>0</v>
      </c>
      <c r="DJ36" s="3">
        <v>0.01</v>
      </c>
      <c r="DK36" s="3">
        <f>DJ36*基本シート!$C$3</f>
        <v>0.16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5.49</v>
      </c>
      <c r="EA36" s="3">
        <f>ROUND(DZ36*基本シート!$C$3,0)</f>
        <v>88</v>
      </c>
      <c r="EB36" s="3">
        <v>2.25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0.03</v>
      </c>
      <c r="EI36" s="3">
        <v>0</v>
      </c>
      <c r="EJ36" s="3">
        <v>0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0.03</v>
      </c>
      <c r="EU36" s="3">
        <v>0.03</v>
      </c>
      <c r="EV36" s="3">
        <v>0.03</v>
      </c>
      <c r="EW36" s="3">
        <v>0.03</v>
      </c>
      <c r="EX36" s="3">
        <v>0.03</v>
      </c>
      <c r="EY36" s="3">
        <v>4.45</v>
      </c>
      <c r="EZ36" s="3">
        <f t="shared" si="15"/>
        <v>7.0399999999999974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0.01</v>
      </c>
      <c r="FL36" s="3">
        <v>0</v>
      </c>
      <c r="FM36" s="3">
        <v>0.02</v>
      </c>
      <c r="FN36" s="3">
        <v>0.02</v>
      </c>
      <c r="FO36" s="3">
        <v>0.06</v>
      </c>
      <c r="FP36" s="3">
        <v>1.97</v>
      </c>
      <c r="FQ36" s="3">
        <v>2.67</v>
      </c>
      <c r="FR36" s="3">
        <v>0.56000000000000005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3"/>
        <v>5.3100000000000005</v>
      </c>
      <c r="FZ36" s="3">
        <v>0.57999999999999996</v>
      </c>
      <c r="GA36" s="3">
        <v>0.64</v>
      </c>
      <c r="GB36" s="3">
        <v>0.69</v>
      </c>
      <c r="GC36" s="3">
        <v>0.64</v>
      </c>
      <c r="GD36" s="3">
        <v>0.59</v>
      </c>
      <c r="GE36" s="3">
        <v>0.66</v>
      </c>
      <c r="GF36" s="3">
        <v>0.77</v>
      </c>
      <c r="GG36" s="3">
        <v>0.63</v>
      </c>
      <c r="GH36" s="3">
        <v>0.86</v>
      </c>
      <c r="GI36" s="3">
        <v>0.75</v>
      </c>
      <c r="GJ36" s="3">
        <v>0.64</v>
      </c>
      <c r="GK36" s="3">
        <v>0.63</v>
      </c>
      <c r="GL36" s="3">
        <v>0.68</v>
      </c>
      <c r="GM36" s="3">
        <v>0.68</v>
      </c>
      <c r="GN36" s="3">
        <v>0.64</v>
      </c>
      <c r="GO36" s="3">
        <v>2.38</v>
      </c>
      <c r="GP36" s="3">
        <v>2.7</v>
      </c>
      <c r="GQ36" s="3">
        <v>2.89</v>
      </c>
      <c r="GR36" s="3">
        <v>2.11</v>
      </c>
      <c r="GS36" s="3">
        <v>0.64</v>
      </c>
      <c r="GT36" s="3">
        <v>0.67</v>
      </c>
      <c r="GU36" s="3">
        <v>0.74</v>
      </c>
      <c r="GV36" s="3">
        <v>0.84</v>
      </c>
      <c r="GW36" s="3">
        <v>0.57999999999999996</v>
      </c>
      <c r="GX36" s="3">
        <f t="shared" si="14"/>
        <v>23.63</v>
      </c>
      <c r="GY36" s="3" t="s">
        <v>329</v>
      </c>
      <c r="GZ36" s="3" t="s">
        <v>329</v>
      </c>
      <c r="HA36" s="3" t="s">
        <v>329</v>
      </c>
      <c r="HB36" s="3" t="s">
        <v>329</v>
      </c>
      <c r="HC36" s="3" t="s">
        <v>329</v>
      </c>
      <c r="HD36" s="3" t="s">
        <v>329</v>
      </c>
      <c r="HE36" s="3" t="s">
        <v>329</v>
      </c>
      <c r="HF36" s="3" t="s">
        <v>329</v>
      </c>
      <c r="HG36" s="3" t="s">
        <v>329</v>
      </c>
      <c r="HH36" s="3" t="s">
        <v>329</v>
      </c>
      <c r="HI36" s="3" t="s">
        <v>329</v>
      </c>
      <c r="HJ36" s="3" t="s">
        <v>329</v>
      </c>
      <c r="HK36" s="3" t="s">
        <v>329</v>
      </c>
      <c r="HL36" s="3" t="s">
        <v>329</v>
      </c>
      <c r="HM36" s="3" t="s">
        <v>329</v>
      </c>
      <c r="HN36" s="3" t="s">
        <v>329</v>
      </c>
      <c r="HO36" s="3" t="s">
        <v>329</v>
      </c>
      <c r="HP36" s="3" t="s">
        <v>329</v>
      </c>
      <c r="HQ36" s="3" t="s">
        <v>329</v>
      </c>
      <c r="HR36" s="3" t="s">
        <v>329</v>
      </c>
      <c r="HS36" s="3" t="s">
        <v>329</v>
      </c>
      <c r="HT36" s="3" t="s">
        <v>329</v>
      </c>
      <c r="HU36" s="3" t="s">
        <v>329</v>
      </c>
      <c r="HV36" s="3" t="s">
        <v>329</v>
      </c>
    </row>
    <row r="37" spans="2:230" x14ac:dyDescent="0.55000000000000004">
      <c r="B37" s="12" t="s">
        <v>204</v>
      </c>
      <c r="C37" s="6" t="str">
        <f t="shared" si="10"/>
        <v>日曜日</v>
      </c>
      <c r="D37" s="6"/>
      <c r="E37" s="6" t="str">
        <f t="shared" si="11"/>
        <v>〇</v>
      </c>
      <c r="F37" s="6" t="s">
        <v>426</v>
      </c>
      <c r="G37" s="6" t="s">
        <v>426</v>
      </c>
      <c r="H37" s="3">
        <v>2.9</v>
      </c>
      <c r="I37" s="3">
        <f>IF($E37="〇",H37*基本シート!$E$2,H37*VLOOKUP(LEFT(I$6,FIND("(",I$6)-1),基本シート!$B$6:$C$29,2,FALSE))</f>
        <v>86.739000000000004</v>
      </c>
      <c r="J37" s="3">
        <v>0.6</v>
      </c>
      <c r="K37" s="3">
        <f>IF($E37="〇",J37*基本シート!$E$2,J37*VLOOKUP(LEFT(K$6,FIND("(",K$6)-1),基本シート!$B$6:$C$29,2,FALSE))</f>
        <v>17.945999999999998</v>
      </c>
      <c r="L37" s="3">
        <v>0.52</v>
      </c>
      <c r="M37" s="3">
        <f>IF($E37="〇",L37*基本シート!$E$2,L37*VLOOKUP(LEFT(M$6,FIND("(",M$6)-1),基本シート!$B$6:$C$29,2,FALSE))</f>
        <v>15.5532</v>
      </c>
      <c r="N37" s="3">
        <v>0.73</v>
      </c>
      <c r="O37" s="3">
        <f>N37*VLOOKUP(LEFT(O$6,FIND("(",O$6)-1),基本シート!$B$6:$C$29,2,FALSE)</f>
        <v>21.834299999999999</v>
      </c>
      <c r="P37" s="3">
        <v>0.93</v>
      </c>
      <c r="Q37" s="3">
        <f>IF($E37="〇",P37*基本シート!$E$2,P37*VLOOKUP(LEFT(Q$6,FIND("(",Q$6)-1),基本シート!$B$6:$C$29,2,FALSE))</f>
        <v>27.816300000000002</v>
      </c>
      <c r="R37" s="3">
        <v>0.64</v>
      </c>
      <c r="S37" s="3">
        <f>IF($E37="〇",R37*基本シート!$E$2,R37*VLOOKUP(LEFT(S$6,FIND("(",S$6)-1),基本シート!$B$6:$C$29,2,FALSE))</f>
        <v>19.142400000000002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0.69</v>
      </c>
      <c r="W37" s="3">
        <f>IF($E37="〇",V37*基本シート!$E$2,V37*VLOOKUP(LEFT(W$6,FIND("(",W$6)-1),基本シート!$B$6:$C$29,2,FALSE))</f>
        <v>20.637899999999998</v>
      </c>
      <c r="X37" s="3">
        <v>0.56000000000000005</v>
      </c>
      <c r="Y37" s="3">
        <f>IF($E37="〇",X37*基本シート!$E$2,X37*VLOOKUP(LEFT(Y$6,FIND("(",Y$6)-1),基本シート!$B$6:$C$29,2,FALSE))</f>
        <v>16.749600000000001</v>
      </c>
      <c r="Z37" s="3">
        <v>0.09</v>
      </c>
      <c r="AA37" s="3">
        <f>IF($E37="〇",Z37*基本シート!$E$2,Z37*VLOOKUP(LEFT(AA$6,FIND("(",AA$6)-1),基本シート!$B$6:$C$29,2,FALSE))</f>
        <v>2.6919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0.01</v>
      </c>
      <c r="AE37" s="3">
        <f>IF($E37="〇",AD37*基本シート!$E$2,AD37*VLOOKUP(LEFT(AE$6,FIND("(",AE$6)-1),基本シート!$B$6:$C$29,2,FALSE))</f>
        <v>0.29910000000000003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2.5</v>
      </c>
      <c r="AQ37" s="3">
        <f>IF($E37="〇",AP37*基本シート!$E$2,AP37*VLOOKUP(LEFT(AQ$6,FIND("(",AQ$6)-1),基本シート!$B$6:$C$29,2,FALSE))</f>
        <v>74.775000000000006</v>
      </c>
      <c r="AR37" s="3">
        <v>2.4300000000000002</v>
      </c>
      <c r="AS37" s="3">
        <f>IF($E37="〇",AR37*基本シート!$E$2,AR37*VLOOKUP(LEFT(AS$6,FIND("(",AS$6)-1),基本シート!$B$6:$C$29,2,FALSE))</f>
        <v>72.681300000000007</v>
      </c>
      <c r="AT37" s="3">
        <v>2.08</v>
      </c>
      <c r="AU37" s="3">
        <f>IF($E37="〇",AT37*基本シート!$E$2,AT37*VLOOKUP(LEFT(AU$6,FIND("(",AU$6)-1),基本シート!$B$6:$C$29,2,FALSE))</f>
        <v>62.212800000000001</v>
      </c>
      <c r="AV37" s="3">
        <v>0.72</v>
      </c>
      <c r="AW37" s="3">
        <f>IF($E37="〇",AV37*基本シート!$E$2,AV37*VLOOKUP(LEFT(AW$6,FIND("(",AW$6)-1),基本シート!$B$6:$C$29,2,FALSE))</f>
        <v>21.5352</v>
      </c>
      <c r="AX37" s="3">
        <v>0.77</v>
      </c>
      <c r="AY37" s="3">
        <f>IF($E37="〇",AX37*基本シート!$E$2,AX37*VLOOKUP(LEFT(AY$6,FIND("(",AY$6)-1),基本シート!$B$6:$C$29,2,FALSE))</f>
        <v>23.0307</v>
      </c>
      <c r="AZ37" s="3">
        <v>0.89</v>
      </c>
      <c r="BA37" s="3">
        <f>IF($E37="〇",AZ37*基本シート!$E$2,AZ37*VLOOKUP(LEFT(BA$6,FIND("(",BA$6)-1),基本シート!$B$6:$C$29,2,FALSE))</f>
        <v>26.619900000000001</v>
      </c>
      <c r="BB37" s="3">
        <v>5.46</v>
      </c>
      <c r="BC37" s="3">
        <f>IF($E37="〇",BB37*基本シート!$E$2,BB37*VLOOKUP(LEFT(BC$6,FIND("(",BC$6)-1),基本シート!$B$6:$C$29,2,FALSE))</f>
        <v>163.30860000000001</v>
      </c>
      <c r="BD37" s="3">
        <f t="shared" ref="BD37" si="16">SUM(H37,J37,L37,N37,P37,R37,T37,V37,X37,Z37,AB37,AD37,AF37,AH37,AJ37,AL37,AN37,AP37,AR37,AT37,AV37,AX37,AZ37,BB37)</f>
        <v>23.3</v>
      </c>
      <c r="BE37" s="3">
        <f t="shared" ref="BE37" si="17">ROUND(SUM(I37,K37,M37,O37,Q37,S37,U37,W37,Y37,AA37,AC37,AE37,AG37,AI37,AK37,AM37,AO37,AQ37,AS37,AU37,AW37,AY37,BA37,BC37),0)</f>
        <v>697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0.52</v>
      </c>
      <c r="CW37" s="3">
        <f>CV37*基本シート!$C$3</f>
        <v>8.32</v>
      </c>
      <c r="CX37" s="3">
        <v>0.88</v>
      </c>
      <c r="CY37" s="3">
        <f>CX37*基本シート!$C$3</f>
        <v>14.08</v>
      </c>
      <c r="CZ37" s="3">
        <v>0.99</v>
      </c>
      <c r="DA37" s="3">
        <f>CZ37*基本シート!$C$3</f>
        <v>15.84</v>
      </c>
      <c r="DB37" s="3">
        <v>2.23</v>
      </c>
      <c r="DC37" s="3">
        <f>DB37*基本シート!$C$3</f>
        <v>35.68</v>
      </c>
      <c r="DD37" s="3">
        <v>0.26</v>
      </c>
      <c r="DE37" s="3">
        <f>DD37*基本シート!$C$3</f>
        <v>4.16</v>
      </c>
      <c r="DF37" s="3">
        <v>0</v>
      </c>
      <c r="DG37" s="3">
        <f>DF37*基本シート!$C$3</f>
        <v>0</v>
      </c>
      <c r="DH37" s="3">
        <v>0.01</v>
      </c>
      <c r="DI37" s="3">
        <f>DH37*基本シート!$C$3</f>
        <v>0.16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4.8899999999999988</v>
      </c>
      <c r="EA37" s="3">
        <f>ROUND(DZ37*基本シート!$C$3,0)</f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/>
      <c r="GY37" s="3" t="s">
        <v>329</v>
      </c>
      <c r="GZ37" s="3" t="s">
        <v>329</v>
      </c>
      <c r="HA37" s="3" t="s">
        <v>329</v>
      </c>
      <c r="HB37" s="3" t="s">
        <v>329</v>
      </c>
      <c r="HC37" s="3" t="s">
        <v>329</v>
      </c>
      <c r="HD37" s="3" t="s">
        <v>329</v>
      </c>
      <c r="HE37" s="3" t="s">
        <v>329</v>
      </c>
      <c r="HF37" s="3" t="s">
        <v>329</v>
      </c>
      <c r="HG37" s="3" t="s">
        <v>329</v>
      </c>
      <c r="HH37" s="3" t="s">
        <v>329</v>
      </c>
      <c r="HI37" s="3" t="s">
        <v>329</v>
      </c>
      <c r="HJ37" s="3" t="s">
        <v>329</v>
      </c>
      <c r="HK37" s="3" t="s">
        <v>329</v>
      </c>
      <c r="HL37" s="3" t="s">
        <v>329</v>
      </c>
      <c r="HM37" s="3" t="s">
        <v>329</v>
      </c>
      <c r="HN37" s="3" t="s">
        <v>329</v>
      </c>
      <c r="HO37" s="3" t="s">
        <v>329</v>
      </c>
      <c r="HP37" s="3" t="s">
        <v>329</v>
      </c>
      <c r="HQ37" s="3" t="s">
        <v>329</v>
      </c>
      <c r="HR37" s="3" t="s">
        <v>329</v>
      </c>
      <c r="HS37" s="3" t="s">
        <v>329</v>
      </c>
      <c r="HT37" s="3" t="s">
        <v>329</v>
      </c>
      <c r="HU37" s="3" t="s">
        <v>329</v>
      </c>
      <c r="HV37" s="3" t="s">
        <v>329</v>
      </c>
    </row>
    <row r="38" spans="2:230" x14ac:dyDescent="0.55000000000000004">
      <c r="B38" s="12" t="s">
        <v>164</v>
      </c>
      <c r="C38" s="6" t="str">
        <f t="shared" ref="C38" si="19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92.899999999999991</v>
      </c>
      <c r="I38" s="3">
        <f t="shared" ref="I38:M38" si="20">SUM(I7:I36)</f>
        <v>2778.6390000000006</v>
      </c>
      <c r="J38" s="3">
        <f t="shared" si="20"/>
        <v>28.200000000000006</v>
      </c>
      <c r="K38" s="3">
        <f t="shared" si="20"/>
        <v>843.46200000000022</v>
      </c>
      <c r="L38" s="3">
        <f t="shared" si="20"/>
        <v>25.32</v>
      </c>
      <c r="M38" s="3">
        <f t="shared" si="20"/>
        <v>757.32120000000009</v>
      </c>
      <c r="N38" s="3">
        <f>SUM(N7:N37)</f>
        <v>29.290000000000003</v>
      </c>
      <c r="O38" s="3">
        <f t="shared" ref="O38:BZ38" si="21">SUM(O7:O37)</f>
        <v>876.0639000000001</v>
      </c>
      <c r="P38" s="3">
        <f t="shared" si="21"/>
        <v>31.41</v>
      </c>
      <c r="Q38" s="3">
        <f>SUM(Q7:Q37)</f>
        <v>939.47310000000004</v>
      </c>
      <c r="R38" s="3">
        <f t="shared" si="21"/>
        <v>30.080000000000002</v>
      </c>
      <c r="S38" s="3">
        <f t="shared" si="21"/>
        <v>899.69279999999992</v>
      </c>
      <c r="T38" s="3">
        <f t="shared" si="21"/>
        <v>33.599999999999987</v>
      </c>
      <c r="U38" s="3">
        <f t="shared" si="21"/>
        <v>1004.976</v>
      </c>
      <c r="V38" s="3">
        <f t="shared" si="21"/>
        <v>25.07</v>
      </c>
      <c r="W38" s="3">
        <f t="shared" si="21"/>
        <v>875.6896999999999</v>
      </c>
      <c r="X38" s="3">
        <f t="shared" si="21"/>
        <v>12.73</v>
      </c>
      <c r="Y38" s="3">
        <f t="shared" si="21"/>
        <v>415.8922</v>
      </c>
      <c r="Z38" s="3">
        <f t="shared" si="21"/>
        <v>8.66</v>
      </c>
      <c r="AA38" s="3">
        <f t="shared" si="21"/>
        <v>284.82609999999994</v>
      </c>
      <c r="AB38" s="3">
        <f t="shared" si="21"/>
        <v>0.71000000000000008</v>
      </c>
      <c r="AC38" s="3">
        <f t="shared" si="21"/>
        <v>25.548799999999996</v>
      </c>
      <c r="AD38" s="3">
        <f t="shared" si="21"/>
        <v>0.65</v>
      </c>
      <c r="AE38" s="3">
        <f t="shared" si="21"/>
        <v>23.542099999999994</v>
      </c>
      <c r="AF38" s="3">
        <f t="shared" si="21"/>
        <v>0.99</v>
      </c>
      <c r="AG38" s="3">
        <f t="shared" si="21"/>
        <v>33.570099999999996</v>
      </c>
      <c r="AH38" s="3">
        <f t="shared" si="21"/>
        <v>1.87</v>
      </c>
      <c r="AI38" s="3">
        <f t="shared" si="21"/>
        <v>65.546899999999994</v>
      </c>
      <c r="AJ38" s="3">
        <f t="shared" si="21"/>
        <v>3.04</v>
      </c>
      <c r="AK38" s="3">
        <f t="shared" si="21"/>
        <v>95.097700000000003</v>
      </c>
      <c r="AL38" s="3">
        <f t="shared" si="21"/>
        <v>13.510000000000002</v>
      </c>
      <c r="AM38" s="3">
        <f t="shared" si="21"/>
        <v>441.97930000000002</v>
      </c>
      <c r="AN38" s="3">
        <f t="shared" si="21"/>
        <v>35.04999999999999</v>
      </c>
      <c r="AO38" s="3">
        <f t="shared" si="21"/>
        <v>1189.9576</v>
      </c>
      <c r="AP38" s="3">
        <f t="shared" si="21"/>
        <v>63.079999999999991</v>
      </c>
      <c r="AQ38" s="3">
        <f t="shared" si="21"/>
        <v>2152.4841000000001</v>
      </c>
      <c r="AR38" s="3">
        <f t="shared" si="21"/>
        <v>45.05</v>
      </c>
      <c r="AS38" s="3">
        <f t="shared" si="21"/>
        <v>1562.8683999999996</v>
      </c>
      <c r="AT38" s="3">
        <f t="shared" si="21"/>
        <v>35.39</v>
      </c>
      <c r="AU38" s="3">
        <f t="shared" si="21"/>
        <v>1234.6285999999998</v>
      </c>
      <c r="AV38" s="3">
        <f t="shared" si="21"/>
        <v>32.260000000000005</v>
      </c>
      <c r="AW38" s="3">
        <f t="shared" si="21"/>
        <v>1116.0532000000001</v>
      </c>
      <c r="AX38" s="3">
        <f t="shared" si="21"/>
        <v>33.15</v>
      </c>
      <c r="AY38" s="3">
        <f t="shared" si="21"/>
        <v>991.51650000000018</v>
      </c>
      <c r="AZ38" s="3">
        <f t="shared" si="21"/>
        <v>32.999999999999993</v>
      </c>
      <c r="BA38" s="3">
        <f t="shared" si="21"/>
        <v>987.02999999999986</v>
      </c>
      <c r="BB38" s="3">
        <f t="shared" si="21"/>
        <v>146.58999999999997</v>
      </c>
      <c r="BC38" s="3">
        <f t="shared" si="21"/>
        <v>4384.5069000000021</v>
      </c>
      <c r="BD38" s="3">
        <f t="shared" si="21"/>
        <v>765.61999999999989</v>
      </c>
      <c r="BE38" s="3">
        <f t="shared" si="21"/>
        <v>24104</v>
      </c>
      <c r="BF38" s="3">
        <f t="shared" si="21"/>
        <v>0</v>
      </c>
      <c r="BG38" s="3">
        <f t="shared" si="21"/>
        <v>0</v>
      </c>
      <c r="BH38" s="3">
        <f t="shared" si="21"/>
        <v>0</v>
      </c>
      <c r="BI38" s="3">
        <f t="shared" si="21"/>
        <v>0</v>
      </c>
      <c r="BJ38" s="3">
        <f t="shared" si="21"/>
        <v>0</v>
      </c>
      <c r="BK38" s="3">
        <f t="shared" si="21"/>
        <v>0</v>
      </c>
      <c r="BL38" s="3">
        <f t="shared" si="21"/>
        <v>0</v>
      </c>
      <c r="BM38" s="3">
        <f t="shared" si="21"/>
        <v>4.2399999999999984</v>
      </c>
      <c r="BN38" s="3">
        <f t="shared" si="21"/>
        <v>23.27</v>
      </c>
      <c r="BO38" s="3">
        <f t="shared" si="21"/>
        <v>46.820000000000007</v>
      </c>
      <c r="BP38" s="3">
        <f t="shared" si="21"/>
        <v>56.950000000000017</v>
      </c>
      <c r="BQ38" s="3">
        <f t="shared" si="21"/>
        <v>63.190000000000005</v>
      </c>
      <c r="BR38" s="3">
        <f t="shared" si="21"/>
        <v>61.589999999999989</v>
      </c>
      <c r="BS38" s="3">
        <f t="shared" si="21"/>
        <v>50.169999999999995</v>
      </c>
      <c r="BT38" s="3">
        <f t="shared" si="21"/>
        <v>26.26</v>
      </c>
      <c r="BU38" s="3">
        <f t="shared" si="21"/>
        <v>6.2199999999999989</v>
      </c>
      <c r="BV38" s="3">
        <f t="shared" si="21"/>
        <v>0.1</v>
      </c>
      <c r="BW38" s="3">
        <f t="shared" si="21"/>
        <v>0</v>
      </c>
      <c r="BX38" s="3">
        <f t="shared" si="21"/>
        <v>0</v>
      </c>
      <c r="BY38" s="3">
        <f t="shared" si="21"/>
        <v>0</v>
      </c>
      <c r="BZ38" s="3">
        <f t="shared" si="21"/>
        <v>0</v>
      </c>
      <c r="CA38" s="3">
        <f t="shared" ref="CA38:EL38" si="22">SUM(CA7:CA37)</f>
        <v>0</v>
      </c>
      <c r="CB38" s="3">
        <f t="shared" si="22"/>
        <v>0</v>
      </c>
      <c r="CC38" s="3">
        <f t="shared" si="22"/>
        <v>0</v>
      </c>
      <c r="CD38" s="3">
        <f t="shared" si="22"/>
        <v>0</v>
      </c>
      <c r="CE38" s="3">
        <f t="shared" si="22"/>
        <v>0</v>
      </c>
      <c r="CF38" s="3">
        <f t="shared" si="22"/>
        <v>0</v>
      </c>
      <c r="CG38" s="3">
        <f t="shared" si="22"/>
        <v>0</v>
      </c>
      <c r="CH38" s="3">
        <f t="shared" si="22"/>
        <v>0</v>
      </c>
      <c r="CI38" s="3">
        <f t="shared" si="22"/>
        <v>0</v>
      </c>
      <c r="CJ38" s="3">
        <f t="shared" si="22"/>
        <v>0</v>
      </c>
      <c r="CK38" s="3">
        <f t="shared" si="22"/>
        <v>0</v>
      </c>
      <c r="CL38" s="3">
        <f t="shared" si="22"/>
        <v>0</v>
      </c>
      <c r="CM38" s="3">
        <f t="shared" si="22"/>
        <v>0</v>
      </c>
      <c r="CN38" s="3">
        <f t="shared" si="22"/>
        <v>0</v>
      </c>
      <c r="CO38" s="3">
        <f t="shared" si="22"/>
        <v>0</v>
      </c>
      <c r="CP38" s="3">
        <f t="shared" si="22"/>
        <v>0</v>
      </c>
      <c r="CQ38" s="3">
        <f t="shared" si="22"/>
        <v>0</v>
      </c>
      <c r="CR38" s="3">
        <f t="shared" si="22"/>
        <v>0.64</v>
      </c>
      <c r="CS38" s="3">
        <f t="shared" si="22"/>
        <v>10.24</v>
      </c>
      <c r="CT38" s="3">
        <f t="shared" si="22"/>
        <v>15.08</v>
      </c>
      <c r="CU38" s="3">
        <f t="shared" si="22"/>
        <v>241.28</v>
      </c>
      <c r="CV38" s="3">
        <f t="shared" si="22"/>
        <v>35.400000000000013</v>
      </c>
      <c r="CW38" s="3">
        <f t="shared" si="22"/>
        <v>566.4000000000002</v>
      </c>
      <c r="CX38" s="3">
        <f t="shared" si="22"/>
        <v>45.410000000000004</v>
      </c>
      <c r="CY38" s="3">
        <f t="shared" si="22"/>
        <v>726.56000000000006</v>
      </c>
      <c r="CZ38" s="3">
        <f t="shared" si="22"/>
        <v>50.22</v>
      </c>
      <c r="DA38" s="3">
        <f t="shared" si="22"/>
        <v>803.52</v>
      </c>
      <c r="DB38" s="3">
        <f t="shared" si="22"/>
        <v>48.399999999999991</v>
      </c>
      <c r="DC38" s="3">
        <f t="shared" si="22"/>
        <v>774.39999999999986</v>
      </c>
      <c r="DD38" s="3">
        <f t="shared" si="22"/>
        <v>39.269999999999996</v>
      </c>
      <c r="DE38" s="3">
        <f t="shared" si="22"/>
        <v>628.31999999999994</v>
      </c>
      <c r="DF38" s="3">
        <f t="shared" si="22"/>
        <v>14.179999999999998</v>
      </c>
      <c r="DG38" s="3">
        <f t="shared" si="22"/>
        <v>226.87999999999997</v>
      </c>
      <c r="DH38" s="3">
        <f t="shared" si="22"/>
        <v>1.36</v>
      </c>
      <c r="DI38" s="3">
        <f t="shared" si="22"/>
        <v>21.76</v>
      </c>
      <c r="DJ38" s="3">
        <f t="shared" si="22"/>
        <v>0.08</v>
      </c>
      <c r="DK38" s="3">
        <f t="shared" si="22"/>
        <v>1.28</v>
      </c>
      <c r="DL38" s="3">
        <f t="shared" si="22"/>
        <v>0.03</v>
      </c>
      <c r="DM38" s="3">
        <f t="shared" si="22"/>
        <v>0.48</v>
      </c>
      <c r="DN38" s="3">
        <f t="shared" si="22"/>
        <v>0</v>
      </c>
      <c r="DO38" s="3">
        <f t="shared" si="22"/>
        <v>0</v>
      </c>
      <c r="DP38" s="3">
        <f t="shared" si="22"/>
        <v>0</v>
      </c>
      <c r="DQ38" s="3">
        <f t="shared" si="22"/>
        <v>0</v>
      </c>
      <c r="DR38" s="3">
        <f t="shared" si="22"/>
        <v>0</v>
      </c>
      <c r="DS38" s="3">
        <f t="shared" si="22"/>
        <v>0</v>
      </c>
      <c r="DT38" s="3">
        <f t="shared" si="22"/>
        <v>0</v>
      </c>
      <c r="DU38" s="3">
        <f t="shared" si="22"/>
        <v>0</v>
      </c>
      <c r="DV38" s="3">
        <f t="shared" si="22"/>
        <v>0</v>
      </c>
      <c r="DW38" s="3">
        <f t="shared" si="22"/>
        <v>0</v>
      </c>
      <c r="DX38" s="3">
        <f t="shared" si="22"/>
        <v>0</v>
      </c>
      <c r="DY38" s="3">
        <f t="shared" si="22"/>
        <v>0</v>
      </c>
      <c r="DZ38" s="3">
        <f t="shared" si="22"/>
        <v>250.07</v>
      </c>
      <c r="EA38" s="3">
        <f t="shared" si="22"/>
        <v>3998</v>
      </c>
      <c r="EB38" s="3">
        <f t="shared" si="22"/>
        <v>69.47</v>
      </c>
      <c r="EC38" s="3">
        <f t="shared" si="22"/>
        <v>1.4500000000000004</v>
      </c>
      <c r="ED38" s="3">
        <f t="shared" si="22"/>
        <v>0.9300000000000006</v>
      </c>
      <c r="EE38" s="3">
        <f t="shared" si="22"/>
        <v>0.91000000000000059</v>
      </c>
      <c r="EF38" s="3">
        <f t="shared" si="22"/>
        <v>0.9200000000000006</v>
      </c>
      <c r="EG38" s="3">
        <f t="shared" si="22"/>
        <v>1.5200000000000007</v>
      </c>
      <c r="EH38" s="3">
        <f t="shared" si="22"/>
        <v>3.3399999999999959</v>
      </c>
      <c r="EI38" s="3">
        <f t="shared" si="22"/>
        <v>0.18000000000000002</v>
      </c>
      <c r="EJ38" s="3">
        <f t="shared" si="22"/>
        <v>0.08</v>
      </c>
      <c r="EK38" s="3">
        <f t="shared" si="22"/>
        <v>6.0000000000000005E-2</v>
      </c>
      <c r="EL38" s="3">
        <f t="shared" si="22"/>
        <v>0.04</v>
      </c>
      <c r="EM38" s="3">
        <f t="shared" ref="EM38:GX38" si="23">SUM(EM7:EM37)</f>
        <v>0.02</v>
      </c>
      <c r="EN38" s="3">
        <f t="shared" si="23"/>
        <v>0.04</v>
      </c>
      <c r="EO38" s="3">
        <f t="shared" si="23"/>
        <v>0.02</v>
      </c>
      <c r="EP38" s="3">
        <f t="shared" si="23"/>
        <v>0.02</v>
      </c>
      <c r="EQ38" s="3">
        <f t="shared" si="23"/>
        <v>6.9999999999999993E-2</v>
      </c>
      <c r="ER38" s="3">
        <f t="shared" si="23"/>
        <v>0.30000000000000004</v>
      </c>
      <c r="ES38" s="3">
        <f t="shared" si="23"/>
        <v>1.0200000000000002</v>
      </c>
      <c r="ET38" s="3">
        <f t="shared" si="23"/>
        <v>0.88000000000000034</v>
      </c>
      <c r="EU38" s="3">
        <f t="shared" si="23"/>
        <v>0.97000000000000042</v>
      </c>
      <c r="EV38" s="3">
        <f t="shared" si="23"/>
        <v>1.0000000000000004</v>
      </c>
      <c r="EW38" s="3">
        <f t="shared" si="23"/>
        <v>0.97000000000000042</v>
      </c>
      <c r="EX38" s="3">
        <f t="shared" si="23"/>
        <v>1.0200000000000005</v>
      </c>
      <c r="EY38" s="3">
        <f t="shared" si="23"/>
        <v>119.96999999999997</v>
      </c>
      <c r="EZ38" s="3">
        <f t="shared" si="23"/>
        <v>198.04999999999995</v>
      </c>
      <c r="FA38" s="3">
        <f t="shared" si="23"/>
        <v>0</v>
      </c>
      <c r="FB38" s="3">
        <f t="shared" si="23"/>
        <v>0</v>
      </c>
      <c r="FC38" s="3">
        <f t="shared" si="23"/>
        <v>0</v>
      </c>
      <c r="FD38" s="3">
        <f t="shared" si="23"/>
        <v>0</v>
      </c>
      <c r="FE38" s="3">
        <f t="shared" si="23"/>
        <v>0</v>
      </c>
      <c r="FF38" s="3">
        <f t="shared" si="23"/>
        <v>0</v>
      </c>
      <c r="FG38" s="3">
        <f t="shared" si="23"/>
        <v>0.08</v>
      </c>
      <c r="FH38" s="3">
        <f t="shared" si="23"/>
        <v>0.03</v>
      </c>
      <c r="FI38" s="3">
        <f t="shared" si="23"/>
        <v>0.04</v>
      </c>
      <c r="FJ38" s="3">
        <f t="shared" si="23"/>
        <v>0.04</v>
      </c>
      <c r="FK38" s="3">
        <f t="shared" si="23"/>
        <v>5.8299999999999983</v>
      </c>
      <c r="FL38" s="3">
        <f t="shared" si="23"/>
        <v>8.4699999999999989</v>
      </c>
      <c r="FM38" s="3">
        <f t="shared" si="23"/>
        <v>7.4099999999999984</v>
      </c>
      <c r="FN38" s="3">
        <f t="shared" si="23"/>
        <v>7.01</v>
      </c>
      <c r="FO38" s="3">
        <f t="shared" si="23"/>
        <v>20.069999999999993</v>
      </c>
      <c r="FP38" s="3">
        <f t="shared" si="23"/>
        <v>36.280000000000008</v>
      </c>
      <c r="FQ38" s="3">
        <f t="shared" si="23"/>
        <v>43.76</v>
      </c>
      <c r="FR38" s="3">
        <f t="shared" si="23"/>
        <v>20.169999999999998</v>
      </c>
      <c r="FS38" s="3">
        <f t="shared" si="23"/>
        <v>0.87000000000000011</v>
      </c>
      <c r="FT38" s="3">
        <f t="shared" si="23"/>
        <v>0</v>
      </c>
      <c r="FU38" s="3">
        <f t="shared" si="23"/>
        <v>0</v>
      </c>
      <c r="FV38" s="3">
        <f t="shared" si="23"/>
        <v>0</v>
      </c>
      <c r="FW38" s="3">
        <f t="shared" si="23"/>
        <v>0</v>
      </c>
      <c r="FX38" s="3">
        <f t="shared" si="23"/>
        <v>0</v>
      </c>
      <c r="FY38" s="3">
        <f t="shared" si="23"/>
        <v>144.69</v>
      </c>
      <c r="FZ38" s="3">
        <f t="shared" si="23"/>
        <v>26.330000000000005</v>
      </c>
      <c r="GA38" s="3">
        <f t="shared" si="23"/>
        <v>27.349999999999998</v>
      </c>
      <c r="GB38" s="3">
        <f t="shared" si="23"/>
        <v>24.910000000000004</v>
      </c>
      <c r="GC38" s="3">
        <f t="shared" si="23"/>
        <v>28.380000000000006</v>
      </c>
      <c r="GD38" s="3">
        <f t="shared" si="23"/>
        <v>30.49</v>
      </c>
      <c r="GE38" s="3">
        <f t="shared" si="23"/>
        <v>28.560000000000006</v>
      </c>
      <c r="GF38" s="3">
        <f t="shared" si="23"/>
        <v>30.34</v>
      </c>
      <c r="GG38" s="3">
        <f t="shared" si="23"/>
        <v>28.519999999999996</v>
      </c>
      <c r="GH38" s="3">
        <f t="shared" si="23"/>
        <v>20.88</v>
      </c>
      <c r="GI38" s="3">
        <f t="shared" si="23"/>
        <v>20.060000000000002</v>
      </c>
      <c r="GJ38" s="3">
        <f t="shared" si="23"/>
        <v>18.040000000000003</v>
      </c>
      <c r="GK38" s="3">
        <f t="shared" si="23"/>
        <v>22.069999999999997</v>
      </c>
      <c r="GL38" s="3">
        <f t="shared" si="23"/>
        <v>21.55</v>
      </c>
      <c r="GM38" s="3">
        <f t="shared" si="23"/>
        <v>19.760000000000002</v>
      </c>
      <c r="GN38" s="3">
        <f t="shared" si="23"/>
        <v>35.17</v>
      </c>
      <c r="GO38" s="3">
        <f t="shared" si="23"/>
        <v>54.58</v>
      </c>
      <c r="GP38" s="3">
        <f t="shared" si="23"/>
        <v>78.529999999999987</v>
      </c>
      <c r="GQ38" s="3">
        <f t="shared" si="23"/>
        <v>82.199999999999989</v>
      </c>
      <c r="GR38" s="3">
        <f t="shared" si="23"/>
        <v>45.040000000000006</v>
      </c>
      <c r="GS38" s="3">
        <f t="shared" si="23"/>
        <v>34.419999999999995</v>
      </c>
      <c r="GT38" s="3">
        <f t="shared" si="23"/>
        <v>31.259999999999998</v>
      </c>
      <c r="GU38" s="3">
        <f t="shared" si="23"/>
        <v>32.18</v>
      </c>
      <c r="GV38" s="3">
        <f t="shared" si="23"/>
        <v>31.980000000000004</v>
      </c>
      <c r="GW38" s="3">
        <f t="shared" si="23"/>
        <v>26.620000000000005</v>
      </c>
      <c r="GX38" s="3">
        <f t="shared" si="23"/>
        <v>773.57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SUM(FZ7,FZ10,FZ11,FZ13,FZ12,FZ14,FZ17,FZ18,FZ19,FZ20,FZ21,FZ24,FZ25,FZ26,FZ27)</f>
        <v>13.41</v>
      </c>
      <c r="GA39">
        <f t="shared" ref="GA39:GW39" si="24">SUM(GA7,GA10,GA11,GA13,GA12,GA14,GA17,GA18,GA19,GA20,GA21,GA24,GA25,GA26,GA27)</f>
        <v>14.01</v>
      </c>
      <c r="GB39">
        <f t="shared" si="24"/>
        <v>11.200000000000003</v>
      </c>
      <c r="GC39">
        <f t="shared" si="24"/>
        <v>13.459999999999999</v>
      </c>
      <c r="GD39">
        <f t="shared" si="24"/>
        <v>14.980000000000004</v>
      </c>
      <c r="GE39">
        <f t="shared" si="24"/>
        <v>14.089999999999998</v>
      </c>
      <c r="GF39">
        <f t="shared" si="24"/>
        <v>15.770000000000001</v>
      </c>
      <c r="GG39">
        <f t="shared" si="24"/>
        <v>14.110000000000001</v>
      </c>
      <c r="GH39">
        <f t="shared" si="24"/>
        <v>7.5900000000000025</v>
      </c>
      <c r="GI39">
        <f t="shared" si="24"/>
        <v>8.26</v>
      </c>
      <c r="GJ39">
        <f t="shared" si="24"/>
        <v>7.4000000000000012</v>
      </c>
      <c r="GK39">
        <f t="shared" si="24"/>
        <v>8.6900000000000013</v>
      </c>
      <c r="GL39">
        <f t="shared" si="24"/>
        <v>8.370000000000001</v>
      </c>
      <c r="GM39">
        <f t="shared" si="24"/>
        <v>9.17</v>
      </c>
      <c r="GN39">
        <f t="shared" si="24"/>
        <v>17.350000000000001</v>
      </c>
      <c r="GO39">
        <f t="shared" si="24"/>
        <v>23.77</v>
      </c>
      <c r="GP39">
        <f t="shared" si="24"/>
        <v>36.239999999999995</v>
      </c>
      <c r="GQ39">
        <f t="shared" si="24"/>
        <v>36.179999999999993</v>
      </c>
      <c r="GR39">
        <f t="shared" si="24"/>
        <v>21.06</v>
      </c>
      <c r="GS39">
        <f t="shared" si="24"/>
        <v>16.47</v>
      </c>
      <c r="GT39">
        <f t="shared" si="24"/>
        <v>13.98</v>
      </c>
      <c r="GU39">
        <f t="shared" si="24"/>
        <v>15.66</v>
      </c>
      <c r="GV39">
        <f t="shared" si="24"/>
        <v>15.75</v>
      </c>
      <c r="GW39">
        <f t="shared" si="24"/>
        <v>13.02</v>
      </c>
      <c r="GX39">
        <f>SUM(FZ39:GW39)</f>
        <v>369.99000000000007</v>
      </c>
    </row>
    <row r="40" spans="2:230" x14ac:dyDescent="0.55000000000000004">
      <c r="FZ40">
        <f>SUM(FZ8,FZ9,FZ15,FZ16,FZ22,FZ23)</f>
        <v>4.09</v>
      </c>
      <c r="GA40">
        <f t="shared" ref="GA40:GW40" si="25">SUM(GA8,GA9,GA15,GA16,GA22,GA23)</f>
        <v>3.93</v>
      </c>
      <c r="GB40">
        <f t="shared" si="25"/>
        <v>3.5799999999999996</v>
      </c>
      <c r="GC40">
        <f t="shared" si="25"/>
        <v>5.3500000000000005</v>
      </c>
      <c r="GD40">
        <f t="shared" si="25"/>
        <v>4.8</v>
      </c>
      <c r="GE40">
        <f t="shared" si="25"/>
        <v>4.4799999999999995</v>
      </c>
      <c r="GF40">
        <f t="shared" si="25"/>
        <v>4.1100000000000003</v>
      </c>
      <c r="GG40">
        <f t="shared" si="25"/>
        <v>4.0999999999999996</v>
      </c>
      <c r="GH40">
        <f t="shared" si="25"/>
        <v>5.4899999999999993</v>
      </c>
      <c r="GI40">
        <f t="shared" si="25"/>
        <v>5.6800000000000006</v>
      </c>
      <c r="GJ40">
        <f t="shared" si="25"/>
        <v>4.1900000000000004</v>
      </c>
      <c r="GK40">
        <f t="shared" si="25"/>
        <v>6.4</v>
      </c>
      <c r="GL40">
        <f t="shared" si="25"/>
        <v>6.4499999999999993</v>
      </c>
      <c r="GM40">
        <f t="shared" si="25"/>
        <v>4.08</v>
      </c>
      <c r="GN40">
        <f t="shared" si="25"/>
        <v>4.05</v>
      </c>
      <c r="GO40">
        <f t="shared" si="25"/>
        <v>6.9</v>
      </c>
      <c r="GP40">
        <f t="shared" si="25"/>
        <v>15.270000000000001</v>
      </c>
      <c r="GQ40">
        <f t="shared" si="25"/>
        <v>19.060000000000002</v>
      </c>
      <c r="GR40">
        <f t="shared" si="25"/>
        <v>6.85</v>
      </c>
      <c r="GS40">
        <f t="shared" si="25"/>
        <v>4.9800000000000004</v>
      </c>
      <c r="GT40">
        <f t="shared" si="25"/>
        <v>6.51</v>
      </c>
      <c r="GU40">
        <f t="shared" si="25"/>
        <v>5.3</v>
      </c>
      <c r="GV40">
        <f t="shared" si="25"/>
        <v>5.15</v>
      </c>
      <c r="GW40">
        <f t="shared" si="25"/>
        <v>3.51</v>
      </c>
      <c r="GX40">
        <f>SUM(FZ40:GW40)</f>
        <v>144.31</v>
      </c>
    </row>
    <row r="41" spans="2:230" x14ac:dyDescent="0.55000000000000004">
      <c r="FX41">
        <f>FY41+6</f>
        <v>8</v>
      </c>
      <c r="FY41">
        <v>2</v>
      </c>
      <c r="FZ41">
        <f>SUM(FZ39*FZ45,FZ40*FZ46)</f>
        <v>401.09309999999999</v>
      </c>
      <c r="GA41">
        <f t="shared" ref="GA41:GW41" si="26">SUM(GA39*GA45,GA40*GA46)</f>
        <v>419.03910000000002</v>
      </c>
      <c r="GB41">
        <f t="shared" si="26"/>
        <v>334.99200000000008</v>
      </c>
      <c r="GC41">
        <f t="shared" si="26"/>
        <v>402.58859999999999</v>
      </c>
      <c r="GD41">
        <f t="shared" si="26"/>
        <v>448.05180000000013</v>
      </c>
      <c r="GE41">
        <f t="shared" si="26"/>
        <v>421.43189999999993</v>
      </c>
      <c r="GF41">
        <f t="shared" si="26"/>
        <v>471.68070000000006</v>
      </c>
      <c r="GG41">
        <f t="shared" si="26"/>
        <v>521.78779999999995</v>
      </c>
      <c r="GH41">
        <f t="shared" si="26"/>
        <v>280.67820000000006</v>
      </c>
      <c r="GI41">
        <f t="shared" si="26"/>
        <v>305.45479999999998</v>
      </c>
      <c r="GJ41">
        <f t="shared" si="26"/>
        <v>273.65200000000004</v>
      </c>
      <c r="GK41">
        <f t="shared" si="26"/>
        <v>321.3562</v>
      </c>
      <c r="GL41">
        <f t="shared" si="26"/>
        <v>309.52260000000001</v>
      </c>
      <c r="GM41">
        <f t="shared" si="26"/>
        <v>339.10659999999996</v>
      </c>
      <c r="GN41">
        <f t="shared" si="26"/>
        <v>641.60299999999995</v>
      </c>
      <c r="GO41">
        <f t="shared" si="26"/>
        <v>879.01459999999986</v>
      </c>
      <c r="GP41">
        <f t="shared" si="26"/>
        <v>1340.1551999999997</v>
      </c>
      <c r="GQ41">
        <f t="shared" si="26"/>
        <v>1337.9363999999996</v>
      </c>
      <c r="GR41">
        <f t="shared" si="26"/>
        <v>778.79879999999991</v>
      </c>
      <c r="GS41">
        <f t="shared" si="26"/>
        <v>609.06059999999991</v>
      </c>
      <c r="GT41">
        <f t="shared" si="26"/>
        <v>516.98039999999992</v>
      </c>
      <c r="GU41">
        <f t="shared" si="26"/>
        <v>468.39060000000001</v>
      </c>
      <c r="GV41">
        <f t="shared" si="26"/>
        <v>471.08249999999998</v>
      </c>
      <c r="GW41">
        <f t="shared" si="26"/>
        <v>389.4282</v>
      </c>
      <c r="GX41">
        <f>ROUND(SUM(FZ41:GW41),0)</f>
        <v>12683</v>
      </c>
    </row>
    <row r="42" spans="2:230" x14ac:dyDescent="0.55000000000000004">
      <c r="FX42">
        <f t="shared" ref="FX42:FX46" si="27">FY42+6</f>
        <v>9</v>
      </c>
      <c r="FY42">
        <v>3</v>
      </c>
    </row>
    <row r="43" spans="2:230" x14ac:dyDescent="0.55000000000000004">
      <c r="FX43">
        <f t="shared" si="27"/>
        <v>15</v>
      </c>
      <c r="FY43">
        <v>9</v>
      </c>
    </row>
    <row r="44" spans="2:230" x14ac:dyDescent="0.55000000000000004">
      <c r="FX44">
        <f t="shared" si="27"/>
        <v>16</v>
      </c>
      <c r="FY44">
        <v>10</v>
      </c>
      <c r="FZ44">
        <v>29.91</v>
      </c>
      <c r="GA44">
        <v>29.91</v>
      </c>
      <c r="GB44">
        <v>29.91</v>
      </c>
      <c r="GC44">
        <v>29.91</v>
      </c>
      <c r="GD44">
        <v>29.91</v>
      </c>
      <c r="GE44">
        <v>29.91</v>
      </c>
      <c r="GF44">
        <v>29.91</v>
      </c>
      <c r="GG44">
        <v>29.91</v>
      </c>
      <c r="GH44">
        <v>29.91</v>
      </c>
      <c r="GI44">
        <v>29.91</v>
      </c>
      <c r="GJ44">
        <v>29.91</v>
      </c>
      <c r="GK44">
        <v>29.91</v>
      </c>
      <c r="GL44">
        <v>29.91</v>
      </c>
      <c r="GM44">
        <v>29.91</v>
      </c>
      <c r="GN44">
        <v>29.91</v>
      </c>
      <c r="GO44">
        <v>29.91</v>
      </c>
      <c r="GP44">
        <v>29.91</v>
      </c>
      <c r="GQ44">
        <v>29.91</v>
      </c>
      <c r="GR44">
        <v>29.91</v>
      </c>
      <c r="GS44">
        <v>29.91</v>
      </c>
      <c r="GT44">
        <v>29.91</v>
      </c>
      <c r="GU44">
        <v>29.91</v>
      </c>
      <c r="GV44">
        <v>29.91</v>
      </c>
      <c r="GW44">
        <v>29.91</v>
      </c>
    </row>
    <row r="45" spans="2:230" x14ac:dyDescent="0.55000000000000004">
      <c r="FX45">
        <f t="shared" si="27"/>
        <v>22</v>
      </c>
      <c r="FY45">
        <v>16</v>
      </c>
      <c r="FZ45">
        <v>29.91</v>
      </c>
      <c r="GA45">
        <v>29.91</v>
      </c>
      <c r="GB45">
        <v>29.91</v>
      </c>
      <c r="GC45">
        <v>29.91</v>
      </c>
      <c r="GD45">
        <v>29.91</v>
      </c>
      <c r="GE45">
        <v>29.91</v>
      </c>
      <c r="GF45">
        <v>29.91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29.91</v>
      </c>
      <c r="GV45">
        <v>29.91</v>
      </c>
      <c r="GW45">
        <v>29.91</v>
      </c>
    </row>
    <row r="46" spans="2:230" x14ac:dyDescent="0.55000000000000004">
      <c r="FX46">
        <f t="shared" si="27"/>
        <v>23</v>
      </c>
      <c r="FY46">
        <v>17</v>
      </c>
    </row>
  </sheetData>
  <phoneticPr fontId="1"/>
  <conditionalFormatting sqref="I7 K7 M7 O7 Q7 S7 U7 W7 Y7 AA7 AC7 AE7 AG7 AI7 AK7 AM7 AO7 AQ7 AS7 AU7 AW7 AY7 BA7 BC7">
    <cfRule type="top10" dxfId="1014" priority="92" percent="1" rank="10"/>
  </conditionalFormatting>
  <conditionalFormatting sqref="AZ7 H7 J7 L7 N7 P7 R7 T7 V7 X7 Z7 AB7 AD7 AF7 AH7 AJ7 AL7 AN7 AP7 AR7 AT7 AV7 AX7">
    <cfRule type="top10" dxfId="1013" priority="91" percent="1" rank="10"/>
  </conditionalFormatting>
  <conditionalFormatting sqref="FA7:FX7 FZ7:GW7">
    <cfRule type="top10" dxfId="1012" priority="90" percent="1" rank="10"/>
  </conditionalFormatting>
  <conditionalFormatting sqref="H8 J8 L8 N8 P8 R8 T8 V8 X8 Z8 AB8 AD8 AF8 AH8 AJ8 AL8 AN8 AP8 AR8 AT8 AV8 AX8 AZ8 BB8">
    <cfRule type="top10" dxfId="1011" priority="89" percent="1" rank="10"/>
  </conditionalFormatting>
  <conditionalFormatting sqref="H9 J9 L9 N9 P9 R9 T9 V9 X9 Z9 AB9 AD9 AF9 AH9 AJ9 AL9 AN9 AP9 AR9 AT9 AV9 AZ9 AX9 BB9">
    <cfRule type="top10" dxfId="1010" priority="88" percent="1" rank="10"/>
  </conditionalFormatting>
  <conditionalFormatting sqref="J10 H10 L10 N10 P10 R10 T10 V10 X10 Z10 AB10 AD10 AF10 AH10 AJ10 AL10 AN10 AP10 AR10 AT10 AV10 AX10 AZ10 BB10">
    <cfRule type="top10" dxfId="1009" priority="87" percent="1" rank="10"/>
  </conditionalFormatting>
  <conditionalFormatting sqref="BB11 AZ11 AX11 AV11 AT11 AR11 AP11 AN11 AL11 AJ11 AH11 AF11 AD11 AB11 Z11 X11 V11 T11 R11 P11 N11 L11 J11 H11">
    <cfRule type="top10" dxfId="1008" priority="86" percent="1" rank="10"/>
  </conditionalFormatting>
  <conditionalFormatting sqref="BB12 AZ12 AX12 AV12 AT12 AR12 AP12 AN12 AL12 AJ12 AH12 AF12 AD12 AB12 Z12 X12 V12 T12 R12 P12 N12 L12 J12 H12">
    <cfRule type="top10" dxfId="1007" priority="85" percent="1" rank="10"/>
  </conditionalFormatting>
  <conditionalFormatting sqref="H13 J13 L13 N13 P13 R13 T13 V13 X13 Z13 AB13 AD13 AF13 AH13 AJ13 AL13 AN13 AP13 AR13 AT13 AV13 AX13 AZ13 BB13">
    <cfRule type="top10" dxfId="1006" priority="84" percent="1" rank="10"/>
  </conditionalFormatting>
  <conditionalFormatting sqref="BB14 AZ14 AX14 AV14 AT14 AR14 AP14 AL14 AN14 AJ14 AH14 AF14 AD14 AB14 Z14 X14 V14 T14 R14 P14 N14 L14 J14 H14">
    <cfRule type="top10" dxfId="1005" priority="83" percent="1" rank="10"/>
  </conditionalFormatting>
  <conditionalFormatting sqref="H15 J15 L15 N15 P15 R15 T15 V15 X15 Z15 AB15 AD15 AF15 AH15 AJ15 AL15 AN15 AP15 AR15 AT15 AV15 AX15 AZ15 BB15">
    <cfRule type="top10" dxfId="1004" priority="82" percent="1" rank="10"/>
  </conditionalFormatting>
  <conditionalFormatting sqref="BB16 AZ16 AX16 AV16 AT16 AR16 AP16 AN16 AL16 AJ16 AH16 AF16 AD16 AB16 Z16 X16 V16 T16 R16 P16 N16 L16 J16 H16">
    <cfRule type="top10" dxfId="1003" priority="81" percent="1" rank="10"/>
  </conditionalFormatting>
  <conditionalFormatting sqref="H17 J17 L17 N17 P17 R17 T17 V17 X17 Z17 AB17 AD17 AF17 AH17 AJ17 AL17 AN17 AP17 AR17 AT17 AV17 AX17 AZ17 BB17">
    <cfRule type="top10" dxfId="1002" priority="80" percent="1" rank="10"/>
  </conditionalFormatting>
  <conditionalFormatting sqref="H18 J18 L18 N18 P18 R18 T18 V18 X18 Z18 AB18 AD18 AF18 AH18 AJ18 AL18 AN18 AP18 AR18 AT18 AV18 AX18 AZ18 BB18">
    <cfRule type="top10" dxfId="1001" priority="79" percent="1" rank="10"/>
  </conditionalFormatting>
  <conditionalFormatting sqref="BB19 AZ19 AX19 AV19 AT19 AR19 AP19 AN19 AL19 AJ19 AH19 AF19 AD19 AB19 Z19 X19 V19 T19 R19 P19 N19 L19 J19 H19">
    <cfRule type="top10" dxfId="1000" priority="78" percent="1" rank="10"/>
  </conditionalFormatting>
  <conditionalFormatting sqref="H20 J20 N20 L20 P20 R20 T20 X20 V20 Z20 AB20 AD20 AF20 AH20 AJ20 AL20 AN20 AP20 AR20 AT20 AV20 AX20 AZ20 BB20">
    <cfRule type="top10" dxfId="999" priority="77" percent="1" rank="10"/>
  </conditionalFormatting>
  <conditionalFormatting sqref="BB21 AZ21 AX21 AV21 AT21 AR21 AP21 AN21 AL21 AJ21 AH21 AF21 AD21 AB21 Z21 X21 V21 T21 R21 P21 N21 L21 J21 H21">
    <cfRule type="top10" dxfId="998" priority="76" percent="1" rank="10"/>
  </conditionalFormatting>
  <conditionalFormatting sqref="H22 J22 L22 N22 P22 R22 T22 V22 X22 Z22 AB22 AD22 AF22 AH22 AJ22 AL22 AN22 AP22 AR22 AT22 AV22 AX22 AZ22 BB22">
    <cfRule type="top10" dxfId="997" priority="75" percent="1" rank="10"/>
  </conditionalFormatting>
  <conditionalFormatting sqref="BB23 AZ23 AX23 AV23 AT23 AR23 AP23 AN23 AL23 AJ23 AH23 AF23 AD23 AB23 Z23 X23 V23 T23 R23 P23 N23 L23 J23 H23">
    <cfRule type="top10" dxfId="996" priority="74" percent="1" rank="10"/>
  </conditionalFormatting>
  <conditionalFormatting sqref="H24 J24 L24 N24 P24 R24 T24 V24 X24 Z24 AB24 AD24 AF24 AH24 AJ24 AL24 AN24 AP24 AR24 AT24 AV24 AX24 AZ24 BB24">
    <cfRule type="top10" dxfId="995" priority="73" percent="1" rank="10"/>
  </conditionalFormatting>
  <conditionalFormatting sqref="BB25 AZ25 AX25 AV25 AT25 AR25 AP25 AN25 AL25 AJ25 AH25 AF25 AD25 AB25 Z25 X25 V25 T25 R25 P25 N25 L25 J25 H25">
    <cfRule type="top10" dxfId="994" priority="72" percent="1" rank="10"/>
  </conditionalFormatting>
  <conditionalFormatting sqref="BB26 AZ26 AX26 AV26 AT26 AR26 AP26 AN26 AL26 AJ26 AH26 AF26 AD26 AB26 Z26 X26 V26 T26 R26 P26 N26 L26 J26 H26">
    <cfRule type="top10" dxfId="993" priority="71" percent="1" rank="10"/>
  </conditionalFormatting>
  <conditionalFormatting sqref="H27 J27 L27 N27 P27 R27 T27 V27 X27 Z27 AB27 AD27 AF27 AH27 AJ27 AL27 AN27 AP27 AR27 AT27 AV27 AX27 AZ27 BB27">
    <cfRule type="top10" dxfId="992" priority="70" percent="1" rank="10"/>
  </conditionalFormatting>
  <conditionalFormatting sqref="BB28 AZ28 AX28 AV28 AT28 AR28 AP28 AN28 AL28 AJ28 AH28 AF28 AD28 AB28 Z28 X28 V28 T28 R28 P28 N28 L28 J28 H28">
    <cfRule type="top10" dxfId="991" priority="69" percent="1" rank="10"/>
  </conditionalFormatting>
  <conditionalFormatting sqref="BB29 AZ29 AX29 AV29 AT29 AR29 AP29 AN29 AL29 AJ29 AH29 AF29 AD29 AB29 Z29 X29 V29 T29 R29 P29 N29 L29 J29 H29">
    <cfRule type="top10" dxfId="990" priority="68" percent="1" rank="10"/>
  </conditionalFormatting>
  <conditionalFormatting sqref="H30 J30 L30 N30 P30 R30 T30 V30 X30 Z30 AB30 AD30 AF30 AH30 AJ30 AL30 AN30 AP30 AR30 AT30 AV30 AX30 AZ30 BB30">
    <cfRule type="top10" dxfId="989" priority="67" percent="1" rank="10"/>
  </conditionalFormatting>
  <conditionalFormatting sqref="BB31 AZ31 AX31 AV31 AT31 AR31 AP31 AN31 AL31 AJ31 AH31 AF31 AD31 AB31 Z31 X31 V31 T31 R31 P31 N31 L31 J31 H31">
    <cfRule type="top10" dxfId="988" priority="66" percent="1" rank="10"/>
  </conditionalFormatting>
  <conditionalFormatting sqref="H32 J32 L32 N32 P32 R32 T32 V32 X32 Z32 AB32 AD32 AF32 AH32 AJ32 AL32 AN32 AP32 AR32 AT32 AV32 AX32 AZ32 BB32">
    <cfRule type="top10" dxfId="987" priority="65" percent="1" rank="10"/>
  </conditionalFormatting>
  <conditionalFormatting sqref="BB33 AZ33 AX33 AV33 AT33 AR33 AP33 AN33 AL33 AJ33 AH33 AF33 AD33 AB33 Z33 X33 V33 T33 R33 P33 N33 L33 J33 H33">
    <cfRule type="top10" dxfId="986" priority="64" percent="1" rank="10"/>
  </conditionalFormatting>
  <conditionalFormatting sqref="H34 J34 L34 N34 P34 R34 T34 V34 X34 Z34 AB34 AD34 AF34 AH34 AJ34 AL34 AN34 AP34 AR34 AT34 AV34 AX34 AZ34 BB34">
    <cfRule type="top10" dxfId="985" priority="63" percent="1" rank="10"/>
  </conditionalFormatting>
  <conditionalFormatting sqref="BB35 AZ35 AV35 AX35 AT35 AR35 AP35 AN35 AL35 AJ35 AH35 AF35 AD35 AB35 Z35 X35 V35 T35 R35 P35 N35 L35 J35 H35">
    <cfRule type="top10" dxfId="98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983" priority="61" percent="1" rank="10"/>
  </conditionalFormatting>
  <conditionalFormatting sqref="BD7:BD37">
    <cfRule type="top10" dxfId="982" priority="60" percent="1" rank="10"/>
  </conditionalFormatting>
  <conditionalFormatting sqref="BC8 BA8 AY8 AW8 AU8 AS8 AQ8 AO8 AM8 AK8 AI8 AG8 AE8 AC8 AA8 Y8 W8 U8 S8 Q8 O8 M8 K8 I8">
    <cfRule type="top10" dxfId="981" priority="59" percent="1" rank="10"/>
  </conditionalFormatting>
  <conditionalFormatting sqref="I9 K9 M9 O9 Q9 S9 U9 W9 Y9 AA9 AC9 AE9 AG9 AI9 AK9 AM9 AO9 AQ9 AS9 AU9 AW9 AY9 BA9 BC9">
    <cfRule type="top10" dxfId="980" priority="58" percent="1" rank="10"/>
  </conditionalFormatting>
  <conditionalFormatting sqref="I10 K10 M10 Q10 O10 S10 W10 U10 Y10 AA10 AC10 AE10 AG10 AI10 AK10 AM10 AO10 AQ10 AS10 AU10 AW10 AY10 BA10 BC10">
    <cfRule type="top10" dxfId="979" priority="57" percent="1" rank="10"/>
  </conditionalFormatting>
  <conditionalFormatting sqref="BC11 BA11 AY11 AW11 AU11 AS11 AQ11 AO11 AM11 AK11 AI11 AG11 AE11 AC11 AA11 Y11 W11 U11 S11 Q11 O11 M11 K11 I11">
    <cfRule type="top10" dxfId="978" priority="56" percent="1" rank="10"/>
  </conditionalFormatting>
  <conditionalFormatting sqref="I12 K12 M12 O12 Q12 S12 U12 Y12 W12 AA12 AC12 AE12 AG12 AI12 AK12 AM12 AO12 AQ12 AS12 AU12 AW12 AY12 BA12 BC12">
    <cfRule type="top10" dxfId="977" priority="55" percent="1" rank="10"/>
  </conditionalFormatting>
  <conditionalFormatting sqref="BC13 BA13 AY13 AW13 AU13 AS13 AQ13 AO13 AM13 AK13 AI13 AG13 AE13 AC13 AA13 Y13 W13 U13 S13 Q13 O13 M13 K13 I13">
    <cfRule type="top10" dxfId="976" priority="54" percent="1" rank="10"/>
  </conditionalFormatting>
  <conditionalFormatting sqref="BC14 BA14 AY14 AW14 AU14 AS14 AQ14 AO14 AM14 AK14 AI14 AG14 AE14 AC14 AA14 Y14 W14 U14 S14 Q14 O14 M14 K14 I14">
    <cfRule type="top10" dxfId="975" priority="53" percent="1" rank="10"/>
  </conditionalFormatting>
  <conditionalFormatting sqref="I15 K15 M15 O15 Q15 S15 U15 W15 Y15 AA15 AC15 AE15 AG15 AI15 AK15 AM15 AO15 AQ15 AS15 AU15 AW15 AY15 BA15 BC15">
    <cfRule type="top10" dxfId="974" priority="52" percent="1" rank="10"/>
  </conditionalFormatting>
  <conditionalFormatting sqref="BC16 BA16 AY16 AW16 AU16 AS16 AQ16 AO16 AM16 AK16 AI16 AG16 AE16 AC16 AA16 Y16 W16 U16 S16 Q16 O16 M16 K16 I16">
    <cfRule type="top10" dxfId="973" priority="51" percent="1" rank="10"/>
  </conditionalFormatting>
  <conditionalFormatting sqref="I17 K17 M17 O17 Q17 U17 S17 W17 Y17 AA17 AC17 AE17 AG17 AI17 AK17 AM17 AO17 AQ17 AS17 AU17 AW17 AY17 BA17 BC17">
    <cfRule type="top10" dxfId="972" priority="50" percent="1" rank="10"/>
  </conditionalFormatting>
  <conditionalFormatting sqref="BC18 BA18 AY18 AW18 AU18 AS18 AQ18 AO18 AM18 AK18 AI18 AG18 AE18 AC18 AA18 Y18 W18 U18 S18 Q18 O18 M18 K18 I18">
    <cfRule type="top10" dxfId="971" priority="49" percent="1" rank="10"/>
  </conditionalFormatting>
  <conditionalFormatting sqref="I19 K19 M19 O19 Q19 S19 U19 W19 Y19 AA19 AC19 AE19 AG19 AI19 AK19 AM19 AO19 AQ19 AS19 AU19 AW19 AY19 BA19 BC19">
    <cfRule type="top10" dxfId="970" priority="48" percent="1" rank="10"/>
  </conditionalFormatting>
  <conditionalFormatting sqref="BC20 BA20 AY20 AW20 AU20 AS20 AQ20 AO20 AM20 AK20 AI20 AG20 AE20 AC20 AA20 W20 Y20 U20 S20 Q20 O20 M20 K20 I20">
    <cfRule type="top10" dxfId="969" priority="47" percent="1" rank="10"/>
  </conditionalFormatting>
  <conditionalFormatting sqref="I21 K21 M21 O21 Q21 S21 U21 W21 Y21 AA21 AC21 AE21 AG21 AI21 AK21 AM21 AO21 AQ21 AS21 AU21 AW21 AY21 BA21 BC21">
    <cfRule type="top10" dxfId="968" priority="46" percent="1" rank="10"/>
  </conditionalFormatting>
  <conditionalFormatting sqref="BC22 BA22 AY22 AW22 AU22 AS22 AQ22 AO22 AM22 AK22 AI22 AG22 AE22 AC22 AA22 Y22 W22 U22 S22 Q22 O22 M22 K22 I22">
    <cfRule type="top10" dxfId="967" priority="45" percent="1" rank="10"/>
  </conditionalFormatting>
  <conditionalFormatting sqref="I23 K23 O23 M23 Q23 S23 U23 W23 Y23 AA23 AC23 AE23 AG23 AI23 AK23 AM23 AO23 AQ23 AS23 AU23 AW23 AY23 BA23 BC23">
    <cfRule type="top10" dxfId="966" priority="44" percent="1" rank="10"/>
  </conditionalFormatting>
  <conditionalFormatting sqref="BC24 BA24 AY24 AW24 AU24 AS24 AQ24 AO24 AM24 AK24 AI24 AG24 AE24 AC24 AA24 Y24 W24 U24 S24 Q24 O24 M24 K24 I24">
    <cfRule type="top10" dxfId="965" priority="43" percent="1" rank="10"/>
  </conditionalFormatting>
  <conditionalFormatting sqref="I25 K25 M25 O25 Q25 S25 U25 W25 Y25 AA25 AC25 AE25 AG25 AI25 AK25 AM25 AO25 AQ25 AS25 AU25 AW25 AY25 BA25 BC25">
    <cfRule type="top10" dxfId="964" priority="42" percent="1" rank="10"/>
  </conditionalFormatting>
  <conditionalFormatting sqref="BC26 BA26 AY26 AW26 AU26 AS26 AQ26 AO26 AM26 AK26 AI26 AG26 AE26 AC26 AA26 Y26 W26 U26 S26 Q26 O26 M26 K26 I26">
    <cfRule type="top10" dxfId="963" priority="41" percent="1" rank="10"/>
  </conditionalFormatting>
  <conditionalFormatting sqref="I27 K27 M27 O27 Q27 S27 U27 W27 Y27 AA27 AC27 AE27 AG27 AI27 AK27 AM27 AO27 AQ27 AS27 AU27 AW27 AY27 BA27 BC27">
    <cfRule type="top10" dxfId="962" priority="40" percent="1" rank="10"/>
  </conditionalFormatting>
  <conditionalFormatting sqref="BC28 BA28 AY28 AW28 AU28 AS28 AQ28 AO28 AM28 AK28 AI28 AG28 AE28 AC28 AA28 Y28 W28 U28 S28 Q28 O28 M28 K28 I28">
    <cfRule type="top10" dxfId="961" priority="39" percent="1" rank="10"/>
  </conditionalFormatting>
  <conditionalFormatting sqref="I29 K29 M29 Q29 O29 S29 U29 Y29 W29 AA29 AC29 AE29 AG29 AI29 AK29 AM29 AO29 AQ29 AS29 AU29 AW29 AY29 BA29 BC29">
    <cfRule type="top10" dxfId="960" priority="38" percent="1" rank="10"/>
  </conditionalFormatting>
  <conditionalFormatting sqref="BC30 BA30 AY30 AW30 AU30 AS30 AQ30 AO30 AM30 AK30 AI30 AE30 AG30 AC30 AA30 Y30 W30 U30 S30 Q30 O30 M30 K30 I30">
    <cfRule type="top10" dxfId="959" priority="37" percent="1" rank="10"/>
  </conditionalFormatting>
  <conditionalFormatting sqref="I31 K31 M31 O31 Q31 S31 W31 U31 Y31 AC31 AA31 AE31 AG31 AI31 AK31 AM31 AO31 AQ31 AS31 AU31 AW31 AY31 BA31 BC31">
    <cfRule type="top10" dxfId="958" priority="36" percent="1" rank="10"/>
  </conditionalFormatting>
  <conditionalFormatting sqref="BC32 BA32 AY32 AW32 AU32 AS32 AQ32 AO32 AM32 AK32 AI32 AG32 AE32 AC32 AA32 Y32 W32 U32 S32 Q32 O32 M32 K32 I32">
    <cfRule type="top10" dxfId="957" priority="35" percent="1" rank="10"/>
  </conditionalFormatting>
  <conditionalFormatting sqref="I33 K33 M33 O33 Q33 S33 U33 W33 Y33 AA33 AC33 AE33 AG33 AI33 AK33 AM33 AQ33 AO33 AS33 AU33 AW33 AY33 BA33 BC33">
    <cfRule type="top10" dxfId="956" priority="34" percent="1" rank="10"/>
  </conditionalFormatting>
  <conditionalFormatting sqref="BC34 BA34 AY34 AW34 AU34 AS34 AQ34 AO34 AM34 AK34 AI34 AG34 AE34 AC34 AA34 Y34 W34 U34 S34 Q34 O34 M34 K34 I34">
    <cfRule type="top10" dxfId="955" priority="33" percent="1" rank="10"/>
  </conditionalFormatting>
  <conditionalFormatting sqref="I35 K35 M35 O35 Q35 S35 U35 W35 Y35 AA35 AC35 AE35 AG35 AI35 AK35 AM35 AO35 AQ35 AS35 AU35 AW35 AY35 BA35 BC35">
    <cfRule type="top10" dxfId="954" priority="32" percent="1" rank="10"/>
  </conditionalFormatting>
  <conditionalFormatting sqref="I36:I37 K36:K37 M36:M37 O36:O37 Q36:Q37 S36:S37 U36:U37 W36:W37 Y36:Y37 AA36:AA37 AC36:AC37 AE36:AE37 AG36:AG37 AI36:AI37 AK36:AK37 AM36:AM37 AO36:AO37 AQ36:AQ37 AS36:AS37 AU36:AU37 AW36:AW37 AY36:AY37 BA36:BA37 BC36:BC37">
    <cfRule type="top10" dxfId="953" priority="31" percent="1" rank="10"/>
  </conditionalFormatting>
  <conditionalFormatting sqref="FZ8:GW8">
    <cfRule type="top10" dxfId="952" priority="30" percent="1" rank="10"/>
  </conditionalFormatting>
  <conditionalFormatting sqref="FZ9:GW9">
    <cfRule type="top10" dxfId="951" priority="29" percent="1" rank="10"/>
  </conditionalFormatting>
  <conditionalFormatting sqref="FZ10:GW10">
    <cfRule type="top10" dxfId="950" priority="28" percent="1" rank="10"/>
  </conditionalFormatting>
  <conditionalFormatting sqref="FZ11:GW11">
    <cfRule type="top10" dxfId="949" priority="27" percent="1" rank="10"/>
  </conditionalFormatting>
  <conditionalFormatting sqref="FZ12:GW12">
    <cfRule type="top10" dxfId="948" priority="26" percent="1" rank="10"/>
  </conditionalFormatting>
  <conditionalFormatting sqref="FZ13:GW13">
    <cfRule type="top10" dxfId="947" priority="25" percent="1" rank="10"/>
  </conditionalFormatting>
  <conditionalFormatting sqref="GX7:GX37">
    <cfRule type="top10" dxfId="946" priority="24" percent="1" rank="10"/>
  </conditionalFormatting>
  <conditionalFormatting sqref="FZ14:GW14">
    <cfRule type="top10" dxfId="945" priority="23" percent="1" rank="10"/>
  </conditionalFormatting>
  <conditionalFormatting sqref="FZ15:GW15">
    <cfRule type="top10" dxfId="944" priority="22" percent="1" rank="10"/>
  </conditionalFormatting>
  <conditionalFormatting sqref="FZ16:GW16">
    <cfRule type="top10" dxfId="943" priority="21" percent="1" rank="10"/>
  </conditionalFormatting>
  <conditionalFormatting sqref="FZ17:GW17">
    <cfRule type="top10" dxfId="942" priority="20" percent="1" rank="10"/>
  </conditionalFormatting>
  <conditionalFormatting sqref="FZ18:GW18">
    <cfRule type="top10" dxfId="941" priority="19" percent="1" rank="10"/>
  </conditionalFormatting>
  <conditionalFormatting sqref="FZ19:GW19">
    <cfRule type="top10" dxfId="940" priority="18" percent="1" rank="10"/>
  </conditionalFormatting>
  <conditionalFormatting sqref="FZ20:GW20">
    <cfRule type="top10" dxfId="939" priority="17" percent="1" rank="10"/>
  </conditionalFormatting>
  <conditionalFormatting sqref="FZ21:GW21">
    <cfRule type="top10" dxfId="938" priority="16" percent="1" rank="10"/>
  </conditionalFormatting>
  <conditionalFormatting sqref="FZ22:GW22">
    <cfRule type="top10" dxfId="937" priority="15" percent="1" rank="10"/>
  </conditionalFormatting>
  <conditionalFormatting sqref="FZ23:GW23">
    <cfRule type="top10" dxfId="936" priority="14" percent="1" rank="10"/>
  </conditionalFormatting>
  <conditionalFormatting sqref="FZ24:GW24">
    <cfRule type="top10" dxfId="935" priority="13" percent="1" rank="10"/>
  </conditionalFormatting>
  <conditionalFormatting sqref="FZ25:GW25">
    <cfRule type="top10" dxfId="934" priority="12" percent="1" rank="10"/>
  </conditionalFormatting>
  <conditionalFormatting sqref="FZ26:GW26">
    <cfRule type="top10" dxfId="933" priority="11" percent="1" rank="10"/>
  </conditionalFormatting>
  <conditionalFormatting sqref="FZ27:GW27">
    <cfRule type="top10" dxfId="932" priority="10" percent="1" rank="10"/>
  </conditionalFormatting>
  <conditionalFormatting sqref="FZ28:GW28">
    <cfRule type="top10" dxfId="931" priority="9" percent="1" rank="10"/>
  </conditionalFormatting>
  <conditionalFormatting sqref="FZ29:GW29">
    <cfRule type="top10" dxfId="930" priority="8" percent="1" rank="10"/>
  </conditionalFormatting>
  <conditionalFormatting sqref="FZ30:GW30">
    <cfRule type="top10" dxfId="929" priority="7" percent="1" rank="10"/>
  </conditionalFormatting>
  <conditionalFormatting sqref="FZ31:GW31">
    <cfRule type="top10" dxfId="928" priority="6" percent="1" rank="10"/>
  </conditionalFormatting>
  <conditionalFormatting sqref="FZ32:GW32">
    <cfRule type="top10" dxfId="927" priority="5" percent="1" rank="10"/>
  </conditionalFormatting>
  <conditionalFormatting sqref="FZ33:GW33">
    <cfRule type="top10" dxfId="926" priority="4" percent="1" rank="10"/>
  </conditionalFormatting>
  <conditionalFormatting sqref="FZ34:GW34">
    <cfRule type="top10" dxfId="925" priority="3" percent="1" rank="10"/>
  </conditionalFormatting>
  <conditionalFormatting sqref="FZ35:GW35">
    <cfRule type="top10" dxfId="924" priority="2" percent="1" rank="10"/>
  </conditionalFormatting>
  <conditionalFormatting sqref="FZ36:GW37">
    <cfRule type="top10" dxfId="923" priority="1" percent="1" rank="10"/>
  </conditionalFormatting>
  <dataValidations count="1">
    <dataValidation type="list" allowBlank="1" showInputMessage="1" showErrorMessage="1" sqref="A1" xr:uid="{E30E76D5-DA99-4A90-8855-6236D0BCB691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12700</xdr:colOff>
                    <xdr:row>1</xdr:row>
                    <xdr:rowOff>171450</xdr:rowOff>
                  </from>
                  <to>
                    <xdr:col>4</xdr:col>
                    <xdr:colOff>361950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3</xdr:row>
                    <xdr:rowOff>0</xdr:rowOff>
                  </from>
                  <to>
                    <xdr:col>1</xdr:col>
                    <xdr:colOff>533400</xdr:colOff>
                    <xdr:row>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33" name="Button 3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35</xdr:row>
                    <xdr:rowOff>184150</xdr:rowOff>
                  </from>
                  <to>
                    <xdr:col>0</xdr:col>
                    <xdr:colOff>1009650</xdr:colOff>
                    <xdr:row>37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34" name="Button 34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38</xdr:row>
                    <xdr:rowOff>76200</xdr:rowOff>
                  </from>
                  <to>
                    <xdr:col>0</xdr:col>
                    <xdr:colOff>1028700</xdr:colOff>
                    <xdr:row>39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A2420-E995-4A99-884B-E06B3C00860E}">
  <sheetPr codeName="Sheet9"/>
  <dimension ref="A1:HV38"/>
  <sheetViews>
    <sheetView workbookViewId="0">
      <selection activeCell="C16" sqref="C1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205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206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426</v>
      </c>
      <c r="H7" s="3">
        <v>2.86</v>
      </c>
      <c r="I7" s="3">
        <f>IF($E7="〇",H7*基本シート!$E$2,H7*VLOOKUP(LEFT(I$6,FIND("(",I$6)-1),基本シート!$B$6:$C$29,2,FALSE))</f>
        <v>85.542599999999993</v>
      </c>
      <c r="J7" s="3">
        <v>0.63</v>
      </c>
      <c r="K7" s="3">
        <f>IF($E7="〇",J7*基本シート!$E$2,J7*VLOOKUP(LEFT(K$6,FIND("(",K$6)-1),基本シート!$B$6:$C$29,2,FALSE))</f>
        <v>18.843299999999999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0.74</v>
      </c>
      <c r="O7" s="3">
        <f>IF($E7="〇",N7*基本シート!$E$2,N7*VLOOKUP(LEFT(O$6,FIND("(",O$6)-1),基本シート!$B$6:$C$29,2,FALSE))</f>
        <v>22.133399999999998</v>
      </c>
      <c r="P7" s="3">
        <v>0.68</v>
      </c>
      <c r="Q7" s="3">
        <f>IF($E7="〇",P7*基本シート!$E$2,P7*VLOOKUP(LEFT(Q$6,FIND("(",Q$6)-1),基本シート!$B$6:$C$29,2,FALSE))</f>
        <v>20.338800000000003</v>
      </c>
      <c r="R7" s="3">
        <v>0.7</v>
      </c>
      <c r="S7" s="3">
        <f>IF($E7="〇",R7*基本シート!$E$2,R7*VLOOKUP(LEFT(S$6,FIND("(",S$6)-1),基本シート!$B$6:$C$29,2,FALSE))</f>
        <v>20.936999999999998</v>
      </c>
      <c r="T7" s="3">
        <v>0.61</v>
      </c>
      <c r="U7" s="3">
        <f>IF($E7="〇",T7*基本シート!$E$2,T7*VLOOKUP(LEFT(U$6,FIND("(",U$6)-1),基本シート!$B$6:$C$29,2,FALSE))</f>
        <v>18.245100000000001</v>
      </c>
      <c r="V7" s="3">
        <v>0.52</v>
      </c>
      <c r="W7" s="3">
        <f>IF($E7="〇",V7*基本シート!$E$2,V7*VLOOKUP(LEFT(W$6,FIND("(",W$6)-1),基本シート!$B$6:$C$29,2,FALSE))</f>
        <v>19.229599999999998</v>
      </c>
      <c r="X7" s="3">
        <v>0.38</v>
      </c>
      <c r="Y7" s="3">
        <f>IF($E7="〇",X7*基本シート!$E$2,X7*VLOOKUP(LEFT(Y$6,FIND("(",Y$6)-1),基本シート!$B$6:$C$29,2,FALSE))</f>
        <v>14.052399999999999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0.01</v>
      </c>
      <c r="AM7" s="3">
        <f>IF($E7="〇",AL7*基本シート!$E$2,AL7*VLOOKUP(LEFT(AM$6,FIND("(",AM$6)-1),基本シート!$B$6:$C$29,2,FALSE))</f>
        <v>0.36979999999999996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2.4700000000000002</v>
      </c>
      <c r="AQ7" s="3">
        <f>IF($E7="〇",AP7*基本シート!$E$2,AP7*VLOOKUP(LEFT(AQ$6,FIND("(",AQ$6)-1),基本シート!$B$6:$C$29,2,FALSE))</f>
        <v>91.340599999999995</v>
      </c>
      <c r="AR7" s="3">
        <v>3.43</v>
      </c>
      <c r="AS7" s="3">
        <f>IF($E7="〇",AR7*基本シート!$E$2,AR7*VLOOKUP(LEFT(AS$6,FIND("(",AS$6)-1),基本シート!$B$6:$C$29,2,FALSE))</f>
        <v>126.84139999999999</v>
      </c>
      <c r="AT7" s="3">
        <v>2.12</v>
      </c>
      <c r="AU7" s="3">
        <f>IF($E7="〇",AT7*基本シート!$E$2,AT7*VLOOKUP(LEFT(AU$6,FIND("(",AU$6)-1),基本シート!$B$6:$C$29,2,FALSE))</f>
        <v>78.397599999999997</v>
      </c>
      <c r="AV7" s="3">
        <v>0.83</v>
      </c>
      <c r="AW7" s="3">
        <f>IF($E7="〇",AV7*基本シート!$E$2,AV7*VLOOKUP(LEFT(AW$6,FIND("(",AW$6)-1),基本シート!$B$6:$C$29,2,FALSE))</f>
        <v>30.693399999999997</v>
      </c>
      <c r="AX7" s="3">
        <v>0.96</v>
      </c>
      <c r="AY7" s="3">
        <f>IF($E7="〇",AX7*基本シート!$E$2,AX7*VLOOKUP(LEFT(AY$6,FIND("(",AY$6)-1),基本シート!$B$6:$C$29,2,FALSE))</f>
        <v>28.7136</v>
      </c>
      <c r="AZ7" s="3">
        <v>1.01</v>
      </c>
      <c r="BA7" s="3">
        <f>IF($E7="〇",AZ7*基本シート!$E$2,AZ7*VLOOKUP(LEFT(BA$6,FIND("(",BA$6)-1),基本シート!$B$6:$C$29,2,FALSE))</f>
        <v>30.209099999999999</v>
      </c>
      <c r="BB7" s="3">
        <v>5.08</v>
      </c>
      <c r="BC7" s="3">
        <f>IF($E7="〇",BB7*基本シート!$E$2,BB7*VLOOKUP(LEFT(BC$6,FIND("(",BC$6)-1),基本シート!$B$6:$C$29,2,FALSE))</f>
        <v>151.94280000000001</v>
      </c>
      <c r="BD7" s="3">
        <f t="shared" ref="BD7:BD36" si="8">SUM(H7,J7,L7,N7,P7,R7,T7,V7,X7,Z7,AB7,AD7,AF7,AH7,AJ7,AL7,AN7,AP7,AR7,AT7,AV7,AX7,AZ7,BB7)</f>
        <v>23.67</v>
      </c>
      <c r="BE7" s="3">
        <f t="shared" ref="BE7:BE36" si="9">ROUND(SUM(I7,K7,M7,O7,Q7,S7,U7,W7,Y7,AA7,AC7,AE7,AG7,AI7,AK7,AM7,AO7,AQ7,AS7,AU7,AW7,AY7,BA7,BC7),0)</f>
        <v>777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0.16</v>
      </c>
      <c r="BN7" s="3">
        <v>1.24</v>
      </c>
      <c r="BO7" s="3">
        <v>4.16</v>
      </c>
      <c r="BP7" s="3">
        <v>5.59</v>
      </c>
      <c r="BQ7" s="3">
        <v>5.92</v>
      </c>
      <c r="BR7" s="3">
        <v>5.65</v>
      </c>
      <c r="BS7" s="3">
        <v>4.66</v>
      </c>
      <c r="BT7" s="3">
        <v>2.72</v>
      </c>
      <c r="BU7" s="3">
        <v>0.72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0.68</v>
      </c>
      <c r="CU7" s="3">
        <f>CT7*基本シート!$C$3</f>
        <v>10.88</v>
      </c>
      <c r="CV7" s="3">
        <v>3.24</v>
      </c>
      <c r="CW7" s="3">
        <f>CV7*基本シート!$C$3</f>
        <v>51.84</v>
      </c>
      <c r="CX7" s="3">
        <v>4.8899999999999997</v>
      </c>
      <c r="CY7" s="3">
        <f>CX7*基本シート!$C$3</f>
        <v>78.239999999999995</v>
      </c>
      <c r="CZ7" s="3">
        <v>5.05</v>
      </c>
      <c r="DA7" s="3">
        <f>CZ7*基本シート!$C$3</f>
        <v>80.8</v>
      </c>
      <c r="DB7" s="3">
        <v>4.53</v>
      </c>
      <c r="DC7" s="3">
        <f>DB7*基本シート!$C$3</f>
        <v>72.48</v>
      </c>
      <c r="DD7" s="3">
        <v>2.78</v>
      </c>
      <c r="DE7" s="3">
        <f>DD7*基本シート!$C$3</f>
        <v>44.48</v>
      </c>
      <c r="DF7" s="3">
        <v>1.73</v>
      </c>
      <c r="DG7" s="3">
        <f>DF7*基本シート!$C$3</f>
        <v>27.68</v>
      </c>
      <c r="DH7" s="3">
        <v>0.11</v>
      </c>
      <c r="DI7" s="3">
        <f>DH7*基本シート!$C$3</f>
        <v>1.76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23.020000000000003</v>
      </c>
      <c r="EA7" s="3">
        <f>ROUND(DZ7*基本シート!$C$3,0)</f>
        <v>368</v>
      </c>
      <c r="EB7" s="3">
        <v>2.16</v>
      </c>
      <c r="EC7" s="3">
        <v>0.03</v>
      </c>
      <c r="ED7" s="3">
        <v>0.02</v>
      </c>
      <c r="EE7" s="3">
        <v>0.03</v>
      </c>
      <c r="EF7" s="3">
        <v>0.03</v>
      </c>
      <c r="EG7" s="3">
        <v>0.02</v>
      </c>
      <c r="EH7" s="3">
        <v>0.03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0.02</v>
      </c>
      <c r="EW7" s="3">
        <v>0.03</v>
      </c>
      <c r="EX7" s="3">
        <v>0.03</v>
      </c>
      <c r="EY7" s="3">
        <v>4.22</v>
      </c>
      <c r="EZ7" s="3">
        <f>SUM(EB7:EY7)</f>
        <v>6.6899999999999977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0.03</v>
      </c>
      <c r="FP7" s="3">
        <v>1.45</v>
      </c>
      <c r="FQ7" s="3">
        <v>2.57</v>
      </c>
      <c r="FR7" s="3">
        <v>0.28000000000000003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4.3500000000000005</v>
      </c>
      <c r="FZ7" s="3">
        <v>0.7</v>
      </c>
      <c r="GA7" s="3">
        <v>0.6</v>
      </c>
      <c r="GB7" s="3">
        <v>0.62</v>
      </c>
      <c r="GC7" s="3">
        <v>0.71</v>
      </c>
      <c r="GD7" s="3">
        <v>0.65</v>
      </c>
      <c r="GE7" s="3">
        <v>0.68</v>
      </c>
      <c r="GF7" s="3">
        <v>0.57999999999999996</v>
      </c>
      <c r="GG7" s="3">
        <v>0.66</v>
      </c>
      <c r="GH7" s="3">
        <v>0.95</v>
      </c>
      <c r="GI7" s="3">
        <v>0.93</v>
      </c>
      <c r="GJ7" s="3">
        <v>0.7</v>
      </c>
      <c r="GK7" s="3">
        <v>0.87</v>
      </c>
      <c r="GL7" s="3">
        <v>1.1200000000000001</v>
      </c>
      <c r="GM7" s="3">
        <v>1.88</v>
      </c>
      <c r="GN7" s="3">
        <v>1.02</v>
      </c>
      <c r="GO7" s="3">
        <v>2.0699999999999998</v>
      </c>
      <c r="GP7" s="3">
        <v>2.59</v>
      </c>
      <c r="GQ7" s="3">
        <v>2.75</v>
      </c>
      <c r="GR7" s="3">
        <v>3.4</v>
      </c>
      <c r="GS7" s="3">
        <v>2.09</v>
      </c>
      <c r="GT7" s="3">
        <v>0.81</v>
      </c>
      <c r="GU7" s="3">
        <v>0.93</v>
      </c>
      <c r="GV7" s="3">
        <v>0.98</v>
      </c>
      <c r="GW7" s="3">
        <v>0.86</v>
      </c>
      <c r="GX7" s="3">
        <f>SUM(FZ7:GW7)</f>
        <v>29.149999999999995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207</v>
      </c>
      <c r="C8" s="6" t="str">
        <f t="shared" ref="C8:C38" si="10">TEXT(B8,"aaaa")</f>
        <v>火曜日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426</v>
      </c>
      <c r="H8" s="3">
        <v>2.38</v>
      </c>
      <c r="I8" s="3">
        <f>IF($E8="〇",H8*基本シート!$E$2,H8*VLOOKUP(LEFT(I$6,FIND("(",I$6)-1),基本シート!$B$6:$C$29,2,FALSE))</f>
        <v>71.1858</v>
      </c>
      <c r="J8" s="3">
        <v>0.86</v>
      </c>
      <c r="K8" s="3">
        <f>IF($E8="〇",J8*基本シート!$E$2,J8*VLOOKUP(LEFT(K$6,FIND("(",K$6)-1),基本シート!$B$6:$C$29,2,FALSE))</f>
        <v>25.7226</v>
      </c>
      <c r="L8" s="3">
        <v>1.02</v>
      </c>
      <c r="M8" s="3">
        <f>IF($E8="〇",L8*基本シート!$E$2,L8*VLOOKUP(LEFT(M$6,FIND("(",M$6)-1),基本シート!$B$6:$C$29,2,FALSE))</f>
        <v>30.508200000000002</v>
      </c>
      <c r="N8" s="3">
        <v>0.82</v>
      </c>
      <c r="O8" s="3">
        <f>IF($E8="〇",N8*基本シート!$E$2,N8*VLOOKUP(LEFT(O$6,FIND("(",O$6)-1),基本シート!$B$6:$C$29,2,FALSE))</f>
        <v>24.526199999999999</v>
      </c>
      <c r="P8" s="3">
        <v>1.04</v>
      </c>
      <c r="Q8" s="3">
        <f>IF($E8="〇",P8*基本シート!$E$2,P8*VLOOKUP(LEFT(Q$6,FIND("(",Q$6)-1),基本シート!$B$6:$C$29,2,FALSE))</f>
        <v>31.106400000000001</v>
      </c>
      <c r="R8" s="3">
        <v>0.96</v>
      </c>
      <c r="S8" s="3">
        <f>IF($E8="〇",R8*基本シート!$E$2,R8*VLOOKUP(LEFT(S$6,FIND("(",S$6)-1),基本シート!$B$6:$C$29,2,FALSE))</f>
        <v>28.7136</v>
      </c>
      <c r="T8" s="3">
        <v>1.03</v>
      </c>
      <c r="U8" s="3">
        <f>IF($E8="〇",T8*基本シート!$E$2,T8*VLOOKUP(LEFT(U$6,FIND("(",U$6)-1),基本シート!$B$6:$C$29,2,FALSE))</f>
        <v>30.807300000000001</v>
      </c>
      <c r="V8" s="3">
        <v>0.88</v>
      </c>
      <c r="W8" s="3">
        <f>IF($E8="〇",V8*基本シート!$E$2,V8*VLOOKUP(LEFT(W$6,FIND("(",W$6)-1),基本シート!$B$6:$C$29,2,FALSE))</f>
        <v>32.542400000000001</v>
      </c>
      <c r="X8" s="3">
        <v>0.89</v>
      </c>
      <c r="Y8" s="3">
        <f>IF($E8="〇",X8*基本シート!$E$2,X8*VLOOKUP(LEFT(Y$6,FIND("(",Y$6)-1),基本シート!$B$6:$C$29,2,FALSE))</f>
        <v>32.912199999999999</v>
      </c>
      <c r="Z8" s="3">
        <v>0.53</v>
      </c>
      <c r="AA8" s="3">
        <f>IF($E8="〇",Z8*基本シート!$E$2,Z8*VLOOKUP(LEFT(AA$6,FIND("(",AA$6)-1),基本シート!$B$6:$C$29,2,FALSE))</f>
        <v>19.599399999999999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0.36979999999999996</v>
      </c>
      <c r="AP8" s="3">
        <v>0.54</v>
      </c>
      <c r="AQ8" s="3">
        <f>IF($E8="〇",AP8*基本シート!$E$2,AP8*VLOOKUP(LEFT(AQ$6,FIND("(",AQ$6)-1),基本シート!$B$6:$C$29,2,FALSE))</f>
        <v>19.969200000000001</v>
      </c>
      <c r="AR8" s="3">
        <v>3.02</v>
      </c>
      <c r="AS8" s="3">
        <f>IF($E8="〇",AR8*基本シート!$E$2,AR8*VLOOKUP(LEFT(AS$6,FIND("(",AS$6)-1),基本シート!$B$6:$C$29,2,FALSE))</f>
        <v>111.67959999999999</v>
      </c>
      <c r="AT8" s="3">
        <v>2.06</v>
      </c>
      <c r="AU8" s="3">
        <f>IF($E8="〇",AT8*基本シート!$E$2,AT8*VLOOKUP(LEFT(AU$6,FIND("(",AU$6)-1),基本シート!$B$6:$C$29,2,FALSE))</f>
        <v>76.178799999999995</v>
      </c>
      <c r="AV8" s="3">
        <v>0.72</v>
      </c>
      <c r="AW8" s="3">
        <f>IF($E8="〇",AV8*基本シート!$E$2,AV8*VLOOKUP(LEFT(AW$6,FIND("(",AW$6)-1),基本シート!$B$6:$C$29,2,FALSE))</f>
        <v>26.625599999999995</v>
      </c>
      <c r="AX8" s="3">
        <v>0.67</v>
      </c>
      <c r="AY8" s="3">
        <f>IF($E8="〇",AX8*基本シート!$E$2,AX8*VLOOKUP(LEFT(AY$6,FIND("(",AY$6)-1),基本シート!$B$6:$C$29,2,FALSE))</f>
        <v>20.0397</v>
      </c>
      <c r="AZ8" s="3">
        <v>0.71</v>
      </c>
      <c r="BA8" s="3">
        <f>IF($E8="〇",AZ8*基本シート!$E$2,AZ8*VLOOKUP(LEFT(BA$6,FIND("(",BA$6)-1),基本シート!$B$6:$C$29,2,FALSE))</f>
        <v>21.2361</v>
      </c>
      <c r="BB8" s="3">
        <v>4.93</v>
      </c>
      <c r="BC8" s="3">
        <f>IF($E8="〇",BB8*基本シート!$E$2,BB8*VLOOKUP(LEFT(BC$6,FIND("(",BC$6)-1),基本シート!$B$6:$C$29,2,FALSE))</f>
        <v>147.4563</v>
      </c>
      <c r="BD8" s="3">
        <f t="shared" si="8"/>
        <v>23.07</v>
      </c>
      <c r="BE8" s="3">
        <f>ROUND(SUM(I8,K8,M8,O8,Q8,S8,U8,W8,Y8,AA8,AC8,AE8,AG8,AI8,AK8,AM8,AO8,AQ8,AS8,AU8,AW8,AY8,BA8,BC8),0)</f>
        <v>751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0.15</v>
      </c>
      <c r="BN8" s="3">
        <v>0.41</v>
      </c>
      <c r="BO8" s="3">
        <v>0.67</v>
      </c>
      <c r="BP8" s="3">
        <v>1.94</v>
      </c>
      <c r="BQ8" s="3">
        <v>1.95</v>
      </c>
      <c r="BR8" s="3">
        <v>2.63</v>
      </c>
      <c r="BS8" s="3">
        <v>1.37</v>
      </c>
      <c r="BT8" s="3">
        <v>0.57999999999999996</v>
      </c>
      <c r="BU8" s="3">
        <v>0.43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</v>
      </c>
      <c r="CU8" s="3">
        <f>CT8*基本シート!$C$3</f>
        <v>0</v>
      </c>
      <c r="CV8" s="3">
        <v>0.06</v>
      </c>
      <c r="CW8" s="3">
        <f>CV8*基本シート!$C$3</f>
        <v>0.96</v>
      </c>
      <c r="CX8" s="3">
        <v>1.08</v>
      </c>
      <c r="CY8" s="3">
        <f>CX8*基本シート!$C$3</f>
        <v>17.28</v>
      </c>
      <c r="CZ8" s="3">
        <v>1.29</v>
      </c>
      <c r="DA8" s="3">
        <f>CZ8*基本シート!$C$3</f>
        <v>20.64</v>
      </c>
      <c r="DB8" s="3">
        <v>1.92</v>
      </c>
      <c r="DC8" s="3">
        <f>DB8*基本シート!$C$3</f>
        <v>30.72</v>
      </c>
      <c r="DD8" s="3">
        <v>0.74</v>
      </c>
      <c r="DE8" s="3">
        <f>DD8*基本シート!$C$3</f>
        <v>11.84</v>
      </c>
      <c r="DF8" s="3">
        <v>0.08</v>
      </c>
      <c r="DG8" s="3">
        <f>DF8*基本シート!$C$3</f>
        <v>1.28</v>
      </c>
      <c r="DH8" s="3">
        <v>0.03</v>
      </c>
      <c r="DI8" s="3">
        <f>DH8*基本シート!$C$3</f>
        <v>0.48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5.23</v>
      </c>
      <c r="EA8" s="3">
        <f>ROUND(DZ8*基本シート!$C$3,0)</f>
        <v>84</v>
      </c>
      <c r="EB8" s="3">
        <v>1.38</v>
      </c>
      <c r="EC8" s="3">
        <v>0.03</v>
      </c>
      <c r="ED8" s="3">
        <v>0.03</v>
      </c>
      <c r="EE8" s="3">
        <v>0.03</v>
      </c>
      <c r="EF8" s="3">
        <v>0.02</v>
      </c>
      <c r="EG8" s="3">
        <v>0.03</v>
      </c>
      <c r="EH8" s="3">
        <v>0.03</v>
      </c>
      <c r="EI8" s="3">
        <v>0</v>
      </c>
      <c r="EJ8" s="3">
        <v>0.01</v>
      </c>
      <c r="EK8" s="3">
        <v>0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0.02</v>
      </c>
      <c r="EV8" s="3">
        <v>0.02</v>
      </c>
      <c r="EW8" s="3">
        <v>0.03</v>
      </c>
      <c r="EX8" s="3">
        <v>0.03</v>
      </c>
      <c r="EY8" s="3">
        <v>4.42</v>
      </c>
      <c r="EZ8" s="3">
        <f t="shared" ref="EZ8:EZ36" si="13">SUM(EB8:EY8)</f>
        <v>6.12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0.15</v>
      </c>
      <c r="FP8" s="3">
        <v>0.2</v>
      </c>
      <c r="FQ8" s="3">
        <v>2.17</v>
      </c>
      <c r="FR8" s="3">
        <v>2.0099999999999998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4.5399999999999991</v>
      </c>
      <c r="FZ8" s="3">
        <v>1</v>
      </c>
      <c r="GA8" s="3">
        <v>0.83</v>
      </c>
      <c r="GB8" s="3">
        <v>0.99</v>
      </c>
      <c r="GC8" s="3">
        <v>0.79</v>
      </c>
      <c r="GD8" s="3">
        <v>1.02</v>
      </c>
      <c r="GE8" s="3">
        <v>0.93</v>
      </c>
      <c r="GF8" s="3">
        <v>1</v>
      </c>
      <c r="GG8" s="3">
        <v>1.02</v>
      </c>
      <c r="GH8" s="3">
        <v>1.29</v>
      </c>
      <c r="GI8" s="3">
        <v>1.1399999999999999</v>
      </c>
      <c r="GJ8" s="3">
        <v>0.87</v>
      </c>
      <c r="GK8" s="3">
        <v>0.66</v>
      </c>
      <c r="GL8" s="3">
        <v>0.71</v>
      </c>
      <c r="GM8" s="3">
        <v>0.62</v>
      </c>
      <c r="GN8" s="3">
        <v>0.65</v>
      </c>
      <c r="GO8" s="3">
        <v>0.6</v>
      </c>
      <c r="GP8" s="3">
        <v>2.2000000000000002</v>
      </c>
      <c r="GQ8" s="3">
        <v>2.54</v>
      </c>
      <c r="GR8" s="3">
        <v>2.99</v>
      </c>
      <c r="GS8" s="3">
        <v>2.04</v>
      </c>
      <c r="GT8" s="3">
        <v>0.7</v>
      </c>
      <c r="GU8" s="3">
        <v>0.64</v>
      </c>
      <c r="GV8" s="3">
        <v>0.68</v>
      </c>
      <c r="GW8" s="3">
        <v>0.51</v>
      </c>
      <c r="GX8" s="3">
        <f t="shared" ref="GX8:GX36" si="15">SUM(FZ8:GW8)</f>
        <v>26.42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208</v>
      </c>
      <c r="C9" s="6" t="str">
        <f t="shared" si="10"/>
        <v>水曜日</v>
      </c>
      <c r="D9" s="6" t="s">
        <v>82</v>
      </c>
      <c r="E9" s="6" t="str">
        <f t="shared" si="11"/>
        <v>〇</v>
      </c>
      <c r="F9" s="6" t="s">
        <v>426</v>
      </c>
      <c r="G9" s="6" t="s">
        <v>427</v>
      </c>
      <c r="H9" s="3">
        <v>2.08</v>
      </c>
      <c r="I9" s="3">
        <f>IF($E9="〇",H9*基本シート!$E$2,H9*VLOOKUP(LEFT(I$6,FIND("(",I$6)-1),基本シート!$B$6:$C$29,2,FALSE))</f>
        <v>62.212800000000001</v>
      </c>
      <c r="J9" s="3">
        <v>0.62</v>
      </c>
      <c r="K9" s="3">
        <f>IF($E9="〇",J9*基本シート!$E$2,J9*VLOOKUP(LEFT(K$6,FIND("(",K$6)-1),基本シート!$B$6:$C$29,2,FALSE))</f>
        <v>18.5442</v>
      </c>
      <c r="L9" s="3">
        <v>0.7</v>
      </c>
      <c r="M9" s="3">
        <f>IF($E9="〇",L9*基本シート!$E$2,L9*VLOOKUP(LEFT(M$6,FIND("(",M$6)-1),基本シート!$B$6:$C$29,2,FALSE))</f>
        <v>20.936999999999998</v>
      </c>
      <c r="N9" s="3">
        <v>0.69</v>
      </c>
      <c r="O9" s="3">
        <f>IF($E9="〇",N9*基本シート!$E$2,N9*VLOOKUP(LEFT(O$6,FIND("(",O$6)-1),基本シート!$B$6:$C$29,2,FALSE))</f>
        <v>20.637899999999998</v>
      </c>
      <c r="P9" s="3">
        <v>0.75</v>
      </c>
      <c r="Q9" s="3">
        <f>IF($E9="〇",P9*基本シート!$E$2,P9*VLOOKUP(LEFT(Q$6,FIND("(",Q$6)-1),基本シート!$B$6:$C$29,2,FALSE))</f>
        <v>22.432500000000001</v>
      </c>
      <c r="R9" s="3">
        <v>0.69</v>
      </c>
      <c r="S9" s="3">
        <f>IF($E9="〇",R9*基本シート!$E$2,R9*VLOOKUP(LEFT(S$6,FIND("(",S$6)-1),基本シート!$B$6:$C$29,2,FALSE))</f>
        <v>20.637899999999998</v>
      </c>
      <c r="T9" s="3">
        <v>0.56000000000000005</v>
      </c>
      <c r="U9" s="3">
        <f>IF($E9="〇",T9*基本シート!$E$2,T9*VLOOKUP(LEFT(U$6,FIND("(",U$6)-1),基本シート!$B$6:$C$29,2,FALSE))</f>
        <v>16.749600000000001</v>
      </c>
      <c r="V9" s="3">
        <v>0.72</v>
      </c>
      <c r="W9" s="3">
        <f>IF($E9="〇",V9*基本シート!$E$2,V9*VLOOKUP(LEFT(W$6,FIND("(",W$6)-1),基本シート!$B$6:$C$29,2,FALSE))</f>
        <v>21.5352</v>
      </c>
      <c r="X9" s="3">
        <v>0.34</v>
      </c>
      <c r="Y9" s="3">
        <f>IF($E9="〇",X9*基本シート!$E$2,X9*VLOOKUP(LEFT(Y$6,FIND("(",Y$6)-1),基本シート!$B$6:$C$29,2,FALSE))</f>
        <v>10.169400000000001</v>
      </c>
      <c r="Z9" s="3">
        <v>0.02</v>
      </c>
      <c r="AA9" s="3">
        <f>IF($E9="〇",Z9*基本シート!$E$2,Z9*VLOOKUP(LEFT(AA$6,FIND("(",AA$6)-1),基本シート!$B$6:$C$29,2,FALSE))</f>
        <v>0.59820000000000007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0.02</v>
      </c>
      <c r="AO9" s="3">
        <f>IF($E9="〇",AN9*基本シート!$E$2,AN9*VLOOKUP(LEFT(AO$6,FIND("(",AO$6)-1),基本シート!$B$6:$C$29,2,FALSE))</f>
        <v>0.59820000000000007</v>
      </c>
      <c r="AP9" s="3">
        <v>1.25</v>
      </c>
      <c r="AQ9" s="3">
        <f>IF($E9="〇",AP9*基本シート!$E$2,AP9*VLOOKUP(LEFT(AQ$6,FIND("(",AQ$6)-1),基本シート!$B$6:$C$29,2,FALSE))</f>
        <v>37.387500000000003</v>
      </c>
      <c r="AR9" s="3">
        <v>2.84</v>
      </c>
      <c r="AS9" s="3">
        <f>IF($E9="〇",AR9*基本シート!$E$2,AR9*VLOOKUP(LEFT(AS$6,FIND("(",AS$6)-1),基本シート!$B$6:$C$29,2,FALSE))</f>
        <v>84.944400000000002</v>
      </c>
      <c r="AT9" s="3">
        <v>2.2799999999999998</v>
      </c>
      <c r="AU9" s="3">
        <f>IF($E9="〇",AT9*基本シート!$E$2,AT9*VLOOKUP(LEFT(AU$6,FIND("(",AU$6)-1),基本シート!$B$6:$C$29,2,FALSE))</f>
        <v>68.194800000000001</v>
      </c>
      <c r="AV9" s="3">
        <v>0.65</v>
      </c>
      <c r="AW9" s="3">
        <f>IF($E9="〇",AV9*基本シート!$E$2,AV9*VLOOKUP(LEFT(AW$6,FIND("(",AW$6)-1),基本シート!$B$6:$C$29,2,FALSE))</f>
        <v>19.441500000000001</v>
      </c>
      <c r="AX9" s="3">
        <v>0.69</v>
      </c>
      <c r="AY9" s="3">
        <f>IF($E9="〇",AX9*基本シート!$E$2,AX9*VLOOKUP(LEFT(AY$6,FIND("(",AY$6)-1),基本シート!$B$6:$C$29,2,FALSE))</f>
        <v>20.637899999999998</v>
      </c>
      <c r="AZ9" s="3">
        <v>0.67</v>
      </c>
      <c r="BA9" s="3">
        <f>IF($E9="〇",AZ9*基本シート!$E$2,AZ9*VLOOKUP(LEFT(BA$6,FIND("(",BA$6)-1),基本シート!$B$6:$C$29,2,FALSE))</f>
        <v>20.0397</v>
      </c>
      <c r="BB9" s="3">
        <v>5.0999999999999996</v>
      </c>
      <c r="BC9" s="3">
        <f>IF($E9="〇",BB9*基本シート!$E$2,BB9*VLOOKUP(LEFT(BC$6,FIND("(",BC$6)-1),基本シート!$B$6:$C$29,2,FALSE))</f>
        <v>152.541</v>
      </c>
      <c r="BD9" s="3">
        <f>SUM(H9,J9,L9,N9,P9,R9,T9,V9,X9,Z9,AB9,AD9,AF9,AH9,AJ9,AL9,AN9,AP9,AR9,AT9,AV9,AX9,AZ9,BB9)</f>
        <v>20.669999999999995</v>
      </c>
      <c r="BE9" s="3">
        <f t="shared" si="9"/>
        <v>618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0.01</v>
      </c>
      <c r="BN9" s="3">
        <v>0.55000000000000004</v>
      </c>
      <c r="BO9" s="3">
        <v>1.1000000000000001</v>
      </c>
      <c r="BP9" s="3">
        <v>1.68</v>
      </c>
      <c r="BQ9" s="3">
        <v>2.0699999999999998</v>
      </c>
      <c r="BR9" s="3">
        <v>1.99</v>
      </c>
      <c r="BS9" s="3">
        <v>1.32</v>
      </c>
      <c r="BT9" s="3">
        <v>0.87</v>
      </c>
      <c r="BU9" s="3">
        <v>0.2</v>
      </c>
      <c r="BV9" s="3">
        <v>0.01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7.0000000000000007E-2</v>
      </c>
      <c r="CU9" s="3">
        <f>CT9*基本シート!$C$3</f>
        <v>1.1200000000000001</v>
      </c>
      <c r="CV9" s="3">
        <v>0.42</v>
      </c>
      <c r="CW9" s="3">
        <f>CV9*基本シート!$C$3</f>
        <v>6.72</v>
      </c>
      <c r="CX9" s="3">
        <v>0.79</v>
      </c>
      <c r="CY9" s="3">
        <f>CX9*基本シート!$C$3</f>
        <v>12.64</v>
      </c>
      <c r="CZ9" s="3">
        <v>1.35</v>
      </c>
      <c r="DA9" s="3">
        <f>CZ9*基本シート!$C$3</f>
        <v>21.6</v>
      </c>
      <c r="DB9" s="3">
        <v>1.37</v>
      </c>
      <c r="DC9" s="3">
        <f>DB9*基本シート!$C$3</f>
        <v>21.92</v>
      </c>
      <c r="DD9" s="3">
        <v>0.66</v>
      </c>
      <c r="DE9" s="3">
        <f>DD9*基本シート!$C$3</f>
        <v>10.56</v>
      </c>
      <c r="DF9" s="3">
        <v>0.25</v>
      </c>
      <c r="DG9" s="3">
        <f>DF9*基本シート!$C$3</f>
        <v>4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4.9399999999999995</v>
      </c>
      <c r="EA9" s="3">
        <f>ROUND(DZ9*基本シート!$C$3,0)</f>
        <v>79</v>
      </c>
      <c r="EB9" s="3">
        <v>1.39</v>
      </c>
      <c r="EC9" s="3">
        <v>0.03</v>
      </c>
      <c r="ED9" s="3">
        <v>0.02</v>
      </c>
      <c r="EE9" s="3">
        <v>0.03</v>
      </c>
      <c r="EF9" s="3">
        <v>0.02</v>
      </c>
      <c r="EG9" s="3">
        <v>0.02</v>
      </c>
      <c r="EH9" s="3">
        <v>0.03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0.02</v>
      </c>
      <c r="EU9" s="3">
        <v>0.03</v>
      </c>
      <c r="EV9" s="3">
        <v>0.03</v>
      </c>
      <c r="EW9" s="3">
        <v>0.02</v>
      </c>
      <c r="EX9" s="3">
        <v>0.03</v>
      </c>
      <c r="EY9" s="3">
        <v>4.49</v>
      </c>
      <c r="EZ9" s="3">
        <f t="shared" si="13"/>
        <v>6.19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0.11</v>
      </c>
      <c r="FP9" s="3">
        <v>0.8</v>
      </c>
      <c r="FQ9" s="3">
        <v>2.7</v>
      </c>
      <c r="FR9" s="3">
        <v>1.42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5.04</v>
      </c>
      <c r="FZ9" s="3">
        <v>0.69</v>
      </c>
      <c r="GA9" s="3">
        <v>0.59</v>
      </c>
      <c r="GB9" s="3">
        <v>0.68</v>
      </c>
      <c r="GC9" s="3">
        <v>0.66</v>
      </c>
      <c r="GD9" s="3">
        <v>0.73</v>
      </c>
      <c r="GE9" s="3">
        <v>0.67</v>
      </c>
      <c r="GF9" s="3">
        <v>0.53</v>
      </c>
      <c r="GG9" s="3">
        <v>0.72</v>
      </c>
      <c r="GH9" s="3">
        <v>0.83</v>
      </c>
      <c r="GI9" s="3">
        <v>0.7</v>
      </c>
      <c r="GJ9" s="3">
        <v>0.89</v>
      </c>
      <c r="GK9" s="3">
        <v>0.72</v>
      </c>
      <c r="GL9" s="3">
        <v>0.61</v>
      </c>
      <c r="GM9" s="3">
        <v>0.65</v>
      </c>
      <c r="GN9" s="3">
        <v>0.73</v>
      </c>
      <c r="GO9" s="3">
        <v>0.99</v>
      </c>
      <c r="GP9" s="3">
        <v>2.72</v>
      </c>
      <c r="GQ9" s="3">
        <v>2.66</v>
      </c>
      <c r="GR9" s="3">
        <v>2.82</v>
      </c>
      <c r="GS9" s="3">
        <v>2.25</v>
      </c>
      <c r="GT9" s="3">
        <v>0.62</v>
      </c>
      <c r="GU9" s="3">
        <v>0.67</v>
      </c>
      <c r="GV9" s="3">
        <v>0.64</v>
      </c>
      <c r="GW9" s="3">
        <v>0.61</v>
      </c>
      <c r="GX9" s="3">
        <f t="shared" si="15"/>
        <v>24.380000000000006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209</v>
      </c>
      <c r="C10" s="6" t="str">
        <f t="shared" si="10"/>
        <v>木曜日</v>
      </c>
      <c r="D10" s="6"/>
      <c r="E10" s="6" t="str">
        <f t="shared" si="11"/>
        <v/>
      </c>
      <c r="F10" s="6" t="s">
        <v>426</v>
      </c>
      <c r="G10" s="6" t="s">
        <v>428</v>
      </c>
      <c r="H10" s="3">
        <v>2.5099999999999998</v>
      </c>
      <c r="I10" s="3">
        <f>IF($E10="〇",H10*基本シート!$E$2,H10*VLOOKUP(LEFT(I$6,FIND("(",I$6)-1),基本シート!$B$6:$C$29,2,FALSE))</f>
        <v>75.074099999999987</v>
      </c>
      <c r="J10" s="3">
        <v>0.68</v>
      </c>
      <c r="K10" s="3">
        <f>IF($E10="〇",J10*基本シート!$E$2,J10*VLOOKUP(LEFT(K$6,FIND("(",K$6)-1),基本シート!$B$6:$C$29,2,FALSE))</f>
        <v>20.338800000000003</v>
      </c>
      <c r="L10" s="3">
        <v>0.61</v>
      </c>
      <c r="M10" s="3">
        <f>IF($E10="〇",L10*基本シート!$E$2,L10*VLOOKUP(LEFT(M$6,FIND("(",M$6)-1),基本シート!$B$6:$C$29,2,FALSE))</f>
        <v>18.245100000000001</v>
      </c>
      <c r="N10" s="3">
        <v>0.74</v>
      </c>
      <c r="O10" s="3">
        <f>IF($E10="〇",N10*基本シート!$E$2,N10*VLOOKUP(LEFT(O$6,FIND("(",O$6)-1),基本シート!$B$6:$C$29,2,FALSE))</f>
        <v>22.133399999999998</v>
      </c>
      <c r="P10" s="3">
        <v>0.91</v>
      </c>
      <c r="Q10" s="3">
        <f>IF($E10="〇",P10*基本シート!$E$2,P10*VLOOKUP(LEFT(Q$6,FIND("(",Q$6)-1),基本シート!$B$6:$C$29,2,FALSE))</f>
        <v>27.2181</v>
      </c>
      <c r="R10" s="3">
        <v>0.67</v>
      </c>
      <c r="S10" s="3">
        <f>IF($E10="〇",R10*基本シート!$E$2,R10*VLOOKUP(LEFT(S$6,FIND("(",S$6)-1),基本シート!$B$6:$C$29,2,FALSE))</f>
        <v>20.0397</v>
      </c>
      <c r="T10" s="3">
        <v>1.17</v>
      </c>
      <c r="U10" s="3">
        <f>IF($E10="〇",T10*基本シート!$E$2,T10*VLOOKUP(LEFT(U$6,FIND("(",U$6)-1),基本シート!$B$6:$C$29,2,FALSE))</f>
        <v>34.994699999999995</v>
      </c>
      <c r="V10" s="3">
        <v>1.26</v>
      </c>
      <c r="W10" s="3">
        <f>IF($E10="〇",V10*基本シート!$E$2,V10*VLOOKUP(LEFT(W$6,FIND("(",W$6)-1),基本シート!$B$6:$C$29,2,FALSE))</f>
        <v>46.594799999999999</v>
      </c>
      <c r="X10" s="3">
        <v>0.1</v>
      </c>
      <c r="Y10" s="3">
        <f>IF($E10="〇",X10*基本シート!$E$2,X10*VLOOKUP(LEFT(Y$6,FIND("(",Y$6)-1),基本シート!$B$6:$C$29,2,FALSE))</f>
        <v>3.698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0.36979999999999996</v>
      </c>
      <c r="AN10" s="3">
        <v>0.02</v>
      </c>
      <c r="AO10" s="3">
        <f>IF($E10="〇",AN10*基本シート!$E$2,AN10*VLOOKUP(LEFT(AO$6,FIND("(",AO$6)-1),基本シート!$B$6:$C$29,2,FALSE))</f>
        <v>0.73959999999999992</v>
      </c>
      <c r="AP10" s="3">
        <v>2.64</v>
      </c>
      <c r="AQ10" s="3">
        <f>IF($E10="〇",AP10*基本シート!$E$2,AP10*VLOOKUP(LEFT(AQ$6,FIND("(",AQ$6)-1),基本シート!$B$6:$C$29,2,FALSE))</f>
        <v>97.627200000000002</v>
      </c>
      <c r="AR10" s="3">
        <v>0.6</v>
      </c>
      <c r="AS10" s="3">
        <f>IF($E10="〇",AR10*基本シート!$E$2,AR10*VLOOKUP(LEFT(AS$6,FIND("(",AS$6)-1),基本シート!$B$6:$C$29,2,FALSE))</f>
        <v>22.187999999999999</v>
      </c>
      <c r="AT10" s="3">
        <v>1</v>
      </c>
      <c r="AU10" s="3">
        <f>IF($E10="〇",AT10*基本シート!$E$2,AT10*VLOOKUP(LEFT(AU$6,FIND("(",AU$6)-1),基本シート!$B$6:$C$29,2,FALSE))</f>
        <v>36.979999999999997</v>
      </c>
      <c r="AV10" s="3">
        <v>1.08</v>
      </c>
      <c r="AW10" s="3">
        <f>IF($E10="〇",AV10*基本シート!$E$2,AV10*VLOOKUP(LEFT(AW$6,FIND("(",AW$6)-1),基本シート!$B$6:$C$29,2,FALSE))</f>
        <v>39.938400000000001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0.72</v>
      </c>
      <c r="BA10" s="3">
        <f>IF($E10="〇",AZ10*基本シート!$E$2,AZ10*VLOOKUP(LEFT(BA$6,FIND("(",BA$6)-1),基本シート!$B$6:$C$29,2,FALSE))</f>
        <v>21.5352</v>
      </c>
      <c r="BB10" s="3">
        <v>4.84</v>
      </c>
      <c r="BC10" s="3">
        <f>IF($E10="〇",BB10*基本シート!$E$2,BB10*VLOOKUP(LEFT(BC$6,FIND("(",BC$6)-1),基本シート!$B$6:$C$29,2,FALSE))</f>
        <v>144.76439999999999</v>
      </c>
      <c r="BD10" s="3">
        <f t="shared" si="8"/>
        <v>20.740000000000002</v>
      </c>
      <c r="BE10" s="3">
        <f t="shared" si="9"/>
        <v>668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0.28999999999999998</v>
      </c>
      <c r="BN10" s="3">
        <v>0.89</v>
      </c>
      <c r="BO10" s="3">
        <v>4.4000000000000004</v>
      </c>
      <c r="BP10" s="3">
        <v>5.07</v>
      </c>
      <c r="BQ10" s="3">
        <v>4.88</v>
      </c>
      <c r="BR10" s="3">
        <v>3.43</v>
      </c>
      <c r="BS10" s="3">
        <v>1.93</v>
      </c>
      <c r="BT10" s="3">
        <v>1.66</v>
      </c>
      <c r="BU10" s="3">
        <v>0.52</v>
      </c>
      <c r="BV10" s="3">
        <v>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0.25</v>
      </c>
      <c r="CU10" s="3">
        <f>CT10*基本シート!$C$3</f>
        <v>4</v>
      </c>
      <c r="CV10" s="3">
        <v>3.71</v>
      </c>
      <c r="CW10" s="3">
        <f>CV10*基本シート!$C$3</f>
        <v>59.36</v>
      </c>
      <c r="CX10" s="3">
        <v>4.45</v>
      </c>
      <c r="CY10" s="3">
        <f>CX10*基本シート!$C$3</f>
        <v>71.2</v>
      </c>
      <c r="CZ10" s="3">
        <v>4.22</v>
      </c>
      <c r="DA10" s="3">
        <f>CZ10*基本シート!$C$3</f>
        <v>67.52</v>
      </c>
      <c r="DB10" s="3">
        <v>2.73</v>
      </c>
      <c r="DC10" s="3">
        <f>DB10*基本シート!$C$3</f>
        <v>43.68</v>
      </c>
      <c r="DD10" s="3">
        <v>1.06</v>
      </c>
      <c r="DE10" s="3">
        <f>DD10*基本シート!$C$3</f>
        <v>16.96</v>
      </c>
      <c r="DF10" s="3">
        <v>0.75</v>
      </c>
      <c r="DG10" s="3">
        <f>DF10*基本シート!$C$3</f>
        <v>12</v>
      </c>
      <c r="DH10" s="3">
        <v>0.03</v>
      </c>
      <c r="DI10" s="3">
        <f>DH10*基本シート!$C$3</f>
        <v>0.48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17.21</v>
      </c>
      <c r="EA10" s="3">
        <f>ROUND(DZ10*基本シート!$C$3,0)</f>
        <v>275</v>
      </c>
      <c r="EB10" s="3">
        <v>1.93</v>
      </c>
      <c r="EC10" s="3">
        <v>0.03</v>
      </c>
      <c r="ED10" s="3">
        <v>0.03</v>
      </c>
      <c r="EE10" s="3">
        <v>0.03</v>
      </c>
      <c r="EF10" s="3">
        <v>0.02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0.33</v>
      </c>
      <c r="ET10" s="3">
        <v>0.03</v>
      </c>
      <c r="EU10" s="3">
        <v>0.03</v>
      </c>
      <c r="EV10" s="3">
        <v>0.03</v>
      </c>
      <c r="EW10" s="3">
        <v>0.03</v>
      </c>
      <c r="EX10" s="3">
        <v>0.03</v>
      </c>
      <c r="EY10" s="3">
        <v>4.26</v>
      </c>
      <c r="EZ10" s="3">
        <f t="shared" si="13"/>
        <v>6.8499999999999979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2.04</v>
      </c>
      <c r="FQ10" s="3">
        <v>2.69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4.83</v>
      </c>
      <c r="FZ10" s="3">
        <v>0.57999999999999996</v>
      </c>
      <c r="GA10" s="3">
        <v>0.65</v>
      </c>
      <c r="GB10" s="3">
        <v>0.57999999999999996</v>
      </c>
      <c r="GC10" s="3">
        <v>0.71</v>
      </c>
      <c r="GD10" s="3">
        <v>0.89</v>
      </c>
      <c r="GE10" s="3">
        <v>0.64</v>
      </c>
      <c r="GF10" s="3">
        <v>1.1399999999999999</v>
      </c>
      <c r="GG10" s="3">
        <v>1.55</v>
      </c>
      <c r="GH10" s="3">
        <v>0.73</v>
      </c>
      <c r="GI10" s="3">
        <v>0.69</v>
      </c>
      <c r="GJ10" s="3">
        <v>0.62</v>
      </c>
      <c r="GK10" s="3">
        <v>0.67</v>
      </c>
      <c r="GL10" s="3">
        <v>0.71</v>
      </c>
      <c r="GM10" s="3">
        <v>0.87</v>
      </c>
      <c r="GN10" s="3">
        <v>0.99</v>
      </c>
      <c r="GO10" s="3">
        <v>2.54</v>
      </c>
      <c r="GP10" s="3">
        <v>2.72</v>
      </c>
      <c r="GQ10" s="3">
        <v>2.31</v>
      </c>
      <c r="GR10" s="3">
        <v>0.56999999999999995</v>
      </c>
      <c r="GS10" s="3">
        <v>0.97</v>
      </c>
      <c r="GT10" s="3">
        <v>1.05</v>
      </c>
      <c r="GU10" s="3">
        <v>1.1499999999999999</v>
      </c>
      <c r="GV10" s="3">
        <v>0.69</v>
      </c>
      <c r="GW10" s="3">
        <v>0.57999999999999996</v>
      </c>
      <c r="GX10" s="3">
        <f t="shared" si="15"/>
        <v>24.599999999999991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6</v>
      </c>
      <c r="HH10" s="3" t="s">
        <v>6</v>
      </c>
      <c r="HI10" s="3" t="s">
        <v>6</v>
      </c>
      <c r="HJ10" s="3" t="s">
        <v>6</v>
      </c>
      <c r="HK10" s="3" t="s">
        <v>6</v>
      </c>
      <c r="HL10" s="3" t="s">
        <v>6</v>
      </c>
      <c r="HM10" s="3" t="s">
        <v>6</v>
      </c>
      <c r="HN10" s="3" t="s">
        <v>6</v>
      </c>
      <c r="HO10" s="3" t="s">
        <v>6</v>
      </c>
      <c r="HP10" s="3" t="s">
        <v>6</v>
      </c>
      <c r="HQ10" s="3" t="s">
        <v>6</v>
      </c>
      <c r="HR10" s="3" t="s">
        <v>6</v>
      </c>
      <c r="HS10" s="3" t="s">
        <v>6</v>
      </c>
      <c r="HT10" s="3" t="s">
        <v>6</v>
      </c>
      <c r="HU10" s="3" t="s">
        <v>6</v>
      </c>
      <c r="HV10" s="3" t="s">
        <v>6</v>
      </c>
    </row>
    <row r="11" spans="1:230" x14ac:dyDescent="0.55000000000000004">
      <c r="B11" s="12" t="s">
        <v>210</v>
      </c>
      <c r="C11" s="6" t="str">
        <f t="shared" si="10"/>
        <v>金曜日</v>
      </c>
      <c r="D11" s="6"/>
      <c r="E11" s="6" t="str">
        <f t="shared" si="11"/>
        <v/>
      </c>
      <c r="F11" s="6" t="s">
        <v>426</v>
      </c>
      <c r="G11" s="6" t="s">
        <v>431</v>
      </c>
      <c r="H11" s="3">
        <v>2.52</v>
      </c>
      <c r="I11" s="3">
        <f>IF($E11="〇",H11*基本シート!$E$2,H11*VLOOKUP(LEFT(I$6,FIND("(",I$6)-1),基本シート!$B$6:$C$29,2,FALSE))</f>
        <v>75.373199999999997</v>
      </c>
      <c r="J11" s="3">
        <v>1.02</v>
      </c>
      <c r="K11" s="3">
        <f>IF($E11="〇",J11*基本シート!$E$2,J11*VLOOKUP(LEFT(K$6,FIND("(",K$6)-1),基本シート!$B$6:$C$29,2,FALSE))</f>
        <v>30.508200000000002</v>
      </c>
      <c r="L11" s="3">
        <v>1.48</v>
      </c>
      <c r="M11" s="3">
        <f>IF($E11="〇",L11*基本シート!$E$2,L11*VLOOKUP(LEFT(M$6,FIND("(",M$6)-1),基本シート!$B$6:$C$29,2,FALSE))</f>
        <v>44.266799999999996</v>
      </c>
      <c r="N11" s="3">
        <v>2.3199999999999998</v>
      </c>
      <c r="O11" s="3">
        <f>IF($E11="〇",N11*基本シート!$E$2,N11*VLOOKUP(LEFT(O$6,FIND("(",O$6)-1),基本シート!$B$6:$C$29,2,FALSE))</f>
        <v>69.391199999999998</v>
      </c>
      <c r="P11" s="3">
        <v>1.1399999999999999</v>
      </c>
      <c r="Q11" s="3">
        <f>IF($E11="〇",P11*基本シート!$E$2,P11*VLOOKUP(LEFT(Q$6,FIND("(",Q$6)-1),基本シート!$B$6:$C$29,2,FALSE))</f>
        <v>34.0974</v>
      </c>
      <c r="R11" s="3">
        <v>0.95</v>
      </c>
      <c r="S11" s="3">
        <f>IF($E11="〇",R11*基本シート!$E$2,R11*VLOOKUP(LEFT(S$6,FIND("(",S$6)-1),基本シート!$B$6:$C$29,2,FALSE))</f>
        <v>28.4145</v>
      </c>
      <c r="T11" s="3">
        <v>1.26</v>
      </c>
      <c r="U11" s="3">
        <f>IF($E11="〇",T11*基本シート!$E$2,T11*VLOOKUP(LEFT(U$6,FIND("(",U$6)-1),基本シート!$B$6:$C$29,2,FALSE))</f>
        <v>37.686599999999999</v>
      </c>
      <c r="V11" s="3">
        <v>0.64</v>
      </c>
      <c r="W11" s="3">
        <f>IF($E11="〇",V11*基本シート!$E$2,V11*VLOOKUP(LEFT(W$6,FIND("(",W$6)-1),基本シート!$B$6:$C$29,2,FALSE))</f>
        <v>23.667199999999998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0.36</v>
      </c>
      <c r="AQ11" s="3">
        <f>IF($E11="〇",AP11*基本シート!$E$2,AP11*VLOOKUP(LEFT(AQ$6,FIND("(",AQ$6)-1),基本シート!$B$6:$C$29,2,FALSE))</f>
        <v>13.312799999999998</v>
      </c>
      <c r="AR11" s="3">
        <v>1.19</v>
      </c>
      <c r="AS11" s="3">
        <f>IF($E11="〇",AR11*基本シート!$E$2,AR11*VLOOKUP(LEFT(AS$6,FIND("(",AS$6)-1),基本シート!$B$6:$C$29,2,FALSE))</f>
        <v>44.006199999999993</v>
      </c>
      <c r="AT11" s="3">
        <v>1.08</v>
      </c>
      <c r="AU11" s="3">
        <f>IF($E11="〇",AT11*基本シート!$E$2,AT11*VLOOKUP(LEFT(AU$6,FIND("(",AU$6)-1),基本シート!$B$6:$C$29,2,FALSE))</f>
        <v>39.938400000000001</v>
      </c>
      <c r="AV11" s="3">
        <v>0.76</v>
      </c>
      <c r="AW11" s="3">
        <f>IF($E11="〇",AV11*基本シート!$E$2,AV11*VLOOKUP(LEFT(AW$6,FIND("(",AW$6)-1),基本シート!$B$6:$C$29,2,FALSE))</f>
        <v>28.104799999999997</v>
      </c>
      <c r="AX11" s="3">
        <v>0.86</v>
      </c>
      <c r="AY11" s="3">
        <f>IF($E11="〇",AX11*基本シート!$E$2,AX11*VLOOKUP(LEFT(AY$6,FIND("(",AY$6)-1),基本シート!$B$6:$C$29,2,FALSE))</f>
        <v>25.7226</v>
      </c>
      <c r="AZ11" s="3">
        <v>0.76</v>
      </c>
      <c r="BA11" s="3">
        <f>IF($E11="〇",AZ11*基本シート!$E$2,AZ11*VLOOKUP(LEFT(BA$6,FIND("(",BA$6)-1),基本シート!$B$6:$C$29,2,FALSE))</f>
        <v>22.7316</v>
      </c>
      <c r="BB11" s="3">
        <v>5.26</v>
      </c>
      <c r="BC11" s="3">
        <f>IF($E11="〇",BB11*基本シート!$E$2,BB11*VLOOKUP(LEFT(BC$6,FIND("(",BC$6)-1),基本シート!$B$6:$C$29,2,FALSE))</f>
        <v>157.32659999999998</v>
      </c>
      <c r="BD11" s="3">
        <f t="shared" si="8"/>
        <v>21.61</v>
      </c>
      <c r="BE11" s="3">
        <f t="shared" si="9"/>
        <v>675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0.28999999999999998</v>
      </c>
      <c r="BN11" s="3">
        <v>0.92</v>
      </c>
      <c r="BO11" s="3">
        <v>3.97</v>
      </c>
      <c r="BP11" s="3">
        <v>4.3</v>
      </c>
      <c r="BQ11" s="3">
        <v>2.82</v>
      </c>
      <c r="BR11" s="3">
        <v>2.5</v>
      </c>
      <c r="BS11" s="3">
        <v>2.34</v>
      </c>
      <c r="BT11" s="3">
        <v>2.0499999999999998</v>
      </c>
      <c r="BU11" s="3">
        <v>0.17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0.57999999999999996</v>
      </c>
      <c r="CU11" s="3">
        <f>CT11*基本シート!$C$3</f>
        <v>9.2799999999999994</v>
      </c>
      <c r="CV11" s="3">
        <v>3.65</v>
      </c>
      <c r="CW11" s="3">
        <f>CV11*基本シート!$C$3</f>
        <v>58.4</v>
      </c>
      <c r="CX11" s="3">
        <v>3.21</v>
      </c>
      <c r="CY11" s="3">
        <f>CX11*基本シート!$C$3</f>
        <v>51.36</v>
      </c>
      <c r="CZ11" s="3">
        <v>2.44</v>
      </c>
      <c r="DA11" s="3">
        <f>CZ11*基本シート!$C$3</f>
        <v>39.04</v>
      </c>
      <c r="DB11" s="3">
        <v>2.13</v>
      </c>
      <c r="DC11" s="3">
        <f>DB11*基本シート!$C$3</f>
        <v>34.08</v>
      </c>
      <c r="DD11" s="3">
        <v>1.99</v>
      </c>
      <c r="DE11" s="3">
        <f>DD11*基本シート!$C$3</f>
        <v>31.84</v>
      </c>
      <c r="DF11" s="3">
        <v>1.7</v>
      </c>
      <c r="DG11" s="3">
        <f>DF11*基本シート!$C$3</f>
        <v>27.2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15.739999999999998</v>
      </c>
      <c r="EA11" s="3">
        <f>ROUND(DZ11*基本シート!$C$3,0)</f>
        <v>252</v>
      </c>
      <c r="EB11" s="3">
        <v>1.6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0.02</v>
      </c>
      <c r="EI11" s="3">
        <v>0</v>
      </c>
      <c r="EJ11" s="3">
        <v>0</v>
      </c>
      <c r="EK11" s="3">
        <v>0.01</v>
      </c>
      <c r="EL11" s="3">
        <v>0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0.03</v>
      </c>
      <c r="EW11" s="3">
        <v>0.04</v>
      </c>
      <c r="EX11" s="3">
        <v>0.04</v>
      </c>
      <c r="EY11" s="3">
        <v>4.63</v>
      </c>
      <c r="EZ11" s="3">
        <f t="shared" si="13"/>
        <v>6.6000000000000005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0.8</v>
      </c>
      <c r="FQ11" s="3">
        <v>2.1800000000000002</v>
      </c>
      <c r="FR11" s="3">
        <v>2.29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5.2700000000000005</v>
      </c>
      <c r="FZ11" s="3">
        <v>0.92</v>
      </c>
      <c r="GA11" s="3">
        <v>0.99</v>
      </c>
      <c r="GB11" s="3">
        <v>1.45</v>
      </c>
      <c r="GC11" s="3">
        <v>2.29</v>
      </c>
      <c r="GD11" s="3">
        <v>1.1100000000000001</v>
      </c>
      <c r="GE11" s="3">
        <v>0.92</v>
      </c>
      <c r="GF11" s="3">
        <v>1.24</v>
      </c>
      <c r="GG11" s="3">
        <v>0.92</v>
      </c>
      <c r="GH11" s="3">
        <v>0.35</v>
      </c>
      <c r="GI11" s="3">
        <v>0.31</v>
      </c>
      <c r="GJ11" s="3">
        <v>1.0900000000000001</v>
      </c>
      <c r="GK11" s="3">
        <v>0.38</v>
      </c>
      <c r="GL11" s="3">
        <v>0.37</v>
      </c>
      <c r="GM11" s="3">
        <v>0.34</v>
      </c>
      <c r="GN11" s="3">
        <v>0.35</v>
      </c>
      <c r="GO11" s="3">
        <v>0.94</v>
      </c>
      <c r="GP11" s="3">
        <v>2.1800000000000002</v>
      </c>
      <c r="GQ11" s="3">
        <v>2.65</v>
      </c>
      <c r="GR11" s="3">
        <v>1.1499999999999999</v>
      </c>
      <c r="GS11" s="3">
        <v>1.05</v>
      </c>
      <c r="GT11" s="3">
        <v>0.73</v>
      </c>
      <c r="GU11" s="3">
        <v>0.82</v>
      </c>
      <c r="GV11" s="3">
        <v>0.72</v>
      </c>
      <c r="GW11" s="3">
        <v>0.63</v>
      </c>
      <c r="GX11" s="3">
        <f t="shared" si="15"/>
        <v>23.899999999999995</v>
      </c>
      <c r="GY11" s="3" t="s">
        <v>6</v>
      </c>
      <c r="GZ11" s="3" t="s">
        <v>6</v>
      </c>
      <c r="HA11" s="3" t="s">
        <v>6</v>
      </c>
      <c r="HB11" s="3" t="s">
        <v>6</v>
      </c>
      <c r="HC11" s="3" t="s">
        <v>6</v>
      </c>
      <c r="HD11" s="3" t="s">
        <v>6</v>
      </c>
      <c r="HE11" s="3" t="s">
        <v>6</v>
      </c>
      <c r="HF11" s="3" t="s">
        <v>6</v>
      </c>
      <c r="HG11" s="3" t="s">
        <v>6</v>
      </c>
      <c r="HH11" s="3" t="s">
        <v>6</v>
      </c>
      <c r="HI11" s="3" t="s">
        <v>6</v>
      </c>
      <c r="HJ11" s="3" t="s">
        <v>6</v>
      </c>
      <c r="HK11" s="3" t="s">
        <v>6</v>
      </c>
      <c r="HL11" s="3" t="s">
        <v>6</v>
      </c>
      <c r="HM11" s="3" t="s">
        <v>6</v>
      </c>
      <c r="HN11" s="3" t="s">
        <v>6</v>
      </c>
      <c r="HO11" s="3" t="s">
        <v>6</v>
      </c>
      <c r="HP11" s="3" t="s">
        <v>6</v>
      </c>
      <c r="HQ11" s="3" t="s">
        <v>6</v>
      </c>
      <c r="HR11" s="3" t="s">
        <v>6</v>
      </c>
      <c r="HS11" s="3" t="s">
        <v>6</v>
      </c>
      <c r="HT11" s="3" t="s">
        <v>6</v>
      </c>
      <c r="HU11" s="3" t="s">
        <v>6</v>
      </c>
      <c r="HV11" s="3" t="s">
        <v>6</v>
      </c>
    </row>
    <row r="12" spans="1:230" x14ac:dyDescent="0.55000000000000004">
      <c r="B12" s="12" t="s">
        <v>211</v>
      </c>
      <c r="C12" s="6" t="str">
        <f t="shared" si="10"/>
        <v>土曜日</v>
      </c>
      <c r="D12" s="6"/>
      <c r="E12" s="6" t="str">
        <f t="shared" si="11"/>
        <v>〇</v>
      </c>
      <c r="F12" s="6" t="s">
        <v>426</v>
      </c>
      <c r="G12" s="6" t="s">
        <v>426</v>
      </c>
      <c r="H12" s="3">
        <v>2.86</v>
      </c>
      <c r="I12" s="3">
        <f>IF($E12="〇",H12*基本シート!$E$2,H12*VLOOKUP(LEFT(I$6,FIND("(",I$6)-1),基本シート!$B$6:$C$29,2,FALSE))</f>
        <v>85.542599999999993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0.81</v>
      </c>
      <c r="M12" s="3">
        <f>IF($E12="〇",L12*基本シート!$E$2,L12*VLOOKUP(LEFT(M$6,FIND("(",M$6)-1),基本シート!$B$6:$C$29,2,FALSE))</f>
        <v>24.2271</v>
      </c>
      <c r="N12" s="3">
        <v>0.93</v>
      </c>
      <c r="O12" s="3">
        <f>IF($E12="〇",N12*基本シート!$E$2,N12*VLOOKUP(LEFT(O$6,FIND("(",O$6)-1),基本シート!$B$6:$C$29,2,FALSE))</f>
        <v>27.816300000000002</v>
      </c>
      <c r="P12" s="3">
        <v>1.31</v>
      </c>
      <c r="Q12" s="3">
        <f>IF($E12="〇",P12*基本シート!$E$2,P12*VLOOKUP(LEFT(Q$6,FIND("(",Q$6)-1),基本シート!$B$6:$C$29,2,FALSE))</f>
        <v>39.182099999999998</v>
      </c>
      <c r="R12" s="3">
        <v>0.74</v>
      </c>
      <c r="S12" s="3">
        <f>IF($E12="〇",R12*基本シート!$E$2,R12*VLOOKUP(LEFT(S$6,FIND("(",S$6)-1),基本シート!$B$6:$C$29,2,FALSE))</f>
        <v>22.133399999999998</v>
      </c>
      <c r="T12" s="3">
        <v>0.67</v>
      </c>
      <c r="U12" s="3">
        <f>IF($E12="〇",T12*基本シート!$E$2,T12*VLOOKUP(LEFT(U$6,FIND("(",U$6)-1),基本シート!$B$6:$C$29,2,FALSE))</f>
        <v>20.0397</v>
      </c>
      <c r="V12" s="3">
        <v>0.77</v>
      </c>
      <c r="W12" s="3">
        <f>IF($E12="〇",V12*基本シート!$E$2,V12*VLOOKUP(LEFT(W$6,FIND("(",W$6)-1),基本シート!$B$6:$C$29,2,FALSE))</f>
        <v>23.0307</v>
      </c>
      <c r="X12" s="3">
        <v>7.0000000000000007E-2</v>
      </c>
      <c r="Y12" s="3">
        <f>IF($E12="〇",X12*基本シート!$E$2,X12*VLOOKUP(LEFT(Y$6,FIND("(",Y$6)-1),基本シート!$B$6:$C$29,2,FALSE))</f>
        <v>2.0937000000000001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2.1800000000000002</v>
      </c>
      <c r="AQ12" s="3">
        <f>IF($E12="〇",AP12*基本シート!$E$2,AP12*VLOOKUP(LEFT(AQ$6,FIND("(",AQ$6)-1),基本シート!$B$6:$C$29,2,FALSE))</f>
        <v>65.203800000000001</v>
      </c>
      <c r="AR12" s="3">
        <v>1.84</v>
      </c>
      <c r="AS12" s="3">
        <f>IF($E12="〇",AR12*基本シート!$E$2,AR12*VLOOKUP(LEFT(AS$6,FIND("(",AS$6)-1),基本シート!$B$6:$C$29,2,FALSE))</f>
        <v>55.034400000000005</v>
      </c>
      <c r="AT12" s="3">
        <v>0.92</v>
      </c>
      <c r="AU12" s="3">
        <f>IF($E12="〇",AT12*基本シート!$E$2,AT12*VLOOKUP(LEFT(AU$6,FIND("(",AU$6)-1),基本シート!$B$6:$C$29,2,FALSE))</f>
        <v>27.517200000000003</v>
      </c>
      <c r="AV12" s="3">
        <v>0.72</v>
      </c>
      <c r="AW12" s="3">
        <f>IF($E12="〇",AV12*基本シート!$E$2,AV12*VLOOKUP(LEFT(AW$6,FIND("(",AW$6)-1),基本シート!$B$6:$C$29,2,FALSE))</f>
        <v>21.5352</v>
      </c>
      <c r="AX12" s="3">
        <v>0.99</v>
      </c>
      <c r="AY12" s="3">
        <f>IF($E12="〇",AX12*基本シート!$E$2,AX12*VLOOKUP(LEFT(AY$6,FIND("(",AY$6)-1),基本シート!$B$6:$C$29,2,FALSE))</f>
        <v>29.610900000000001</v>
      </c>
      <c r="AZ12" s="3">
        <v>0.64</v>
      </c>
      <c r="BA12" s="3">
        <f>IF($E12="〇",AZ12*基本シート!$E$2,AZ12*VLOOKUP(LEFT(BA$6,FIND("(",BA$6)-1),基本シート!$B$6:$C$29,2,FALSE))</f>
        <v>19.142400000000002</v>
      </c>
      <c r="BB12" s="3">
        <v>5.0599999999999996</v>
      </c>
      <c r="BC12" s="3">
        <f>IF($E12="〇",BB12*基本シート!$E$2,BB12*VLOOKUP(LEFT(BC$6,FIND("(",BC$6)-1),基本シート!$B$6:$C$29,2,FALSE))</f>
        <v>151.34459999999999</v>
      </c>
      <c r="BD12" s="3">
        <f t="shared" si="8"/>
        <v>21.56</v>
      </c>
      <c r="BE12" s="3">
        <f t="shared" si="9"/>
        <v>645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0.08</v>
      </c>
      <c r="BN12" s="3">
        <v>1.04</v>
      </c>
      <c r="BO12" s="3">
        <v>3.96</v>
      </c>
      <c r="BP12" s="3">
        <v>1.93</v>
      </c>
      <c r="BQ12" s="3">
        <v>1.88</v>
      </c>
      <c r="BR12" s="3">
        <v>1.95</v>
      </c>
      <c r="BS12" s="3">
        <v>1.36</v>
      </c>
      <c r="BT12" s="3">
        <v>0.87</v>
      </c>
      <c r="BU12" s="3">
        <v>0.85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0.7</v>
      </c>
      <c r="CU12" s="3">
        <f>CT12*基本シート!$C$3</f>
        <v>11.2</v>
      </c>
      <c r="CV12" s="3">
        <v>3.55</v>
      </c>
      <c r="CW12" s="3">
        <f>CV12*基本シート!$C$3</f>
        <v>56.8</v>
      </c>
      <c r="CX12" s="3">
        <v>1.57</v>
      </c>
      <c r="CY12" s="3">
        <f>CX12*基本シート!$C$3</f>
        <v>25.12</v>
      </c>
      <c r="CZ12" s="3">
        <v>1.55</v>
      </c>
      <c r="DA12" s="3">
        <f>CZ12*基本シート!$C$3</f>
        <v>24.8</v>
      </c>
      <c r="DB12" s="3">
        <v>0.7</v>
      </c>
      <c r="DC12" s="3">
        <f>DB12*基本シート!$C$3</f>
        <v>11.2</v>
      </c>
      <c r="DD12" s="3">
        <v>0.87</v>
      </c>
      <c r="DE12" s="3">
        <f>DD12*基本シート!$C$3</f>
        <v>13.92</v>
      </c>
      <c r="DF12" s="3">
        <v>0.34</v>
      </c>
      <c r="DG12" s="3">
        <f>DF12*基本シート!$C$3</f>
        <v>5.44</v>
      </c>
      <c r="DH12" s="3">
        <v>0.13</v>
      </c>
      <c r="DI12" s="3">
        <f>DH12*基本シート!$C$3</f>
        <v>2.08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9.42</v>
      </c>
      <c r="EA12" s="3">
        <f>ROUND(DZ12*基本シート!$C$3,0)</f>
        <v>151</v>
      </c>
      <c r="EB12" s="3">
        <v>2.0099999999999998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4.46</v>
      </c>
      <c r="EZ12" s="3">
        <f t="shared" si="13"/>
        <v>6.8399999999999981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0.1</v>
      </c>
      <c r="FO12" s="3">
        <v>0.33</v>
      </c>
      <c r="FP12" s="3">
        <v>1.39</v>
      </c>
      <c r="FQ12" s="3">
        <v>2.75</v>
      </c>
      <c r="FR12" s="3">
        <v>0.63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5.33</v>
      </c>
      <c r="FZ12" s="3">
        <v>0.85</v>
      </c>
      <c r="GA12" s="3">
        <v>1</v>
      </c>
      <c r="GB12" s="3">
        <v>0.78</v>
      </c>
      <c r="GC12" s="3">
        <v>0.9</v>
      </c>
      <c r="GD12" s="3">
        <v>1.28</v>
      </c>
      <c r="GE12" s="3">
        <v>0.71</v>
      </c>
      <c r="GF12" s="3">
        <v>0.64</v>
      </c>
      <c r="GG12" s="3">
        <v>0.85</v>
      </c>
      <c r="GH12" s="3">
        <v>0.41</v>
      </c>
      <c r="GI12" s="3">
        <v>0.41</v>
      </c>
      <c r="GJ12" s="3">
        <v>0.36</v>
      </c>
      <c r="GK12" s="3">
        <v>0.34</v>
      </c>
      <c r="GL12" s="3">
        <v>1.37</v>
      </c>
      <c r="GM12" s="3">
        <v>0.59</v>
      </c>
      <c r="GN12" s="3">
        <v>0.86</v>
      </c>
      <c r="GO12" s="3">
        <v>2.11</v>
      </c>
      <c r="GP12" s="3">
        <v>2.84</v>
      </c>
      <c r="GQ12" s="3">
        <v>2.81</v>
      </c>
      <c r="GR12" s="3">
        <v>1.8</v>
      </c>
      <c r="GS12" s="3">
        <v>0.88</v>
      </c>
      <c r="GT12" s="3">
        <v>0.68</v>
      </c>
      <c r="GU12" s="3">
        <v>0.95</v>
      </c>
      <c r="GV12" s="3">
        <v>0.61</v>
      </c>
      <c r="GW12" s="3">
        <v>0.6</v>
      </c>
      <c r="GX12" s="3">
        <f t="shared" si="15"/>
        <v>24.629999999999995</v>
      </c>
      <c r="GY12" s="3" t="s">
        <v>6</v>
      </c>
      <c r="GZ12" s="3" t="s">
        <v>6</v>
      </c>
      <c r="HA12" s="3" t="s">
        <v>6</v>
      </c>
      <c r="HB12" s="3" t="s">
        <v>6</v>
      </c>
      <c r="HC12" s="3" t="s">
        <v>6</v>
      </c>
      <c r="HD12" s="3" t="s">
        <v>6</v>
      </c>
      <c r="HE12" s="3" t="s">
        <v>6</v>
      </c>
      <c r="HF12" s="3" t="s">
        <v>6</v>
      </c>
      <c r="HG12" s="3" t="s">
        <v>6</v>
      </c>
      <c r="HH12" s="3" t="s">
        <v>6</v>
      </c>
      <c r="HI12" s="3" t="s">
        <v>6</v>
      </c>
      <c r="HJ12" s="3" t="s">
        <v>6</v>
      </c>
      <c r="HK12" s="3" t="s">
        <v>6</v>
      </c>
      <c r="HL12" s="3" t="s">
        <v>6</v>
      </c>
      <c r="HM12" s="3" t="s">
        <v>6</v>
      </c>
      <c r="HN12" s="3" t="s">
        <v>6</v>
      </c>
      <c r="HO12" s="3" t="s">
        <v>6</v>
      </c>
      <c r="HP12" s="3" t="s">
        <v>6</v>
      </c>
      <c r="HQ12" s="3" t="s">
        <v>6</v>
      </c>
      <c r="HR12" s="3" t="s">
        <v>6</v>
      </c>
      <c r="HS12" s="3" t="s">
        <v>6</v>
      </c>
      <c r="HT12" s="3" t="s">
        <v>6</v>
      </c>
      <c r="HU12" s="3" t="s">
        <v>6</v>
      </c>
      <c r="HV12" s="3" t="s">
        <v>6</v>
      </c>
    </row>
    <row r="13" spans="1:230" x14ac:dyDescent="0.55000000000000004">
      <c r="B13" s="12" t="s">
        <v>212</v>
      </c>
      <c r="C13" s="6" t="str">
        <f t="shared" si="10"/>
        <v>日曜日</v>
      </c>
      <c r="D13" s="6"/>
      <c r="E13" s="6" t="str">
        <f t="shared" si="11"/>
        <v>〇</v>
      </c>
      <c r="F13" s="6" t="s">
        <v>426</v>
      </c>
      <c r="G13" s="6" t="s">
        <v>426</v>
      </c>
      <c r="H13" s="3">
        <v>2.86</v>
      </c>
      <c r="I13" s="3">
        <f>IF($E13="〇",H13*基本シート!$E$2,H13*VLOOKUP(LEFT(I$6,FIND("(",I$6)-1),基本シート!$B$6:$C$29,2,FALSE))</f>
        <v>85.542599999999993</v>
      </c>
      <c r="J13" s="3">
        <v>0.63</v>
      </c>
      <c r="K13" s="3">
        <f>IF($E13="〇",J13*基本シート!$E$2,J13*VLOOKUP(LEFT(K$6,FIND("(",K$6)-1),基本シート!$B$6:$C$29,2,FALSE))</f>
        <v>18.843299999999999</v>
      </c>
      <c r="L13" s="3">
        <v>0.74</v>
      </c>
      <c r="M13" s="3">
        <f>IF($E13="〇",L13*基本シート!$E$2,L13*VLOOKUP(LEFT(M$6,FIND("(",M$6)-1),基本シート!$B$6:$C$29,2,FALSE))</f>
        <v>22.133399999999998</v>
      </c>
      <c r="N13" s="3">
        <v>1.27</v>
      </c>
      <c r="O13" s="3">
        <f>IF($E13="〇",N13*基本シート!$E$2,N13*VLOOKUP(LEFT(O$6,FIND("(",O$6)-1),基本シート!$B$6:$C$29,2,FALSE))</f>
        <v>37.985700000000001</v>
      </c>
      <c r="P13" s="3">
        <v>1.25</v>
      </c>
      <c r="Q13" s="3">
        <f>IF($E13="〇",P13*基本シート!$E$2,P13*VLOOKUP(LEFT(Q$6,FIND("(",Q$6)-1),基本シート!$B$6:$C$29,2,FALSE))</f>
        <v>37.387500000000003</v>
      </c>
      <c r="R13" s="3">
        <v>0.82</v>
      </c>
      <c r="S13" s="3">
        <f>IF($E13="〇",R13*基本シート!$E$2,R13*VLOOKUP(LEFT(S$6,FIND("(",S$6)-1),基本シート!$B$6:$C$29,2,FALSE))</f>
        <v>24.526199999999999</v>
      </c>
      <c r="T13" s="3">
        <v>0.9</v>
      </c>
      <c r="U13" s="3">
        <f>IF($E13="〇",T13*基本シート!$E$2,T13*VLOOKUP(LEFT(U$6,FIND("(",U$6)-1),基本シート!$B$6:$C$29,2,FALSE))</f>
        <v>26.919</v>
      </c>
      <c r="V13" s="3">
        <v>0.87</v>
      </c>
      <c r="W13" s="3">
        <f>IF($E13="〇",V13*基本シート!$E$2,V13*VLOOKUP(LEFT(W$6,FIND("(",W$6)-1),基本シート!$B$6:$C$29,2,FALSE))</f>
        <v>26.021699999999999</v>
      </c>
      <c r="X13" s="3">
        <v>0.94</v>
      </c>
      <c r="Y13" s="3">
        <f>IF($E13="〇",X13*基本シート!$E$2,X13*VLOOKUP(LEFT(Y$6,FIND("(",Y$6)-1),基本シート!$B$6:$C$29,2,FALSE))</f>
        <v>28.115399999999998</v>
      </c>
      <c r="Z13" s="3">
        <v>0.51</v>
      </c>
      <c r="AA13" s="3">
        <f>IF($E13="〇",Z13*基本シート!$E$2,Z13*VLOOKUP(LEFT(AA$6,FIND("(",AA$6)-1),基本シート!$B$6:$C$29,2,FALSE))</f>
        <v>15.254100000000001</v>
      </c>
      <c r="AB13" s="3">
        <v>0.01</v>
      </c>
      <c r="AC13" s="3">
        <f>IF($E13="〇",AB13*基本シート!$E$2,AB13*VLOOKUP(LEFT(AC$6,FIND("(",AC$6)-1),基本シート!$B$6:$C$29,2,FALSE))</f>
        <v>0.29910000000000003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1.02</v>
      </c>
      <c r="AO13" s="3">
        <f>IF($E13="〇",AN13*基本シート!$E$2,AN13*VLOOKUP(LEFT(AO$6,FIND("(",AO$6)-1),基本シート!$B$6:$C$29,2,FALSE))</f>
        <v>30.508200000000002</v>
      </c>
      <c r="AP13" s="3">
        <v>1.93</v>
      </c>
      <c r="AQ13" s="3">
        <f>IF($E13="〇",AP13*基本シート!$E$2,AP13*VLOOKUP(LEFT(AQ$6,FIND("(",AQ$6)-1),基本シート!$B$6:$C$29,2,FALSE))</f>
        <v>57.726300000000002</v>
      </c>
      <c r="AR13" s="3">
        <v>0.97</v>
      </c>
      <c r="AS13" s="3">
        <f>IF($E13="〇",AR13*基本シート!$E$2,AR13*VLOOKUP(LEFT(AS$6,FIND("(",AS$6)-1),基本シート!$B$6:$C$29,2,FALSE))</f>
        <v>29.012699999999999</v>
      </c>
      <c r="AT13" s="3">
        <v>0.83</v>
      </c>
      <c r="AU13" s="3">
        <f>IF($E13="〇",AT13*基本シート!$E$2,AT13*VLOOKUP(LEFT(AU$6,FIND("(",AU$6)-1),基本シート!$B$6:$C$29,2,FALSE))</f>
        <v>24.825299999999999</v>
      </c>
      <c r="AV13" s="3">
        <v>1.03</v>
      </c>
      <c r="AW13" s="3">
        <f>IF($E13="〇",AV13*基本シート!$E$2,AV13*VLOOKUP(LEFT(AW$6,FIND("(",AW$6)-1),基本シート!$B$6:$C$29,2,FALSE))</f>
        <v>30.807300000000001</v>
      </c>
      <c r="AX13" s="3">
        <v>1.1000000000000001</v>
      </c>
      <c r="AY13" s="3">
        <f>IF($E13="〇",AX13*基本シート!$E$2,AX13*VLOOKUP(LEFT(AY$6,FIND("(",AY$6)-1),基本シート!$B$6:$C$29,2,FALSE))</f>
        <v>32.901000000000003</v>
      </c>
      <c r="AZ13" s="3">
        <v>1.04</v>
      </c>
      <c r="BA13" s="3">
        <f>IF($E13="〇",AZ13*基本シート!$E$2,AZ13*VLOOKUP(LEFT(BA$6,FIND("(",BA$6)-1),基本シート!$B$6:$C$29,2,FALSE))</f>
        <v>31.106400000000001</v>
      </c>
      <c r="BB13" s="3">
        <v>5.19</v>
      </c>
      <c r="BC13" s="3">
        <f>IF($E13="〇",BB13*基本シート!$E$2,BB13*VLOOKUP(LEFT(BC$6,FIND("(",BC$6)-1),基本シート!$B$6:$C$29,2,FALSE))</f>
        <v>155.2329</v>
      </c>
      <c r="BD13" s="3">
        <f t="shared" si="8"/>
        <v>23.91</v>
      </c>
      <c r="BE13" s="3">
        <f t="shared" si="9"/>
        <v>715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0.01</v>
      </c>
      <c r="BN13" s="3">
        <v>0.16</v>
      </c>
      <c r="BO13" s="3">
        <v>0.44</v>
      </c>
      <c r="BP13" s="3">
        <v>2.66</v>
      </c>
      <c r="BQ13" s="3">
        <v>3.77</v>
      </c>
      <c r="BR13" s="3">
        <v>4.57</v>
      </c>
      <c r="BS13" s="3">
        <v>4.6399999999999997</v>
      </c>
      <c r="BT13" s="3">
        <v>2.67</v>
      </c>
      <c r="BU13" s="3">
        <v>0.53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7.0000000000000007E-2</v>
      </c>
      <c r="CW13" s="3">
        <f>CV13*基本シート!$C$3</f>
        <v>1.1200000000000001</v>
      </c>
      <c r="CX13" s="3">
        <v>0.95</v>
      </c>
      <c r="CY13" s="3">
        <f>CX13*基本シート!$C$3</f>
        <v>15.2</v>
      </c>
      <c r="CZ13" s="3">
        <v>2.2799999999999998</v>
      </c>
      <c r="DA13" s="3">
        <f>CZ13*基本シート!$C$3</f>
        <v>36.479999999999997</v>
      </c>
      <c r="DB13" s="3">
        <v>3.2</v>
      </c>
      <c r="DC13" s="3">
        <f>DB13*基本シート!$C$3</f>
        <v>51.2</v>
      </c>
      <c r="DD13" s="3">
        <v>3.55</v>
      </c>
      <c r="DE13" s="3">
        <f>DD13*基本シート!$C$3</f>
        <v>56.8</v>
      </c>
      <c r="DF13" s="3">
        <v>1.81</v>
      </c>
      <c r="DG13" s="3">
        <f>DF13*基本シート!$C$3</f>
        <v>28.96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11.870000000000001</v>
      </c>
      <c r="EA13" s="3">
        <f>ROUND(DZ13*基本シート!$C$3,0)</f>
        <v>190</v>
      </c>
      <c r="EB13" s="3">
        <v>2.19</v>
      </c>
      <c r="EC13" s="3">
        <v>0.03</v>
      </c>
      <c r="ED13" s="3">
        <v>0.03</v>
      </c>
      <c r="EE13" s="3">
        <v>0.02</v>
      </c>
      <c r="EF13" s="3">
        <v>0.03</v>
      </c>
      <c r="EG13" s="3">
        <v>0.02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0.02</v>
      </c>
      <c r="EU13" s="3">
        <v>0.03</v>
      </c>
      <c r="EV13" s="3">
        <v>0.03</v>
      </c>
      <c r="EW13" s="3">
        <v>0.03</v>
      </c>
      <c r="EX13" s="3">
        <v>0.03</v>
      </c>
      <c r="EY13" s="3">
        <v>4.21</v>
      </c>
      <c r="EZ13" s="3">
        <f t="shared" si="13"/>
        <v>6.7299999999999986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2.29</v>
      </c>
      <c r="FQ13" s="3">
        <v>1.7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5.29</v>
      </c>
      <c r="FZ13" s="3">
        <v>0.67</v>
      </c>
      <c r="GA13" s="3">
        <v>0.6</v>
      </c>
      <c r="GB13" s="3">
        <v>0.71</v>
      </c>
      <c r="GC13" s="3">
        <v>1.25</v>
      </c>
      <c r="GD13" s="3">
        <v>1.22</v>
      </c>
      <c r="GE13" s="3">
        <v>0.8</v>
      </c>
      <c r="GF13" s="3">
        <v>0.87</v>
      </c>
      <c r="GG13" s="3">
        <v>0.88</v>
      </c>
      <c r="GH13" s="3">
        <v>1.1000000000000001</v>
      </c>
      <c r="GI13" s="3">
        <v>0.88</v>
      </c>
      <c r="GJ13" s="3">
        <v>2.86</v>
      </c>
      <c r="GK13" s="3">
        <v>1.53</v>
      </c>
      <c r="GL13" s="3">
        <v>1.48</v>
      </c>
      <c r="GM13" s="3">
        <v>1.1000000000000001</v>
      </c>
      <c r="GN13" s="3">
        <v>0.86</v>
      </c>
      <c r="GO13" s="3">
        <v>2.81</v>
      </c>
      <c r="GP13" s="3">
        <v>2.75</v>
      </c>
      <c r="GQ13" s="3">
        <v>1.9</v>
      </c>
      <c r="GR13" s="3">
        <v>0.95</v>
      </c>
      <c r="GS13" s="3">
        <v>0.8</v>
      </c>
      <c r="GT13" s="3">
        <v>1</v>
      </c>
      <c r="GU13" s="3">
        <v>1.07</v>
      </c>
      <c r="GV13" s="3">
        <v>1.01</v>
      </c>
      <c r="GW13" s="3">
        <v>0.98</v>
      </c>
      <c r="GX13" s="3">
        <f t="shared" si="15"/>
        <v>30.08</v>
      </c>
      <c r="GY13" s="3" t="s">
        <v>6</v>
      </c>
      <c r="GZ13" s="3" t="s">
        <v>6</v>
      </c>
      <c r="HA13" s="3" t="s">
        <v>6</v>
      </c>
      <c r="HB13" s="3" t="s">
        <v>6</v>
      </c>
      <c r="HC13" s="3" t="s">
        <v>6</v>
      </c>
      <c r="HD13" s="3" t="s">
        <v>6</v>
      </c>
      <c r="HE13" s="3" t="s">
        <v>6</v>
      </c>
      <c r="HF13" s="3" t="s">
        <v>6</v>
      </c>
      <c r="HG13" s="3" t="s">
        <v>6</v>
      </c>
      <c r="HH13" s="3" t="s">
        <v>6</v>
      </c>
      <c r="HI13" s="3" t="s">
        <v>6</v>
      </c>
      <c r="HJ13" s="3" t="s">
        <v>6</v>
      </c>
      <c r="HK13" s="3" t="s">
        <v>6</v>
      </c>
      <c r="HL13" s="3" t="s">
        <v>6</v>
      </c>
      <c r="HM13" s="3" t="s">
        <v>6</v>
      </c>
      <c r="HN13" s="3" t="s">
        <v>6</v>
      </c>
      <c r="HO13" s="3" t="s">
        <v>6</v>
      </c>
      <c r="HP13" s="3" t="s">
        <v>6</v>
      </c>
      <c r="HQ13" s="3" t="s">
        <v>6</v>
      </c>
      <c r="HR13" s="3" t="s">
        <v>6</v>
      </c>
      <c r="HS13" s="3" t="s">
        <v>6</v>
      </c>
      <c r="HT13" s="3" t="s">
        <v>6</v>
      </c>
      <c r="HU13" s="3" t="s">
        <v>6</v>
      </c>
      <c r="HV13" s="3" t="s">
        <v>6</v>
      </c>
    </row>
    <row r="14" spans="1:230" x14ac:dyDescent="0.55000000000000004">
      <c r="B14" s="12" t="s">
        <v>213</v>
      </c>
      <c r="C14" s="6" t="str">
        <f t="shared" si="10"/>
        <v>月曜日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4.42</v>
      </c>
      <c r="I14" s="3">
        <f>IF($E14="〇",H14*基本シート!$E$2,H14*VLOOKUP(LEFT(I$6,FIND("(",I$6)-1),基本シート!$B$6:$C$29,2,FALSE))</f>
        <v>132.2022</v>
      </c>
      <c r="J14" s="3">
        <v>0.9</v>
      </c>
      <c r="K14" s="3">
        <f>IF($E14="〇",J14*基本シート!$E$2,J14*VLOOKUP(LEFT(K$6,FIND("(",K$6)-1),基本シート!$B$6:$C$29,2,FALSE))</f>
        <v>26.919</v>
      </c>
      <c r="L14" s="3">
        <v>0.96</v>
      </c>
      <c r="M14" s="3">
        <f>IF($E14="〇",L14*基本シート!$E$2,L14*VLOOKUP(LEFT(M$6,FIND("(",M$6)-1),基本シート!$B$6:$C$29,2,FALSE))</f>
        <v>28.7136</v>
      </c>
      <c r="N14" s="3">
        <v>1</v>
      </c>
      <c r="O14" s="3">
        <f>IF($E14="〇",N14*基本シート!$E$2,N14*VLOOKUP(LEFT(O$6,FIND("(",O$6)-1),基本シート!$B$6:$C$29,2,FALSE))</f>
        <v>29.91</v>
      </c>
      <c r="P14" s="3">
        <v>1</v>
      </c>
      <c r="Q14" s="3">
        <f>IF($E14="〇",P14*基本シート!$E$2,P14*VLOOKUP(LEFT(Q$6,FIND("(",Q$6)-1),基本シート!$B$6:$C$29,2,FALSE))</f>
        <v>29.91</v>
      </c>
      <c r="R14" s="3">
        <v>1.1499999999999999</v>
      </c>
      <c r="S14" s="3">
        <f>IF($E14="〇",R14*基本シート!$E$2,R14*VLOOKUP(LEFT(S$6,FIND("(",S$6)-1),基本シート!$B$6:$C$29,2,FALSE))</f>
        <v>34.396499999999996</v>
      </c>
      <c r="T14" s="3">
        <v>2.09</v>
      </c>
      <c r="U14" s="3">
        <f>IF($E14="〇",T14*基本シート!$E$2,T14*VLOOKUP(LEFT(U$6,FIND("(",U$6)-1),基本シート!$B$6:$C$29,2,FALSE))</f>
        <v>62.511899999999997</v>
      </c>
      <c r="V14" s="3">
        <v>1.26</v>
      </c>
      <c r="W14" s="3">
        <f>IF($E14="〇",V14*基本シート!$E$2,V14*VLOOKUP(LEFT(W$6,FIND("(",W$6)-1),基本シート!$B$6:$C$29,2,FALSE))</f>
        <v>46.594799999999999</v>
      </c>
      <c r="X14" s="3">
        <v>0.27</v>
      </c>
      <c r="Y14" s="3">
        <f>IF($E14="〇",X14*基本シート!$E$2,X14*VLOOKUP(LEFT(Y$6,FIND("(",Y$6)-1),基本シート!$B$6:$C$29,2,FALSE))</f>
        <v>9.9846000000000004</v>
      </c>
      <c r="Z14" s="3">
        <v>0.34</v>
      </c>
      <c r="AA14" s="3">
        <f>IF($E14="〇",Z14*基本シート!$E$2,Z14*VLOOKUP(LEFT(AA$6,FIND("(",AA$6)-1),基本シート!$B$6:$C$29,2,FALSE))</f>
        <v>12.5732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0.42</v>
      </c>
      <c r="AO14" s="3">
        <f>IF($E14="〇",AN14*基本シート!$E$2,AN14*VLOOKUP(LEFT(AO$6,FIND("(",AO$6)-1),基本シート!$B$6:$C$29,2,FALSE))</f>
        <v>15.531599999999997</v>
      </c>
      <c r="AP14" s="3">
        <v>3.17</v>
      </c>
      <c r="AQ14" s="3">
        <f>IF($E14="〇",AP14*基本シート!$E$2,AP14*VLOOKUP(LEFT(AQ$6,FIND("(",AQ$6)-1),基本シート!$B$6:$C$29,2,FALSE))</f>
        <v>117.22659999999999</v>
      </c>
      <c r="AR14" s="3">
        <v>1.3</v>
      </c>
      <c r="AS14" s="3">
        <f>IF($E14="〇",AR14*基本シート!$E$2,AR14*VLOOKUP(LEFT(AS$6,FIND("(",AS$6)-1),基本シート!$B$6:$C$29,2,FALSE))</f>
        <v>48.073999999999998</v>
      </c>
      <c r="AT14" s="3">
        <v>1.2</v>
      </c>
      <c r="AU14" s="3">
        <f>IF($E14="〇",AT14*基本シート!$E$2,AT14*VLOOKUP(LEFT(AU$6,FIND("(",AU$6)-1),基本シート!$B$6:$C$29,2,FALSE))</f>
        <v>44.375999999999998</v>
      </c>
      <c r="AV14" s="3">
        <v>1.45</v>
      </c>
      <c r="AW14" s="3">
        <f>IF($E14="〇",AV14*基本シート!$E$2,AV14*VLOOKUP(LEFT(AW$6,FIND("(",AW$6)-1),基本シート!$B$6:$C$29,2,FALSE))</f>
        <v>53.620999999999995</v>
      </c>
      <c r="AX14" s="3">
        <v>1.03</v>
      </c>
      <c r="AY14" s="3">
        <f>IF($E14="〇",AX14*基本シート!$E$2,AX14*VLOOKUP(LEFT(AY$6,FIND("(",AY$6)-1),基本シート!$B$6:$C$29,2,FALSE))</f>
        <v>30.807300000000001</v>
      </c>
      <c r="AZ14" s="3">
        <v>0.95</v>
      </c>
      <c r="BA14" s="3">
        <f>IF($E14="〇",AZ14*基本シート!$E$2,AZ14*VLOOKUP(LEFT(BA$6,FIND("(",BA$6)-1),基本シート!$B$6:$C$29,2,FALSE))</f>
        <v>28.4145</v>
      </c>
      <c r="BB14" s="3">
        <v>5.17</v>
      </c>
      <c r="BC14" s="3">
        <f>IF($E14="〇",BB14*基本シート!$E$2,BB14*VLOOKUP(LEFT(BC$6,FIND("(",BC$6)-1),基本シート!$B$6:$C$29,2,FALSE))</f>
        <v>154.63470000000001</v>
      </c>
      <c r="BD14" s="3">
        <f t="shared" si="8"/>
        <v>28.090000000000003</v>
      </c>
      <c r="BE14" s="3">
        <f t="shared" si="9"/>
        <v>907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0.32</v>
      </c>
      <c r="BN14" s="3">
        <v>2.41</v>
      </c>
      <c r="BO14" s="3">
        <v>2.97</v>
      </c>
      <c r="BP14" s="3">
        <v>4.88</v>
      </c>
      <c r="BQ14" s="3">
        <v>5.77</v>
      </c>
      <c r="BR14" s="3">
        <v>5.96</v>
      </c>
      <c r="BS14" s="3">
        <v>4.8099999999999996</v>
      </c>
      <c r="BT14" s="3">
        <v>1.1200000000000001</v>
      </c>
      <c r="BU14" s="3">
        <v>0.38</v>
      </c>
      <c r="BV14" s="3">
        <v>0.04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0.89</v>
      </c>
      <c r="CU14" s="3">
        <f>CT14*基本シート!$C$3</f>
        <v>14.24</v>
      </c>
      <c r="CV14" s="3">
        <v>1.0900000000000001</v>
      </c>
      <c r="CW14" s="3">
        <f>CV14*基本シート!$C$3</f>
        <v>17.440000000000001</v>
      </c>
      <c r="CX14" s="3">
        <v>3.71</v>
      </c>
      <c r="CY14" s="3">
        <f>CX14*基本シート!$C$3</f>
        <v>59.36</v>
      </c>
      <c r="CZ14" s="3">
        <v>4.62</v>
      </c>
      <c r="DA14" s="3">
        <f>CZ14*基本シート!$C$3</f>
        <v>73.92</v>
      </c>
      <c r="DB14" s="3">
        <v>4.26</v>
      </c>
      <c r="DC14" s="3">
        <f>DB14*基本シート!$C$3</f>
        <v>68.16</v>
      </c>
      <c r="DD14" s="3">
        <v>3.9</v>
      </c>
      <c r="DE14" s="3">
        <f>DD14*基本シート!$C$3</f>
        <v>62.4</v>
      </c>
      <c r="DF14" s="3">
        <v>0.62</v>
      </c>
      <c r="DG14" s="3">
        <f>DF14*基本シート!$C$3</f>
        <v>9.92</v>
      </c>
      <c r="DH14" s="3">
        <v>0.03</v>
      </c>
      <c r="DI14" s="3">
        <f>DH14*基本シート!$C$3</f>
        <v>0.48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19.130000000000003</v>
      </c>
      <c r="EA14" s="3">
        <f>ROUND(DZ14*基本シート!$C$3,0)</f>
        <v>306</v>
      </c>
      <c r="EB14" s="3">
        <v>2.48</v>
      </c>
      <c r="EC14" s="3">
        <v>0.03</v>
      </c>
      <c r="ED14" s="3">
        <v>0.03</v>
      </c>
      <c r="EE14" s="3">
        <v>0.03</v>
      </c>
      <c r="EF14" s="3">
        <v>0.03</v>
      </c>
      <c r="EG14" s="3">
        <v>0.03</v>
      </c>
      <c r="EH14" s="3">
        <v>0.03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0.03</v>
      </c>
      <c r="ET14" s="3">
        <v>0.02</v>
      </c>
      <c r="EU14" s="3">
        <v>0.03</v>
      </c>
      <c r="EV14" s="3">
        <v>0.03</v>
      </c>
      <c r="EW14" s="3">
        <v>0.03</v>
      </c>
      <c r="EX14" s="3">
        <v>0.03</v>
      </c>
      <c r="EY14" s="3">
        <v>4.22</v>
      </c>
      <c r="EZ14" s="3">
        <f t="shared" si="13"/>
        <v>7.0499999999999972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0.01</v>
      </c>
      <c r="FM14" s="3">
        <v>0.01</v>
      </c>
      <c r="FN14" s="3">
        <v>0</v>
      </c>
      <c r="FO14" s="3">
        <v>0.3</v>
      </c>
      <c r="FP14" s="3">
        <v>2.0499999999999998</v>
      </c>
      <c r="FQ14" s="3">
        <v>2.74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5.18</v>
      </c>
      <c r="FZ14" s="3">
        <v>1.94</v>
      </c>
      <c r="GA14" s="3">
        <v>0.87</v>
      </c>
      <c r="GB14" s="3">
        <v>0.93</v>
      </c>
      <c r="GC14" s="3">
        <v>0.97</v>
      </c>
      <c r="GD14" s="3">
        <v>0.97</v>
      </c>
      <c r="GE14" s="3">
        <v>1.1200000000000001</v>
      </c>
      <c r="GF14" s="3">
        <v>2.06</v>
      </c>
      <c r="GG14" s="3">
        <v>1.58</v>
      </c>
      <c r="GH14" s="3">
        <v>1.8</v>
      </c>
      <c r="GI14" s="3">
        <v>2.2200000000000002</v>
      </c>
      <c r="GJ14" s="3">
        <v>1.23</v>
      </c>
      <c r="GK14" s="3">
        <v>1.1599999999999999</v>
      </c>
      <c r="GL14" s="3">
        <v>1.71</v>
      </c>
      <c r="GM14" s="3">
        <v>0.91</v>
      </c>
      <c r="GN14" s="3">
        <v>0.8</v>
      </c>
      <c r="GO14" s="3">
        <v>2.41</v>
      </c>
      <c r="GP14" s="3">
        <v>3.19</v>
      </c>
      <c r="GQ14" s="3">
        <v>3.14</v>
      </c>
      <c r="GR14" s="3">
        <v>1.28</v>
      </c>
      <c r="GS14" s="3">
        <v>1.17</v>
      </c>
      <c r="GT14" s="3">
        <v>1.42</v>
      </c>
      <c r="GU14" s="3">
        <v>1</v>
      </c>
      <c r="GV14" s="3">
        <v>0.92</v>
      </c>
      <c r="GW14" s="3">
        <v>0.95</v>
      </c>
      <c r="GX14" s="3">
        <f t="shared" si="15"/>
        <v>35.750000000000014</v>
      </c>
      <c r="GY14" s="3" t="s">
        <v>6</v>
      </c>
      <c r="GZ14" s="3" t="s">
        <v>6</v>
      </c>
      <c r="HA14" s="3" t="s">
        <v>6</v>
      </c>
      <c r="HB14" s="3" t="s">
        <v>6</v>
      </c>
      <c r="HC14" s="3" t="s">
        <v>6</v>
      </c>
      <c r="HD14" s="3" t="s">
        <v>6</v>
      </c>
      <c r="HE14" s="3" t="s">
        <v>6</v>
      </c>
      <c r="HF14" s="3" t="s">
        <v>6</v>
      </c>
      <c r="HG14" s="3" t="s">
        <v>6</v>
      </c>
      <c r="HH14" s="3" t="s">
        <v>6</v>
      </c>
      <c r="HI14" s="3" t="s">
        <v>6</v>
      </c>
      <c r="HJ14" s="3" t="s">
        <v>6</v>
      </c>
      <c r="HK14" s="3" t="s">
        <v>6</v>
      </c>
      <c r="HL14" s="3" t="s">
        <v>6</v>
      </c>
      <c r="HM14" s="3" t="s">
        <v>6</v>
      </c>
      <c r="HN14" s="3" t="s">
        <v>6</v>
      </c>
      <c r="HO14" s="3" t="s">
        <v>6</v>
      </c>
      <c r="HP14" s="3" t="s">
        <v>6</v>
      </c>
      <c r="HQ14" s="3" t="s">
        <v>6</v>
      </c>
      <c r="HR14" s="3" t="s">
        <v>6</v>
      </c>
      <c r="HS14" s="3" t="s">
        <v>6</v>
      </c>
      <c r="HT14" s="3" t="s">
        <v>6</v>
      </c>
      <c r="HU14" s="3" t="s">
        <v>6</v>
      </c>
      <c r="HV14" s="3" t="s">
        <v>6</v>
      </c>
    </row>
    <row r="15" spans="1:230" x14ac:dyDescent="0.55000000000000004">
      <c r="B15" s="12" t="s">
        <v>214</v>
      </c>
      <c r="C15" s="6" t="str">
        <f t="shared" si="10"/>
        <v>火曜日</v>
      </c>
      <c r="D15" s="6"/>
      <c r="E15" s="6" t="str">
        <f t="shared" si="11"/>
        <v/>
      </c>
      <c r="F15" s="6" t="s">
        <v>426</v>
      </c>
      <c r="G15" s="6" t="s">
        <v>431</v>
      </c>
      <c r="H15" s="3">
        <v>3.24</v>
      </c>
      <c r="I15" s="3">
        <f>IF($E15="〇",H15*基本シート!$E$2,H15*VLOOKUP(LEFT(I$6,FIND("(",I$6)-1),基本シート!$B$6:$C$29,2,FALSE))</f>
        <v>96.9084</v>
      </c>
      <c r="J15" s="3">
        <v>0.95</v>
      </c>
      <c r="K15" s="3">
        <f>IF($E15="〇",J15*基本シート!$E$2,J15*VLOOKUP(LEFT(K$6,FIND("(",K$6)-1),基本シート!$B$6:$C$29,2,FALSE))</f>
        <v>28.4145</v>
      </c>
      <c r="L15" s="3">
        <v>2.19</v>
      </c>
      <c r="M15" s="3">
        <f>IF($E15="〇",L15*基本シート!$E$2,L15*VLOOKUP(LEFT(M$6,FIND("(",M$6)-1),基本シート!$B$6:$C$29,2,FALSE))</f>
        <v>65.502899999999997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1.1000000000000001</v>
      </c>
      <c r="Q15" s="3">
        <f>IF($E15="〇",P15*基本シート!$E$2,P15*VLOOKUP(LEFT(Q$6,FIND("(",Q$6)-1),基本シート!$B$6:$C$29,2,FALSE))</f>
        <v>32.901000000000003</v>
      </c>
      <c r="R15" s="3">
        <v>0.98</v>
      </c>
      <c r="S15" s="3">
        <f>IF($E15="〇",R15*基本シート!$E$2,R15*VLOOKUP(LEFT(S$6,FIND("(",S$6)-1),基本シート!$B$6:$C$29,2,FALSE))</f>
        <v>29.311799999999998</v>
      </c>
      <c r="T15" s="3">
        <v>1</v>
      </c>
      <c r="U15" s="3">
        <f>IF($E15="〇",T15*基本シート!$E$2,T15*VLOOKUP(LEFT(U$6,FIND("(",U$6)-1),基本シート!$B$6:$C$29,2,FALSE))</f>
        <v>29.91</v>
      </c>
      <c r="V15" s="3">
        <v>1.1000000000000001</v>
      </c>
      <c r="W15" s="3">
        <f>IF($E15="〇",V15*基本シート!$E$2,V15*VLOOKUP(LEFT(W$6,FIND("(",W$6)-1),基本シート!$B$6:$C$29,2,FALSE))</f>
        <v>40.677999999999997</v>
      </c>
      <c r="X15" s="3">
        <v>0.11</v>
      </c>
      <c r="Y15" s="3">
        <f>IF($E15="〇",X15*基本シート!$E$2,X15*VLOOKUP(LEFT(Y$6,FIND("(",Y$6)-1),基本シート!$B$6:$C$29,2,FALSE))</f>
        <v>4.0678000000000001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2.11</v>
      </c>
      <c r="AQ15" s="3">
        <f>IF($E15="〇",AP15*基本シート!$E$2,AP15*VLOOKUP(LEFT(AQ$6,FIND("(",AQ$6)-1),基本シート!$B$6:$C$29,2,FALSE))</f>
        <v>78.027799999999985</v>
      </c>
      <c r="AR15" s="3">
        <v>1.06</v>
      </c>
      <c r="AS15" s="3">
        <f>IF($E15="〇",AR15*基本シート!$E$2,AR15*VLOOKUP(LEFT(AS$6,FIND("(",AS$6)-1),基本シート!$B$6:$C$29,2,FALSE))</f>
        <v>39.198799999999999</v>
      </c>
      <c r="AT15" s="3">
        <v>0.97</v>
      </c>
      <c r="AU15" s="3">
        <f>IF($E15="〇",AT15*基本シート!$E$2,AT15*VLOOKUP(LEFT(AU$6,FIND("(",AU$6)-1),基本シート!$B$6:$C$29,2,FALSE))</f>
        <v>35.870599999999996</v>
      </c>
      <c r="AV15" s="3">
        <v>1.26</v>
      </c>
      <c r="AW15" s="3">
        <f>IF($E15="〇",AV15*基本シート!$E$2,AV15*VLOOKUP(LEFT(AW$6,FIND("(",AW$6)-1),基本シート!$B$6:$C$29,2,FALSE))</f>
        <v>46.594799999999999</v>
      </c>
      <c r="AX15" s="3">
        <v>1.04</v>
      </c>
      <c r="AY15" s="3">
        <f>IF($E15="〇",AX15*基本シート!$E$2,AX15*VLOOKUP(LEFT(AY$6,FIND("(",AY$6)-1),基本シート!$B$6:$C$29,2,FALSE))</f>
        <v>31.106400000000001</v>
      </c>
      <c r="AZ15" s="3">
        <v>1.29</v>
      </c>
      <c r="BA15" s="3">
        <f>IF($E15="〇",AZ15*基本シート!$E$2,AZ15*VLOOKUP(LEFT(BA$6,FIND("(",BA$6)-1),基本シート!$B$6:$C$29,2,FALSE))</f>
        <v>38.5839</v>
      </c>
      <c r="BB15" s="3">
        <v>5.16</v>
      </c>
      <c r="BC15" s="3">
        <f>IF($E15="〇",BB15*基本シート!$E$2,BB15*VLOOKUP(LEFT(BC$6,FIND("(",BC$6)-1),基本シート!$B$6:$C$29,2,FALSE))</f>
        <v>154.3356</v>
      </c>
      <c r="BD15" s="3">
        <f t="shared" si="8"/>
        <v>24.5</v>
      </c>
      <c r="BE15" s="3">
        <f t="shared" si="9"/>
        <v>780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0.02</v>
      </c>
      <c r="BN15" s="3">
        <v>0.48</v>
      </c>
      <c r="BO15" s="3">
        <v>2.93</v>
      </c>
      <c r="BP15" s="3">
        <v>3</v>
      </c>
      <c r="BQ15" s="3">
        <v>3.58</v>
      </c>
      <c r="BR15" s="3">
        <v>2.02</v>
      </c>
      <c r="BS15" s="3">
        <v>1.2</v>
      </c>
      <c r="BT15" s="3">
        <v>0.33</v>
      </c>
      <c r="BU15" s="3">
        <v>0.11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0.27</v>
      </c>
      <c r="CU15" s="3">
        <f>CT15*基本シート!$C$3</f>
        <v>4.32</v>
      </c>
      <c r="CV15" s="3">
        <v>2.59</v>
      </c>
      <c r="CW15" s="3">
        <f>CV15*基本シート!$C$3</f>
        <v>41.44</v>
      </c>
      <c r="CX15" s="3">
        <v>2.36</v>
      </c>
      <c r="CY15" s="3">
        <f>CX15*基本シート!$C$3</f>
        <v>37.76</v>
      </c>
      <c r="CZ15" s="3">
        <v>2.48</v>
      </c>
      <c r="DA15" s="3">
        <f>CZ15*基本シート!$C$3</f>
        <v>39.68</v>
      </c>
      <c r="DB15" s="3">
        <v>1.62</v>
      </c>
      <c r="DC15" s="3">
        <f>DB15*基本シート!$C$3</f>
        <v>25.92</v>
      </c>
      <c r="DD15" s="3">
        <v>0.82</v>
      </c>
      <c r="DE15" s="3">
        <f>DD15*基本シート!$C$3</f>
        <v>13.12</v>
      </c>
      <c r="DF15" s="3">
        <v>0.04</v>
      </c>
      <c r="DG15" s="3">
        <f>DF15*基本シート!$C$3</f>
        <v>0.64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10.199999999999999</v>
      </c>
      <c r="EA15" s="3">
        <f>ROUND(DZ15*基本シート!$C$3,0)</f>
        <v>163</v>
      </c>
      <c r="EB15" s="3">
        <v>2.35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0.03</v>
      </c>
      <c r="EI15" s="3">
        <v>0.01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0.02</v>
      </c>
      <c r="EV15" s="3">
        <v>0.03</v>
      </c>
      <c r="EW15" s="3">
        <v>0.02</v>
      </c>
      <c r="EX15" s="3">
        <v>0.03</v>
      </c>
      <c r="EY15" s="3">
        <v>4.2699999999999996</v>
      </c>
      <c r="EZ15" s="3">
        <f t="shared" si="13"/>
        <v>6.9399999999999977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0.13</v>
      </c>
      <c r="FP15" s="3">
        <v>2.0499999999999998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4.8599999999999994</v>
      </c>
      <c r="FZ15" s="3">
        <v>0.89</v>
      </c>
      <c r="GA15" s="3">
        <v>0.92</v>
      </c>
      <c r="GB15" s="3">
        <v>2.16</v>
      </c>
      <c r="GC15" s="3">
        <v>0.91</v>
      </c>
      <c r="GD15" s="3">
        <v>1.07</v>
      </c>
      <c r="GE15" s="3">
        <v>0.95</v>
      </c>
      <c r="GF15" s="3">
        <v>0.97</v>
      </c>
      <c r="GG15" s="3">
        <v>1.1100000000000001</v>
      </c>
      <c r="GH15" s="3">
        <v>0.33</v>
      </c>
      <c r="GI15" s="3">
        <v>0.34</v>
      </c>
      <c r="GJ15" s="3">
        <v>0.65</v>
      </c>
      <c r="GK15" s="3">
        <v>1.1100000000000001</v>
      </c>
      <c r="GL15" s="3">
        <v>0.41</v>
      </c>
      <c r="GM15" s="3">
        <v>0.38</v>
      </c>
      <c r="GN15" s="3">
        <v>0.42</v>
      </c>
      <c r="GO15" s="3">
        <v>2.15</v>
      </c>
      <c r="GP15" s="3">
        <v>2.2999999999999998</v>
      </c>
      <c r="GQ15" s="3">
        <v>2.4500000000000002</v>
      </c>
      <c r="GR15" s="3">
        <v>1.03</v>
      </c>
      <c r="GS15" s="3">
        <v>0.95</v>
      </c>
      <c r="GT15" s="3">
        <v>1.23</v>
      </c>
      <c r="GU15" s="3">
        <v>1.02</v>
      </c>
      <c r="GV15" s="3">
        <v>1.26</v>
      </c>
      <c r="GW15" s="3">
        <v>0.89</v>
      </c>
      <c r="GX15" s="3">
        <f t="shared" si="15"/>
        <v>25.900000000000002</v>
      </c>
      <c r="GY15" s="3" t="s">
        <v>6</v>
      </c>
      <c r="GZ15" s="3" t="s">
        <v>6</v>
      </c>
      <c r="HA15" s="3" t="s">
        <v>6</v>
      </c>
      <c r="HB15" s="3" t="s">
        <v>6</v>
      </c>
      <c r="HC15" s="3" t="s">
        <v>6</v>
      </c>
      <c r="HD15" s="3" t="s">
        <v>6</v>
      </c>
      <c r="HE15" s="3" t="s">
        <v>6</v>
      </c>
      <c r="HF15" s="3" t="s">
        <v>6</v>
      </c>
      <c r="HG15" s="3" t="s">
        <v>6</v>
      </c>
      <c r="HH15" s="3" t="s">
        <v>6</v>
      </c>
      <c r="HI15" s="3" t="s">
        <v>6</v>
      </c>
      <c r="HJ15" s="3" t="s">
        <v>6</v>
      </c>
      <c r="HK15" s="3" t="s">
        <v>6</v>
      </c>
      <c r="HL15" s="3" t="s">
        <v>6</v>
      </c>
      <c r="HM15" s="3" t="s">
        <v>6</v>
      </c>
      <c r="HN15" s="3" t="s">
        <v>6</v>
      </c>
      <c r="HO15" s="3" t="s">
        <v>6</v>
      </c>
      <c r="HP15" s="3" t="s">
        <v>6</v>
      </c>
      <c r="HQ15" s="3" t="s">
        <v>6</v>
      </c>
      <c r="HR15" s="3" t="s">
        <v>6</v>
      </c>
      <c r="HS15" s="3" t="s">
        <v>6</v>
      </c>
      <c r="HT15" s="3" t="s">
        <v>6</v>
      </c>
      <c r="HU15" s="3" t="s">
        <v>6</v>
      </c>
      <c r="HV15" s="3" t="s">
        <v>6</v>
      </c>
    </row>
    <row r="16" spans="1:230" x14ac:dyDescent="0.55000000000000004">
      <c r="B16" s="12" t="s">
        <v>215</v>
      </c>
      <c r="C16" s="6" t="str">
        <f t="shared" si="10"/>
        <v>水曜日</v>
      </c>
      <c r="D16" s="6"/>
      <c r="E16" s="6" t="str">
        <f t="shared" si="11"/>
        <v/>
      </c>
      <c r="F16" s="6" t="s">
        <v>426</v>
      </c>
      <c r="G16" s="6" t="s">
        <v>428</v>
      </c>
      <c r="H16" s="3">
        <v>2.75</v>
      </c>
      <c r="I16" s="3">
        <f>IF($E16="〇",H16*基本シート!$E$2,H16*VLOOKUP(LEFT(I$6,FIND("(",I$6)-1),基本シート!$B$6:$C$29,2,FALSE))</f>
        <v>82.252499999999998</v>
      </c>
      <c r="J16" s="3">
        <v>1.67</v>
      </c>
      <c r="K16" s="3">
        <f>IF($E16="〇",J16*基本シート!$E$2,J16*VLOOKUP(LEFT(K$6,FIND("(",K$6)-1),基本シート!$B$6:$C$29,2,FALSE))</f>
        <v>49.9497</v>
      </c>
      <c r="L16" s="3">
        <v>0.88</v>
      </c>
      <c r="M16" s="3">
        <f>IF($E16="〇",L16*基本シート!$E$2,L16*VLOOKUP(LEFT(M$6,FIND("(",M$6)-1),基本シート!$B$6:$C$29,2,FALSE))</f>
        <v>26.320800000000002</v>
      </c>
      <c r="N16" s="3">
        <v>0.92</v>
      </c>
      <c r="O16" s="3">
        <f>IF($E16="〇",N16*基本シート!$E$2,N16*VLOOKUP(LEFT(O$6,FIND("(",O$6)-1),基本シート!$B$6:$C$29,2,FALSE))</f>
        <v>27.517200000000003</v>
      </c>
      <c r="P16" s="3">
        <v>1.21</v>
      </c>
      <c r="Q16" s="3">
        <f>IF($E16="〇",P16*基本シート!$E$2,P16*VLOOKUP(LEFT(Q$6,FIND("(",Q$6)-1),基本シート!$B$6:$C$29,2,FALSE))</f>
        <v>36.191099999999999</v>
      </c>
      <c r="R16" s="3">
        <v>1.2</v>
      </c>
      <c r="S16" s="3">
        <f>IF($E16="〇",R16*基本シート!$E$2,R16*VLOOKUP(LEFT(S$6,FIND("(",S$6)-1),基本シート!$B$6:$C$29,2,FALSE))</f>
        <v>35.891999999999996</v>
      </c>
      <c r="T16" s="3">
        <v>1.02</v>
      </c>
      <c r="U16" s="3">
        <f>IF($E16="〇",T16*基本シート!$E$2,T16*VLOOKUP(LEFT(U$6,FIND("(",U$6)-1),基本シート!$B$6:$C$29,2,FALSE))</f>
        <v>30.508200000000002</v>
      </c>
      <c r="V16" s="3">
        <v>1.73</v>
      </c>
      <c r="W16" s="3">
        <f>IF($E16="〇",V16*基本シート!$E$2,V16*VLOOKUP(LEFT(W$6,FIND("(",W$6)-1),基本シート!$B$6:$C$29,2,FALSE))</f>
        <v>63.975399999999993</v>
      </c>
      <c r="X16" s="3">
        <v>0.02</v>
      </c>
      <c r="Y16" s="3">
        <f>IF($E16="〇",X16*基本シート!$E$2,X16*VLOOKUP(LEFT(Y$6,FIND("(",Y$6)-1),基本シート!$B$6:$C$29,2,FALSE))</f>
        <v>0.73959999999999992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3.03</v>
      </c>
      <c r="AQ16" s="3">
        <f>IF($E16="〇",AP16*基本シート!$E$2,AP16*VLOOKUP(LEFT(AQ$6,FIND("(",AQ$6)-1),基本シート!$B$6:$C$29,2,FALSE))</f>
        <v>112.04939999999998</v>
      </c>
      <c r="AR16" s="3">
        <v>1.43</v>
      </c>
      <c r="AS16" s="3">
        <f>IF($E16="〇",AR16*基本シート!$E$2,AR16*VLOOKUP(LEFT(AS$6,FIND("(",AS$6)-1),基本シート!$B$6:$C$29,2,FALSE))</f>
        <v>52.881399999999992</v>
      </c>
      <c r="AT16" s="3">
        <v>1.37</v>
      </c>
      <c r="AU16" s="3">
        <f>IF($E16="〇",AT16*基本シート!$E$2,AT16*VLOOKUP(LEFT(AU$6,FIND("(",AU$6)-1),基本シート!$B$6:$C$29,2,FALSE))</f>
        <v>50.662599999999998</v>
      </c>
      <c r="AV16" s="3">
        <v>1.42</v>
      </c>
      <c r="AW16" s="3">
        <f>IF($E16="〇",AV16*基本シート!$E$2,AV16*VLOOKUP(LEFT(AW$6,FIND("(",AW$6)-1),基本シート!$B$6:$C$29,2,FALSE))</f>
        <v>52.511599999999994</v>
      </c>
      <c r="AX16" s="3">
        <v>2.35</v>
      </c>
      <c r="AY16" s="3">
        <f>IF($E16="〇",AX16*基本シート!$E$2,AX16*VLOOKUP(LEFT(AY$6,FIND("(",AY$6)-1),基本シート!$B$6:$C$29,2,FALSE))</f>
        <v>70.288499999999999</v>
      </c>
      <c r="AZ16" s="3">
        <v>1.48</v>
      </c>
      <c r="BA16" s="3">
        <f>IF($E16="〇",AZ16*基本シート!$E$2,AZ16*VLOOKUP(LEFT(BA$6,FIND("(",BA$6)-1),基本シート!$B$6:$C$29,2,FALSE))</f>
        <v>44.266799999999996</v>
      </c>
      <c r="BB16" s="3">
        <v>4.0999999999999996</v>
      </c>
      <c r="BC16" s="3">
        <f>IF($E16="〇",BB16*基本シート!$E$2,BB16*VLOOKUP(LEFT(BC$6,FIND("(",BC$6)-1),基本シート!$B$6:$C$29,2,FALSE))</f>
        <v>122.63099999999999</v>
      </c>
      <c r="BD16" s="3">
        <f t="shared" si="8"/>
        <v>26.589999999999996</v>
      </c>
      <c r="BE16" s="3">
        <f t="shared" si="9"/>
        <v>859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0.13</v>
      </c>
      <c r="BN16" s="3">
        <v>0.8</v>
      </c>
      <c r="BO16" s="3">
        <v>2.58</v>
      </c>
      <c r="BP16" s="3">
        <v>4.96</v>
      </c>
      <c r="BQ16" s="3">
        <v>6.13</v>
      </c>
      <c r="BR16" s="3">
        <v>4.9800000000000004</v>
      </c>
      <c r="BS16" s="3">
        <v>5.09</v>
      </c>
      <c r="BT16" s="3">
        <v>1.65</v>
      </c>
      <c r="BU16" s="3">
        <v>0.34</v>
      </c>
      <c r="BV16" s="3">
        <v>0.02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0.6</v>
      </c>
      <c r="CU16" s="3">
        <f>CT16*基本シート!$C$3</f>
        <v>9.6</v>
      </c>
      <c r="CV16" s="3">
        <v>2.2400000000000002</v>
      </c>
      <c r="CW16" s="3">
        <f>CV16*基本シート!$C$3</f>
        <v>35.840000000000003</v>
      </c>
      <c r="CX16" s="3">
        <v>4.58</v>
      </c>
      <c r="CY16" s="3">
        <f>CX16*基本シート!$C$3</f>
        <v>73.28</v>
      </c>
      <c r="CZ16" s="3">
        <v>5.71</v>
      </c>
      <c r="DA16" s="3">
        <f>CZ16*基本シート!$C$3</f>
        <v>91.36</v>
      </c>
      <c r="DB16" s="3">
        <v>4.5599999999999996</v>
      </c>
      <c r="DC16" s="3">
        <f>DB16*基本シート!$C$3</f>
        <v>72.959999999999994</v>
      </c>
      <c r="DD16" s="3">
        <v>4.0999999999999996</v>
      </c>
      <c r="DE16" s="3">
        <f>DD16*基本シート!$C$3</f>
        <v>65.599999999999994</v>
      </c>
      <c r="DF16" s="3">
        <v>0.9</v>
      </c>
      <c r="DG16" s="3">
        <f>DF16*基本シート!$C$3</f>
        <v>14.4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22.759999999999998</v>
      </c>
      <c r="EA16" s="3">
        <f>ROUND(DZ16*基本シート!$C$3,0)</f>
        <v>364</v>
      </c>
      <c r="EB16" s="3">
        <v>1.89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0.02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0.2</v>
      </c>
      <c r="ET16" s="3">
        <v>0.03</v>
      </c>
      <c r="EU16" s="3">
        <v>0.03</v>
      </c>
      <c r="EV16" s="3">
        <v>0.02</v>
      </c>
      <c r="EW16" s="3">
        <v>0.03</v>
      </c>
      <c r="EX16" s="3">
        <v>0.03</v>
      </c>
      <c r="EY16" s="3">
        <v>3.02</v>
      </c>
      <c r="EZ16" s="3">
        <f t="shared" si="13"/>
        <v>5.419999999999999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0.28000000000000003</v>
      </c>
      <c r="FP16" s="3">
        <v>1.89</v>
      </c>
      <c r="FQ16" s="3">
        <v>2.54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4.72</v>
      </c>
      <c r="FZ16" s="3">
        <v>0.86</v>
      </c>
      <c r="GA16" s="3">
        <v>1.64</v>
      </c>
      <c r="GB16" s="3">
        <v>0.85</v>
      </c>
      <c r="GC16" s="3">
        <v>0.89</v>
      </c>
      <c r="GD16" s="3">
        <v>1.18</v>
      </c>
      <c r="GE16" s="3">
        <v>1.17</v>
      </c>
      <c r="GF16" s="3">
        <v>1</v>
      </c>
      <c r="GG16" s="3">
        <v>1.86</v>
      </c>
      <c r="GH16" s="3">
        <v>0.23</v>
      </c>
      <c r="GI16" s="3">
        <v>0.35</v>
      </c>
      <c r="GJ16" s="3">
        <v>0.38</v>
      </c>
      <c r="GK16" s="3">
        <v>0.42</v>
      </c>
      <c r="GL16" s="3">
        <v>0.42</v>
      </c>
      <c r="GM16" s="3">
        <v>0.99</v>
      </c>
      <c r="GN16" s="3">
        <v>1.03</v>
      </c>
      <c r="GO16" s="3">
        <v>2.17</v>
      </c>
      <c r="GP16" s="3">
        <v>2.5499999999999998</v>
      </c>
      <c r="GQ16" s="3">
        <v>2.83</v>
      </c>
      <c r="GR16" s="3">
        <v>1.4</v>
      </c>
      <c r="GS16" s="3">
        <v>1.34</v>
      </c>
      <c r="GT16" s="3">
        <v>1.4</v>
      </c>
      <c r="GU16" s="3">
        <v>2.3199999999999998</v>
      </c>
      <c r="GV16" s="3">
        <v>1.45</v>
      </c>
      <c r="GW16" s="3">
        <v>1.08</v>
      </c>
      <c r="GX16" s="3">
        <f t="shared" si="15"/>
        <v>29.809999999999995</v>
      </c>
      <c r="GY16" s="3" t="s">
        <v>6</v>
      </c>
      <c r="GZ16" s="3" t="s">
        <v>6</v>
      </c>
      <c r="HA16" s="3" t="s">
        <v>6</v>
      </c>
      <c r="HB16" s="3" t="s">
        <v>6</v>
      </c>
      <c r="HC16" s="3" t="s">
        <v>6</v>
      </c>
      <c r="HD16" s="3" t="s">
        <v>6</v>
      </c>
      <c r="HE16" s="3" t="s">
        <v>6</v>
      </c>
      <c r="HF16" s="3" t="s">
        <v>6</v>
      </c>
      <c r="HG16" s="3" t="s">
        <v>6</v>
      </c>
      <c r="HH16" s="3" t="s">
        <v>6</v>
      </c>
      <c r="HI16" s="3" t="s">
        <v>6</v>
      </c>
      <c r="HJ16" s="3" t="s">
        <v>6</v>
      </c>
      <c r="HK16" s="3" t="s">
        <v>6</v>
      </c>
      <c r="HL16" s="3" t="s">
        <v>6</v>
      </c>
      <c r="HM16" s="3" t="s">
        <v>6</v>
      </c>
      <c r="HN16" s="3" t="s">
        <v>6</v>
      </c>
      <c r="HO16" s="3" t="s">
        <v>6</v>
      </c>
      <c r="HP16" s="3" t="s">
        <v>6</v>
      </c>
      <c r="HQ16" s="3" t="s">
        <v>6</v>
      </c>
      <c r="HR16" s="3" t="s">
        <v>6</v>
      </c>
      <c r="HS16" s="3" t="s">
        <v>6</v>
      </c>
      <c r="HT16" s="3" t="s">
        <v>6</v>
      </c>
      <c r="HU16" s="3" t="s">
        <v>6</v>
      </c>
      <c r="HV16" s="3" t="s">
        <v>6</v>
      </c>
    </row>
    <row r="17" spans="2:230" x14ac:dyDescent="0.55000000000000004">
      <c r="B17" s="12" t="s">
        <v>216</v>
      </c>
      <c r="C17" s="6" t="str">
        <f t="shared" si="10"/>
        <v>木曜日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4.13</v>
      </c>
      <c r="I17" s="3">
        <f>IF($E17="〇",H17*基本シート!$E$2,H17*VLOOKUP(LEFT(I$6,FIND("(",I$6)-1),基本シート!$B$6:$C$29,2,FALSE))</f>
        <v>123.5283</v>
      </c>
      <c r="J17" s="3">
        <v>2.11</v>
      </c>
      <c r="K17" s="3">
        <f>IF($E17="〇",J17*基本シート!$E$2,J17*VLOOKUP(LEFT(K$6,FIND("(",K$6)-1),基本シート!$B$6:$C$29,2,FALSE))</f>
        <v>63.110099999999996</v>
      </c>
      <c r="L17" s="3">
        <v>1.1100000000000001</v>
      </c>
      <c r="M17" s="3">
        <f>IF($E17="〇",L17*基本シート!$E$2,L17*VLOOKUP(LEFT(M$6,FIND("(",M$6)-1),基本シート!$B$6:$C$29,2,FALSE))</f>
        <v>33.200100000000006</v>
      </c>
      <c r="N17" s="3">
        <v>1.1599999999999999</v>
      </c>
      <c r="O17" s="3">
        <f>IF($E17="〇",N17*基本シート!$E$2,N17*VLOOKUP(LEFT(O$6,FIND("(",O$6)-1),基本シート!$B$6:$C$29,2,FALSE))</f>
        <v>34.695599999999999</v>
      </c>
      <c r="P17" s="3">
        <v>1.38</v>
      </c>
      <c r="Q17" s="3">
        <f>IF($E17="〇",P17*基本シート!$E$2,P17*VLOOKUP(LEFT(Q$6,FIND("(",Q$6)-1),基本シート!$B$6:$C$29,2,FALSE))</f>
        <v>41.275799999999997</v>
      </c>
      <c r="R17" s="3">
        <v>1.25</v>
      </c>
      <c r="S17" s="3">
        <f>IF($E17="〇",R17*基本シート!$E$2,R17*VLOOKUP(LEFT(S$6,FIND("(",S$6)-1),基本シート!$B$6:$C$29,2,FALSE))</f>
        <v>37.387500000000003</v>
      </c>
      <c r="T17" s="3">
        <v>1.5</v>
      </c>
      <c r="U17" s="3">
        <f>IF($E17="〇",T17*基本シート!$E$2,T17*VLOOKUP(LEFT(U$6,FIND("(",U$6)-1),基本シート!$B$6:$C$29,2,FALSE))</f>
        <v>44.865000000000002</v>
      </c>
      <c r="V17" s="3">
        <v>2.14</v>
      </c>
      <c r="W17" s="3">
        <f>IF($E17="〇",V17*基本シート!$E$2,V17*VLOOKUP(LEFT(W$6,FIND("(",W$6)-1),基本シート!$B$6:$C$29,2,FALSE))</f>
        <v>79.137199999999993</v>
      </c>
      <c r="X17" s="3">
        <v>0.01</v>
      </c>
      <c r="Y17" s="3">
        <f>IF($E17="〇",X17*基本シート!$E$2,X17*VLOOKUP(LEFT(Y$6,FIND("(",Y$6)-1),基本シート!$B$6:$C$29,2,FALSE))</f>
        <v>0.36979999999999996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0.36979999999999996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1.42</v>
      </c>
      <c r="AQ17" s="3">
        <f>IF($E17="〇",AP17*基本シート!$E$2,AP17*VLOOKUP(LEFT(AQ$6,FIND("(",AQ$6)-1),基本シート!$B$6:$C$29,2,FALSE))</f>
        <v>52.511599999999994</v>
      </c>
      <c r="AR17" s="3">
        <v>1.39</v>
      </c>
      <c r="AS17" s="3">
        <f>IF($E17="〇",AR17*基本シート!$E$2,AR17*VLOOKUP(LEFT(AS$6,FIND("(",AS$6)-1),基本シート!$B$6:$C$29,2,FALSE))</f>
        <v>51.402199999999993</v>
      </c>
      <c r="AT17" s="3">
        <v>1.33</v>
      </c>
      <c r="AU17" s="3">
        <f>IF($E17="〇",AT17*基本シート!$E$2,AT17*VLOOKUP(LEFT(AU$6,FIND("(",AU$6)-1),基本シート!$B$6:$C$29,2,FALSE))</f>
        <v>49.183399999999999</v>
      </c>
      <c r="AV17" s="3">
        <v>1.39</v>
      </c>
      <c r="AW17" s="3">
        <f>IF($E17="〇",AV17*基本シート!$E$2,AV17*VLOOKUP(LEFT(AW$6,FIND("(",AW$6)-1),基本シート!$B$6:$C$29,2,FALSE))</f>
        <v>51.402199999999993</v>
      </c>
      <c r="AX17" s="3">
        <v>1.48</v>
      </c>
      <c r="AY17" s="3">
        <f>IF($E17="〇",AX17*基本シート!$E$2,AX17*VLOOKUP(LEFT(AY$6,FIND("(",AY$6)-1),基本シート!$B$6:$C$29,2,FALSE))</f>
        <v>44.266799999999996</v>
      </c>
      <c r="AZ17" s="3">
        <v>2.21</v>
      </c>
      <c r="BA17" s="3">
        <f>IF($E17="〇",AZ17*基本シート!$E$2,AZ17*VLOOKUP(LEFT(BA$6,FIND("(",BA$6)-1),基本シート!$B$6:$C$29,2,FALSE))</f>
        <v>66.101100000000002</v>
      </c>
      <c r="BB17" s="3">
        <v>3.76</v>
      </c>
      <c r="BC17" s="3">
        <f>IF($E17="〇",BB17*基本シート!$E$2,BB17*VLOOKUP(LEFT(BC$6,FIND("(",BC$6)-1),基本シート!$B$6:$C$29,2,FALSE))</f>
        <v>112.46159999999999</v>
      </c>
      <c r="BD17" s="3">
        <f t="shared" si="8"/>
        <v>27.78</v>
      </c>
      <c r="BE17" s="3">
        <f t="shared" si="9"/>
        <v>885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0.35</v>
      </c>
      <c r="BN17" s="3">
        <v>2.15</v>
      </c>
      <c r="BO17" s="3">
        <v>4.4000000000000004</v>
      </c>
      <c r="BP17" s="3">
        <v>5.8</v>
      </c>
      <c r="BQ17" s="3">
        <v>6.17</v>
      </c>
      <c r="BR17" s="3">
        <v>5.92</v>
      </c>
      <c r="BS17" s="3">
        <v>5.03</v>
      </c>
      <c r="BT17" s="3">
        <v>3.46</v>
      </c>
      <c r="BU17" s="3">
        <v>1.0900000000000001</v>
      </c>
      <c r="BV17" s="3">
        <v>0.06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0.04</v>
      </c>
      <c r="CS17" s="3">
        <f>CR17*基本シート!$C$3</f>
        <v>0.64</v>
      </c>
      <c r="CT17" s="3">
        <v>1.66</v>
      </c>
      <c r="CU17" s="3">
        <f>CT17*基本シート!$C$3</f>
        <v>26.56</v>
      </c>
      <c r="CV17" s="3">
        <v>3.76</v>
      </c>
      <c r="CW17" s="3">
        <f>CV17*基本シート!$C$3</f>
        <v>60.16</v>
      </c>
      <c r="CX17" s="3">
        <v>5.17</v>
      </c>
      <c r="CY17" s="3">
        <f>CX17*基本シート!$C$3</f>
        <v>82.72</v>
      </c>
      <c r="CZ17" s="3">
        <v>5.25</v>
      </c>
      <c r="DA17" s="3">
        <f>CZ17*基本シート!$C$3</f>
        <v>84</v>
      </c>
      <c r="DB17" s="3">
        <v>3.37</v>
      </c>
      <c r="DC17" s="3">
        <f>DB17*基本シート!$C$3</f>
        <v>53.92</v>
      </c>
      <c r="DD17" s="3">
        <v>4.42</v>
      </c>
      <c r="DE17" s="3">
        <f>DD17*基本シート!$C$3</f>
        <v>70.72</v>
      </c>
      <c r="DF17" s="3">
        <v>3.01</v>
      </c>
      <c r="DG17" s="3">
        <f>DF17*基本シート!$C$3</f>
        <v>48.16</v>
      </c>
      <c r="DH17" s="3">
        <v>0.3</v>
      </c>
      <c r="DI17" s="3">
        <f>DH17*基本シート!$C$3</f>
        <v>4.8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26.990000000000002</v>
      </c>
      <c r="EA17" s="3">
        <f>ROUND(DZ17*基本シート!$C$3,0)</f>
        <v>432</v>
      </c>
      <c r="EB17" s="3">
        <v>2.79</v>
      </c>
      <c r="EC17" s="3">
        <v>0.02</v>
      </c>
      <c r="ED17" s="3">
        <v>0.03</v>
      </c>
      <c r="EE17" s="3">
        <v>0.02</v>
      </c>
      <c r="EF17" s="3">
        <v>0.03</v>
      </c>
      <c r="EG17" s="3">
        <v>0.03</v>
      </c>
      <c r="EH17" s="3">
        <v>0.03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0.02</v>
      </c>
      <c r="EU17" s="3">
        <v>0.03</v>
      </c>
      <c r="EV17" s="3">
        <v>0.03</v>
      </c>
      <c r="EW17" s="3">
        <v>0.03</v>
      </c>
      <c r="EX17" s="3">
        <v>0.03</v>
      </c>
      <c r="EY17" s="3">
        <v>2.5499999999999998</v>
      </c>
      <c r="EZ17" s="3">
        <f t="shared" si="13"/>
        <v>5.6399999999999988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1.31</v>
      </c>
      <c r="FQ17" s="3">
        <v>2.25</v>
      </c>
      <c r="FR17" s="3">
        <v>0.65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4.2200000000000006</v>
      </c>
      <c r="FZ17" s="3">
        <v>1.34</v>
      </c>
      <c r="GA17" s="3">
        <v>2.09</v>
      </c>
      <c r="GB17" s="3">
        <v>1.08</v>
      </c>
      <c r="GC17" s="3">
        <v>1.1399999999999999</v>
      </c>
      <c r="GD17" s="3">
        <v>1.35</v>
      </c>
      <c r="GE17" s="3">
        <v>1.22</v>
      </c>
      <c r="GF17" s="3">
        <v>1.47</v>
      </c>
      <c r="GG17" s="3">
        <v>2.46</v>
      </c>
      <c r="GH17" s="3">
        <v>0.5</v>
      </c>
      <c r="GI17" s="3">
        <v>0.64</v>
      </c>
      <c r="GJ17" s="3">
        <v>0.63</v>
      </c>
      <c r="GK17" s="3">
        <v>0.92</v>
      </c>
      <c r="GL17" s="3">
        <v>2.5499999999999998</v>
      </c>
      <c r="GM17" s="3">
        <v>0.61</v>
      </c>
      <c r="GN17" s="3">
        <v>0.45</v>
      </c>
      <c r="GO17" s="3">
        <v>2.11</v>
      </c>
      <c r="GP17" s="3">
        <v>2.2999999999999998</v>
      </c>
      <c r="GQ17" s="3">
        <v>2.0699999999999998</v>
      </c>
      <c r="GR17" s="3">
        <v>1.37</v>
      </c>
      <c r="GS17" s="3">
        <v>1.3</v>
      </c>
      <c r="GT17" s="3">
        <v>1.36</v>
      </c>
      <c r="GU17" s="3">
        <v>1.45</v>
      </c>
      <c r="GV17" s="3">
        <v>2.1800000000000002</v>
      </c>
      <c r="GW17" s="3">
        <v>1.21</v>
      </c>
      <c r="GX17" s="3">
        <f t="shared" si="15"/>
        <v>33.800000000000004</v>
      </c>
      <c r="GY17" s="3" t="s">
        <v>6</v>
      </c>
      <c r="GZ17" s="3" t="s">
        <v>6</v>
      </c>
      <c r="HA17" s="3" t="s">
        <v>6</v>
      </c>
      <c r="HB17" s="3" t="s">
        <v>6</v>
      </c>
      <c r="HC17" s="3" t="s">
        <v>6</v>
      </c>
      <c r="HD17" s="3" t="s">
        <v>6</v>
      </c>
      <c r="HE17" s="3" t="s">
        <v>6</v>
      </c>
      <c r="HF17" s="3" t="s">
        <v>6</v>
      </c>
      <c r="HG17" s="3" t="s">
        <v>6</v>
      </c>
      <c r="HH17" s="3" t="s">
        <v>6</v>
      </c>
      <c r="HI17" s="3" t="s">
        <v>6</v>
      </c>
      <c r="HJ17" s="3" t="s">
        <v>6</v>
      </c>
      <c r="HK17" s="3" t="s">
        <v>6</v>
      </c>
      <c r="HL17" s="3" t="s">
        <v>6</v>
      </c>
      <c r="HM17" s="3" t="s">
        <v>6</v>
      </c>
      <c r="HN17" s="3" t="s">
        <v>6</v>
      </c>
      <c r="HO17" s="3" t="s">
        <v>6</v>
      </c>
      <c r="HP17" s="3" t="s">
        <v>6</v>
      </c>
      <c r="HQ17" s="3" t="s">
        <v>6</v>
      </c>
      <c r="HR17" s="3" t="s">
        <v>6</v>
      </c>
      <c r="HS17" s="3" t="s">
        <v>6</v>
      </c>
      <c r="HT17" s="3" t="s">
        <v>6</v>
      </c>
      <c r="HU17" s="3" t="s">
        <v>6</v>
      </c>
      <c r="HV17" s="3" t="s">
        <v>6</v>
      </c>
    </row>
    <row r="18" spans="2:230" x14ac:dyDescent="0.55000000000000004">
      <c r="B18" s="12" t="s">
        <v>217</v>
      </c>
      <c r="C18" s="6" t="str">
        <f t="shared" si="10"/>
        <v>金曜日</v>
      </c>
      <c r="D18" s="6"/>
      <c r="E18" s="6" t="str">
        <f t="shared" si="11"/>
        <v/>
      </c>
      <c r="F18" s="6" t="s">
        <v>430</v>
      </c>
      <c r="G18" s="6" t="s">
        <v>426</v>
      </c>
      <c r="H18" s="3">
        <v>4</v>
      </c>
      <c r="I18" s="3">
        <f>IF($E18="〇",H18*基本シート!$E$2,H18*VLOOKUP(LEFT(I$6,FIND("(",I$6)-1),基本シート!$B$6:$C$29,2,FALSE))</f>
        <v>119.64</v>
      </c>
      <c r="J18" s="3">
        <v>1.19</v>
      </c>
      <c r="K18" s="3">
        <f>IF($E18="〇",J18*基本シート!$E$2,J18*VLOOKUP(LEFT(K$6,FIND("(",K$6)-1),基本シート!$B$6:$C$29,2,FALSE))</f>
        <v>35.5929</v>
      </c>
      <c r="L18" s="3">
        <v>1.19</v>
      </c>
      <c r="M18" s="3">
        <f>IF($E18="〇",L18*基本シート!$E$2,L18*VLOOKUP(LEFT(M$6,FIND("(",M$6)-1),基本シート!$B$6:$C$29,2,FALSE))</f>
        <v>35.5929</v>
      </c>
      <c r="N18" s="3">
        <v>1.28</v>
      </c>
      <c r="O18" s="3">
        <f>IF($E18="〇",N18*基本シート!$E$2,N18*VLOOKUP(LEFT(O$6,FIND("(",O$6)-1),基本シート!$B$6:$C$29,2,FALSE))</f>
        <v>38.284800000000004</v>
      </c>
      <c r="P18" s="3">
        <v>1.44</v>
      </c>
      <c r="Q18" s="3">
        <f>IF($E18="〇",P18*基本シート!$E$2,P18*VLOOKUP(LEFT(Q$6,FIND("(",Q$6)-1),基本シート!$B$6:$C$29,2,FALSE))</f>
        <v>43.070399999999999</v>
      </c>
      <c r="R18" s="3">
        <v>2.2999999999999998</v>
      </c>
      <c r="S18" s="3">
        <f>IF($E18="〇",R18*基本シート!$E$2,R18*VLOOKUP(LEFT(S$6,FIND("(",S$6)-1),基本シート!$B$6:$C$29,2,FALSE))</f>
        <v>68.792999999999992</v>
      </c>
      <c r="T18" s="3">
        <v>1.21</v>
      </c>
      <c r="U18" s="3">
        <f>IF($E18="〇",T18*基本シート!$E$2,T18*VLOOKUP(LEFT(U$6,FIND("(",U$6)-1),基本シート!$B$6:$C$29,2,FALSE))</f>
        <v>36.191099999999999</v>
      </c>
      <c r="V18" s="3">
        <v>1.24</v>
      </c>
      <c r="W18" s="3">
        <f>IF($E18="〇",V18*基本シート!$E$2,V18*VLOOKUP(LEFT(W$6,FIND("(",W$6)-1),基本シート!$B$6:$C$29,2,FALSE))</f>
        <v>45.855199999999996</v>
      </c>
      <c r="X18" s="3">
        <v>0.37</v>
      </c>
      <c r="Y18" s="3">
        <f>IF($E18="〇",X18*基本シート!$E$2,X18*VLOOKUP(LEFT(Y$6,FIND("(",Y$6)-1),基本シート!$B$6:$C$29,2,FALSE))</f>
        <v>13.682599999999999</v>
      </c>
      <c r="Z18" s="3">
        <v>0.48</v>
      </c>
      <c r="AA18" s="3">
        <f>IF($E18="〇",Z18*基本シート!$E$2,Z18*VLOOKUP(LEFT(AA$6,FIND("(",AA$6)-1),基本シート!$B$6:$C$29,2,FALSE))</f>
        <v>17.750399999999999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2.34</v>
      </c>
      <c r="AM18" s="3">
        <f>IF($E18="〇",AL18*基本シート!$E$2,AL18*VLOOKUP(LEFT(AM$6,FIND("(",AM$6)-1),基本シート!$B$6:$C$29,2,FALSE))</f>
        <v>86.533199999999994</v>
      </c>
      <c r="AN18" s="3">
        <v>2.42</v>
      </c>
      <c r="AO18" s="3">
        <f>IF($E18="〇",AN18*基本シート!$E$2,AN18*VLOOKUP(LEFT(AO$6,FIND("(",AO$6)-1),基本シート!$B$6:$C$29,2,FALSE))</f>
        <v>89.491599999999991</v>
      </c>
      <c r="AP18" s="3">
        <v>2.81</v>
      </c>
      <c r="AQ18" s="3">
        <f>IF($E18="〇",AP18*基本シート!$E$2,AP18*VLOOKUP(LEFT(AQ$6,FIND("(",AQ$6)-1),基本シート!$B$6:$C$29,2,FALSE))</f>
        <v>103.91379999999999</v>
      </c>
      <c r="AR18" s="3">
        <v>1.45</v>
      </c>
      <c r="AS18" s="3">
        <f>IF($E18="〇",AR18*基本シート!$E$2,AR18*VLOOKUP(LEFT(AS$6,FIND("(",AS$6)-1),基本シート!$B$6:$C$29,2,FALSE))</f>
        <v>53.620999999999995</v>
      </c>
      <c r="AT18" s="3">
        <v>1.45</v>
      </c>
      <c r="AU18" s="3">
        <f>IF($E18="〇",AT18*基本シート!$E$2,AT18*VLOOKUP(LEFT(AU$6,FIND("(",AU$6)-1),基本シート!$B$6:$C$29,2,FALSE))</f>
        <v>53.620999999999995</v>
      </c>
      <c r="AV18" s="3">
        <v>1.18</v>
      </c>
      <c r="AW18" s="3">
        <f>IF($E18="〇",AV18*基本シート!$E$2,AV18*VLOOKUP(LEFT(AW$6,FIND("(",AW$6)-1),基本シート!$B$6:$C$29,2,FALSE))</f>
        <v>43.636399999999995</v>
      </c>
      <c r="AX18" s="3">
        <v>1.61</v>
      </c>
      <c r="AY18" s="3">
        <f>IF($E18="〇",AX18*基本シート!$E$2,AX18*VLOOKUP(LEFT(AY$6,FIND("(",AY$6)-1),基本シート!$B$6:$C$29,2,FALSE))</f>
        <v>48.155100000000004</v>
      </c>
      <c r="AZ18" s="3">
        <v>1.59</v>
      </c>
      <c r="BA18" s="3">
        <f>IF($E18="〇",AZ18*基本シート!$E$2,AZ18*VLOOKUP(LEFT(BA$6,FIND("(",BA$6)-1),基本シート!$B$6:$C$29,2,FALSE))</f>
        <v>47.556900000000006</v>
      </c>
      <c r="BB18" s="3">
        <v>4.05</v>
      </c>
      <c r="BC18" s="3">
        <f>IF($E18="〇",BB18*基本シート!$E$2,BB18*VLOOKUP(LEFT(BC$6,FIND("(",BC$6)-1),基本シート!$B$6:$C$29,2,FALSE))</f>
        <v>121.13549999999999</v>
      </c>
      <c r="BD18" s="3">
        <f t="shared" si="8"/>
        <v>33.599999999999994</v>
      </c>
      <c r="BE18" s="3">
        <f t="shared" si="9"/>
        <v>1102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0.01</v>
      </c>
      <c r="BP18" s="3">
        <v>0.01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0</v>
      </c>
      <c r="EA18" s="3">
        <f>ROUND(DZ18*基本シート!$C$3,0)</f>
        <v>0</v>
      </c>
      <c r="EB18" s="3">
        <v>2.92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0.02</v>
      </c>
      <c r="EJ18" s="3">
        <v>0.01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0.03</v>
      </c>
      <c r="EU18" s="3">
        <v>0.03</v>
      </c>
      <c r="EV18" s="3">
        <v>0.02</v>
      </c>
      <c r="EW18" s="3">
        <v>0.03</v>
      </c>
      <c r="EX18" s="3">
        <v>0.03</v>
      </c>
      <c r="EY18" s="3">
        <v>3.04</v>
      </c>
      <c r="EZ18" s="3">
        <f t="shared" si="13"/>
        <v>6.3699999999999974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0.15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4.53</v>
      </c>
      <c r="FZ18" s="3">
        <v>1.08</v>
      </c>
      <c r="GA18" s="3">
        <v>1.1599999999999999</v>
      </c>
      <c r="GB18" s="3">
        <v>1.1599999999999999</v>
      </c>
      <c r="GC18" s="3">
        <v>1.25</v>
      </c>
      <c r="GD18" s="3">
        <v>1.41</v>
      </c>
      <c r="GE18" s="3">
        <v>2.27</v>
      </c>
      <c r="GF18" s="3">
        <v>1.18</v>
      </c>
      <c r="GG18" s="3">
        <v>1.22</v>
      </c>
      <c r="GH18" s="3">
        <v>0.36</v>
      </c>
      <c r="GI18" s="3">
        <v>0.49</v>
      </c>
      <c r="GJ18" s="3">
        <v>1.44</v>
      </c>
      <c r="GK18" s="3">
        <v>0.47</v>
      </c>
      <c r="GL18" s="3">
        <v>0.46</v>
      </c>
      <c r="GM18" s="3">
        <v>0.47</v>
      </c>
      <c r="GN18" s="3">
        <v>1.55</v>
      </c>
      <c r="GO18" s="3">
        <v>2.4900000000000002</v>
      </c>
      <c r="GP18" s="3">
        <v>2.39</v>
      </c>
      <c r="GQ18" s="3">
        <v>2.78</v>
      </c>
      <c r="GR18" s="3">
        <v>1.42</v>
      </c>
      <c r="GS18" s="3">
        <v>1.42</v>
      </c>
      <c r="GT18" s="3">
        <v>1.1599999999999999</v>
      </c>
      <c r="GU18" s="3">
        <v>1.58</v>
      </c>
      <c r="GV18" s="3">
        <v>1.56</v>
      </c>
      <c r="GW18" s="3">
        <v>1.01</v>
      </c>
      <c r="GX18" s="3">
        <f t="shared" si="15"/>
        <v>31.780000000000008</v>
      </c>
      <c r="GY18" s="3" t="s">
        <v>6</v>
      </c>
      <c r="GZ18" s="3" t="s">
        <v>6</v>
      </c>
      <c r="HA18" s="3" t="s">
        <v>6</v>
      </c>
      <c r="HB18" s="3" t="s">
        <v>6</v>
      </c>
      <c r="HC18" s="3" t="s">
        <v>6</v>
      </c>
      <c r="HD18" s="3" t="s">
        <v>6</v>
      </c>
      <c r="HE18" s="3" t="s">
        <v>6</v>
      </c>
      <c r="HF18" s="3" t="s">
        <v>6</v>
      </c>
      <c r="HG18" s="3" t="s">
        <v>6</v>
      </c>
      <c r="HH18" s="3" t="s">
        <v>6</v>
      </c>
      <c r="HI18" s="3" t="s">
        <v>6</v>
      </c>
      <c r="HJ18" s="3" t="s">
        <v>6</v>
      </c>
      <c r="HK18" s="3" t="s">
        <v>6</v>
      </c>
      <c r="HL18" s="3" t="s">
        <v>6</v>
      </c>
      <c r="HM18" s="3" t="s">
        <v>6</v>
      </c>
      <c r="HN18" s="3" t="s">
        <v>6</v>
      </c>
      <c r="HO18" s="3" t="s">
        <v>6</v>
      </c>
      <c r="HP18" s="3" t="s">
        <v>6</v>
      </c>
      <c r="HQ18" s="3" t="s">
        <v>6</v>
      </c>
      <c r="HR18" s="3" t="s">
        <v>6</v>
      </c>
      <c r="HS18" s="3" t="s">
        <v>6</v>
      </c>
      <c r="HT18" s="3" t="s">
        <v>6</v>
      </c>
      <c r="HU18" s="3" t="s">
        <v>6</v>
      </c>
      <c r="HV18" s="3" t="s">
        <v>6</v>
      </c>
    </row>
    <row r="19" spans="2:230" x14ac:dyDescent="0.55000000000000004">
      <c r="B19" s="12" t="s">
        <v>218</v>
      </c>
      <c r="C19" s="6" t="str">
        <f t="shared" si="10"/>
        <v>土曜日</v>
      </c>
      <c r="D19" s="6"/>
      <c r="E19" s="6" t="str">
        <f t="shared" si="11"/>
        <v>〇</v>
      </c>
      <c r="F19" s="6" t="s">
        <v>426</v>
      </c>
      <c r="G19" s="6" t="s">
        <v>428</v>
      </c>
      <c r="H19" s="3">
        <v>4.9400000000000004</v>
      </c>
      <c r="I19" s="3">
        <f>IF($E19="〇",H19*基本シート!$E$2,H19*VLOOKUP(LEFT(I$6,FIND("(",I$6)-1),基本シート!$B$6:$C$29,2,FALSE))</f>
        <v>147.75540000000001</v>
      </c>
      <c r="J19" s="3">
        <v>1.07</v>
      </c>
      <c r="K19" s="3">
        <f>IF($E19="〇",J19*基本シート!$E$2,J19*VLOOKUP(LEFT(K$6,FIND("(",K$6)-1),基本シート!$B$6:$C$29,2,FALSE))</f>
        <v>32.003700000000002</v>
      </c>
      <c r="L19" s="3">
        <v>0.94</v>
      </c>
      <c r="M19" s="3">
        <f>IF($E19="〇",L19*基本シート!$E$2,L19*VLOOKUP(LEFT(M$6,FIND("(",M$6)-1),基本シート!$B$6:$C$29,2,FALSE))</f>
        <v>28.115399999999998</v>
      </c>
      <c r="N19" s="3">
        <v>0.97</v>
      </c>
      <c r="O19" s="3">
        <f>IF($E19="〇",N19*基本シート!$E$2,N19*VLOOKUP(LEFT(O$6,FIND("(",O$6)-1),基本シート!$B$6:$C$29,2,FALSE))</f>
        <v>29.012699999999999</v>
      </c>
      <c r="P19" s="3">
        <v>1.03</v>
      </c>
      <c r="Q19" s="3">
        <f>IF($E19="〇",P19*基本シート!$E$2,P19*VLOOKUP(LEFT(Q$6,FIND("(",Q$6)-1),基本シート!$B$6:$C$29,2,FALSE))</f>
        <v>30.807300000000001</v>
      </c>
      <c r="R19" s="3">
        <v>1.1399999999999999</v>
      </c>
      <c r="S19" s="3">
        <f>IF($E19="〇",R19*基本シート!$E$2,R19*VLOOKUP(LEFT(S$6,FIND("(",S$6)-1),基本シート!$B$6:$C$29,2,FALSE))</f>
        <v>34.0974</v>
      </c>
      <c r="T19" s="3">
        <v>0.83</v>
      </c>
      <c r="U19" s="3">
        <f>IF($E19="〇",T19*基本シート!$E$2,T19*VLOOKUP(LEFT(U$6,FIND("(",U$6)-1),基本シート!$B$6:$C$29,2,FALSE))</f>
        <v>24.825299999999999</v>
      </c>
      <c r="V19" s="3">
        <v>1.95</v>
      </c>
      <c r="W19" s="3">
        <f>IF($E19="〇",V19*基本シート!$E$2,V19*VLOOKUP(LEFT(W$6,FIND("(",W$6)-1),基本シート!$B$6:$C$29,2,FALSE))</f>
        <v>58.3245</v>
      </c>
      <c r="X19" s="3">
        <v>0.53</v>
      </c>
      <c r="Y19" s="3">
        <f>IF($E19="〇",X19*基本シート!$E$2,X19*VLOOKUP(LEFT(Y$6,FIND("(",Y$6)-1),基本シート!$B$6:$C$29,2,FALSE))</f>
        <v>15.852300000000001</v>
      </c>
      <c r="Z19" s="3">
        <v>0.32</v>
      </c>
      <c r="AA19" s="3">
        <f>IF($E19="〇",Z19*基本シート!$E$2,Z19*VLOOKUP(LEFT(AA$6,FIND("(",AA$6)-1),基本シート!$B$6:$C$29,2,FALSE))</f>
        <v>9.571200000000001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3.28</v>
      </c>
      <c r="AM19" s="3">
        <f>IF($E19="〇",AL19*基本シート!$E$2,AL19*VLOOKUP(LEFT(AM$6,FIND("(",AM$6)-1),基本シート!$B$6:$C$29,2,FALSE))</f>
        <v>98.104799999999997</v>
      </c>
      <c r="AN19" s="3">
        <v>3.25</v>
      </c>
      <c r="AO19" s="3">
        <f>IF($E19="〇",AN19*基本シート!$E$2,AN19*VLOOKUP(LEFT(AO$6,FIND("(",AO$6)-1),基本シート!$B$6:$C$29,2,FALSE))</f>
        <v>97.207499999999996</v>
      </c>
      <c r="AP19" s="3">
        <v>3.08</v>
      </c>
      <c r="AQ19" s="3">
        <f>IF($E19="〇",AP19*基本シート!$E$2,AP19*VLOOKUP(LEFT(AQ$6,FIND("(",AQ$6)-1),基本シート!$B$6:$C$29,2,FALSE))</f>
        <v>92.122799999999998</v>
      </c>
      <c r="AR19" s="3">
        <v>1.53</v>
      </c>
      <c r="AS19" s="3">
        <f>IF($E19="〇",AR19*基本シート!$E$2,AR19*VLOOKUP(LEFT(AS$6,FIND("(",AS$6)-1),基本シート!$B$6:$C$29,2,FALSE))</f>
        <v>45.762300000000003</v>
      </c>
      <c r="AT19" s="3">
        <v>1.1000000000000001</v>
      </c>
      <c r="AU19" s="3">
        <f>IF($E19="〇",AT19*基本シート!$E$2,AT19*VLOOKUP(LEFT(AU$6,FIND("(",AU$6)-1),基本シート!$B$6:$C$29,2,FALSE))</f>
        <v>32.901000000000003</v>
      </c>
      <c r="AV19" s="3">
        <v>1.17</v>
      </c>
      <c r="AW19" s="3">
        <f>IF($E19="〇",AV19*基本シート!$E$2,AV19*VLOOKUP(LEFT(AW$6,FIND("(",AW$6)-1),基本シート!$B$6:$C$29,2,FALSE))</f>
        <v>34.994699999999995</v>
      </c>
      <c r="AX19" s="3">
        <v>1.1299999999999999</v>
      </c>
      <c r="AY19" s="3">
        <f>IF($E19="〇",AX19*基本シート!$E$2,AX19*VLOOKUP(LEFT(AY$6,FIND("(",AY$6)-1),基本シート!$B$6:$C$29,2,FALSE))</f>
        <v>33.798299999999998</v>
      </c>
      <c r="AZ19" s="3">
        <v>1.1499999999999999</v>
      </c>
      <c r="BA19" s="3">
        <f>IF($E19="〇",AZ19*基本シート!$E$2,AZ19*VLOOKUP(LEFT(BA$6,FIND("(",BA$6)-1),基本シート!$B$6:$C$29,2,FALSE))</f>
        <v>34.396499999999996</v>
      </c>
      <c r="BB19" s="3">
        <v>4.3499999999999996</v>
      </c>
      <c r="BC19" s="3">
        <f>IF($E19="〇",BB19*基本シート!$E$2,BB19*VLOOKUP(LEFT(BC$6,FIND("(",BC$6)-1),基本シート!$B$6:$C$29,2,FALSE))</f>
        <v>130.10849999999999</v>
      </c>
      <c r="BD19" s="3">
        <f t="shared" si="8"/>
        <v>33.76</v>
      </c>
      <c r="BE19" s="3">
        <f t="shared" si="9"/>
        <v>1010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0.02</v>
      </c>
      <c r="BP19" s="3">
        <v>0</v>
      </c>
      <c r="BQ19" s="3">
        <v>0.03</v>
      </c>
      <c r="BR19" s="3">
        <v>0.03</v>
      </c>
      <c r="BS19" s="3">
        <v>0.01</v>
      </c>
      <c r="BT19" s="3">
        <v>0.02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0</v>
      </c>
      <c r="EA19" s="3">
        <f>ROUND(DZ19*基本シート!$C$3,0)</f>
        <v>0</v>
      </c>
      <c r="EB19" s="3">
        <v>2.83</v>
      </c>
      <c r="EC19" s="3">
        <v>0.02</v>
      </c>
      <c r="ED19" s="3">
        <v>0.02</v>
      </c>
      <c r="EE19" s="3">
        <v>0.03</v>
      </c>
      <c r="EF19" s="3">
        <v>0.03</v>
      </c>
      <c r="EG19" s="3">
        <v>0.02</v>
      </c>
      <c r="EH19" s="3">
        <v>0.03</v>
      </c>
      <c r="EI19" s="3">
        <v>0.02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0.03</v>
      </c>
      <c r="EU19" s="3">
        <v>0.03</v>
      </c>
      <c r="EV19" s="3">
        <v>0.03</v>
      </c>
      <c r="EW19" s="3">
        <v>0.03</v>
      </c>
      <c r="EX19" s="3">
        <v>0.03</v>
      </c>
      <c r="EY19" s="3">
        <v>2.11</v>
      </c>
      <c r="EZ19" s="3">
        <f t="shared" si="13"/>
        <v>5.509999999999998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4.53</v>
      </c>
      <c r="FZ19" s="3">
        <v>2.11</v>
      </c>
      <c r="GA19" s="3">
        <v>1.05</v>
      </c>
      <c r="GB19" s="3">
        <v>0.92</v>
      </c>
      <c r="GC19" s="3">
        <v>0.94</v>
      </c>
      <c r="GD19" s="3">
        <v>1</v>
      </c>
      <c r="GE19" s="3">
        <v>1.1200000000000001</v>
      </c>
      <c r="GF19" s="3">
        <v>0.8</v>
      </c>
      <c r="GG19" s="3">
        <v>1.93</v>
      </c>
      <c r="GH19" s="3">
        <v>0.53</v>
      </c>
      <c r="GI19" s="3">
        <v>0.34</v>
      </c>
      <c r="GJ19" s="3">
        <v>0.37</v>
      </c>
      <c r="GK19" s="3">
        <v>0.45</v>
      </c>
      <c r="GL19" s="3">
        <v>0.94</v>
      </c>
      <c r="GM19" s="3">
        <v>1.37</v>
      </c>
      <c r="GN19" s="3">
        <v>1.49</v>
      </c>
      <c r="GO19" s="3">
        <v>3.09</v>
      </c>
      <c r="GP19" s="3">
        <v>3.22</v>
      </c>
      <c r="GQ19" s="3">
        <v>3.05</v>
      </c>
      <c r="GR19" s="3">
        <v>1.5</v>
      </c>
      <c r="GS19" s="3">
        <v>1.07</v>
      </c>
      <c r="GT19" s="3">
        <v>1.1399999999999999</v>
      </c>
      <c r="GU19" s="3">
        <v>1.1000000000000001</v>
      </c>
      <c r="GV19" s="3">
        <v>1.1200000000000001</v>
      </c>
      <c r="GW19" s="3">
        <v>2.2400000000000002</v>
      </c>
      <c r="GX19" s="3">
        <f t="shared" si="15"/>
        <v>32.89</v>
      </c>
      <c r="GY19" s="3" t="s">
        <v>6</v>
      </c>
      <c r="GZ19" s="3" t="s">
        <v>6</v>
      </c>
      <c r="HA19" s="3" t="s">
        <v>6</v>
      </c>
      <c r="HB19" s="3" t="s">
        <v>6</v>
      </c>
      <c r="HC19" s="3" t="s">
        <v>6</v>
      </c>
      <c r="HD19" s="3" t="s">
        <v>6</v>
      </c>
      <c r="HE19" s="3" t="s">
        <v>6</v>
      </c>
      <c r="HF19" s="3" t="s">
        <v>6</v>
      </c>
      <c r="HG19" s="3" t="s">
        <v>6</v>
      </c>
      <c r="HH19" s="3" t="s">
        <v>6</v>
      </c>
      <c r="HI19" s="3" t="s">
        <v>6</v>
      </c>
      <c r="HJ19" s="3" t="s">
        <v>6</v>
      </c>
      <c r="HK19" s="3" t="s">
        <v>6</v>
      </c>
      <c r="HL19" s="3" t="s">
        <v>6</v>
      </c>
      <c r="HM19" s="3" t="s">
        <v>6</v>
      </c>
      <c r="HN19" s="3" t="s">
        <v>6</v>
      </c>
      <c r="HO19" s="3" t="s">
        <v>6</v>
      </c>
      <c r="HP19" s="3" t="s">
        <v>6</v>
      </c>
      <c r="HQ19" s="3" t="s">
        <v>6</v>
      </c>
      <c r="HR19" s="3" t="s">
        <v>6</v>
      </c>
      <c r="HS19" s="3" t="s">
        <v>6</v>
      </c>
      <c r="HT19" s="3" t="s">
        <v>6</v>
      </c>
      <c r="HU19" s="3" t="s">
        <v>6</v>
      </c>
      <c r="HV19" s="3" t="s">
        <v>6</v>
      </c>
    </row>
    <row r="20" spans="2:230" x14ac:dyDescent="0.55000000000000004">
      <c r="B20" s="12" t="s">
        <v>219</v>
      </c>
      <c r="C20" s="6" t="str">
        <f t="shared" si="10"/>
        <v>日曜日</v>
      </c>
      <c r="D20" s="6"/>
      <c r="E20" s="6" t="str">
        <f t="shared" si="11"/>
        <v>〇</v>
      </c>
      <c r="F20" s="6" t="s">
        <v>426</v>
      </c>
      <c r="G20" s="6" t="s">
        <v>427</v>
      </c>
      <c r="H20" s="3">
        <v>4.09</v>
      </c>
      <c r="I20" s="3">
        <f>IF($E20="〇",H20*基本シート!$E$2,H20*VLOOKUP(LEFT(I$6,FIND("(",I$6)-1),基本シート!$B$6:$C$29,2,FALSE))</f>
        <v>122.33189999999999</v>
      </c>
      <c r="J20" s="3">
        <v>1.6</v>
      </c>
      <c r="K20" s="3">
        <f>IF($E20="〇",J20*基本シート!$E$2,J20*VLOOKUP(LEFT(K$6,FIND("(",K$6)-1),基本シート!$B$6:$C$29,2,FALSE))</f>
        <v>47.856000000000002</v>
      </c>
      <c r="L20" s="3">
        <v>1.18</v>
      </c>
      <c r="M20" s="3">
        <f>IF($E20="〇",L20*基本シート!$E$2,L20*VLOOKUP(LEFT(M$6,FIND("(",M$6)-1),基本シート!$B$6:$C$29,2,FALSE))</f>
        <v>35.293799999999997</v>
      </c>
      <c r="N20" s="3">
        <v>1.04</v>
      </c>
      <c r="O20" s="3">
        <f>IF($E20="〇",N20*基本シート!$E$2,N20*VLOOKUP(LEFT(O$6,FIND("(",O$6)-1),基本シート!$B$6:$C$29,2,FALSE))</f>
        <v>31.106400000000001</v>
      </c>
      <c r="P20" s="3">
        <v>1.03</v>
      </c>
      <c r="Q20" s="3">
        <f>IF($E20="〇",P20*基本シート!$E$2,P20*VLOOKUP(LEFT(Q$6,FIND("(",Q$6)-1),基本シート!$B$6:$C$29,2,FALSE))</f>
        <v>30.807300000000001</v>
      </c>
      <c r="R20" s="3">
        <v>1.0900000000000001</v>
      </c>
      <c r="S20" s="3">
        <f>IF($E20="〇",R20*基本シート!$E$2,R20*VLOOKUP(LEFT(S$6,FIND("(",S$6)-1),基本シート!$B$6:$C$29,2,FALSE))</f>
        <v>32.601900000000001</v>
      </c>
      <c r="T20" s="3">
        <v>2.99</v>
      </c>
      <c r="U20" s="3">
        <f>IF($E20="〇",T20*基本シート!$E$2,T20*VLOOKUP(LEFT(U$6,FIND("(",U$6)-1),基本シート!$B$6:$C$29,2,FALSE))</f>
        <v>89.430900000000008</v>
      </c>
      <c r="V20" s="3">
        <v>1.26</v>
      </c>
      <c r="W20" s="3">
        <f>IF($E20="〇",V20*基本シート!$E$2,V20*VLOOKUP(LEFT(W$6,FIND("(",W$6)-1),基本シート!$B$6:$C$29,2,FALSE))</f>
        <v>37.686599999999999</v>
      </c>
      <c r="X20" s="3">
        <v>1.02</v>
      </c>
      <c r="Y20" s="3">
        <f>IF($E20="〇",X20*基本シート!$E$2,X20*VLOOKUP(LEFT(Y$6,FIND("(",Y$6)-1),基本シート!$B$6:$C$29,2,FALSE))</f>
        <v>30.508200000000002</v>
      </c>
      <c r="Z20" s="3">
        <v>2.11</v>
      </c>
      <c r="AA20" s="3">
        <f>IF($E20="〇",Z20*基本シート!$E$2,Z20*VLOOKUP(LEFT(AA$6,FIND("(",AA$6)-1),基本シート!$B$6:$C$29,2,FALSE))</f>
        <v>63.110099999999996</v>
      </c>
      <c r="AB20" s="3">
        <v>0.03</v>
      </c>
      <c r="AC20" s="3">
        <f>IF($E20="〇",AB20*基本シート!$E$2,AB20*VLOOKUP(LEFT(AC$6,FIND("(",AC$6)-1),基本シート!$B$6:$C$29,2,FALSE))</f>
        <v>0.89729999999999999</v>
      </c>
      <c r="AD20" s="3">
        <v>0.02</v>
      </c>
      <c r="AE20" s="3">
        <f>IF($E20="〇",AD20*基本シート!$E$2,AD20*VLOOKUP(LEFT(AE$6,FIND("(",AE$6)-1),基本シート!$B$6:$C$29,2,FALSE))</f>
        <v>0.59820000000000007</v>
      </c>
      <c r="AF20" s="3">
        <v>0.01</v>
      </c>
      <c r="AG20" s="3">
        <f>IF($E20="〇",AF20*基本シート!$E$2,AF20*VLOOKUP(LEFT(AG$6,FIND("(",AG$6)-1),基本シート!$B$6:$C$29,2,FALSE))</f>
        <v>0.29910000000000003</v>
      </c>
      <c r="AH20" s="3">
        <v>0.3</v>
      </c>
      <c r="AI20" s="3">
        <f>IF($E20="〇",AH20*基本シート!$E$2,AH20*VLOOKUP(LEFT(AI$6,FIND("(",AI$6)-1),基本シート!$B$6:$C$29,2,FALSE))</f>
        <v>8.972999999999999</v>
      </c>
      <c r="AJ20" s="3">
        <v>1.58</v>
      </c>
      <c r="AK20" s="3">
        <f>IF($E20="〇",AJ20*基本シート!$E$2,AJ20*VLOOKUP(LEFT(AK$6,FIND("(",AK$6)-1),基本シート!$B$6:$C$29,2,FALSE))</f>
        <v>47.257800000000003</v>
      </c>
      <c r="AL20" s="3">
        <v>2.67</v>
      </c>
      <c r="AM20" s="3">
        <f>IF($E20="〇",AL20*基本シート!$E$2,AL20*VLOOKUP(LEFT(AM$6,FIND("(",AM$6)-1),基本シート!$B$6:$C$29,2,FALSE))</f>
        <v>79.859700000000004</v>
      </c>
      <c r="AN20" s="3">
        <v>2.36</v>
      </c>
      <c r="AO20" s="3">
        <f>IF($E20="〇",AN20*基本シート!$E$2,AN20*VLOOKUP(LEFT(AO$6,FIND("(",AO$6)-1),基本シート!$B$6:$C$29,2,FALSE))</f>
        <v>70.587599999999995</v>
      </c>
      <c r="AP20" s="3">
        <v>1.26</v>
      </c>
      <c r="AQ20" s="3">
        <f>IF($E20="〇",AP20*基本シート!$E$2,AP20*VLOOKUP(LEFT(AQ$6,FIND("(",AQ$6)-1),基本シート!$B$6:$C$29,2,FALSE))</f>
        <v>37.686599999999999</v>
      </c>
      <c r="AR20" s="3">
        <v>1.18</v>
      </c>
      <c r="AS20" s="3">
        <f>IF($E20="〇",AR20*基本シート!$E$2,AR20*VLOOKUP(LEFT(AS$6,FIND("(",AS$6)-1),基本シート!$B$6:$C$29,2,FALSE))</f>
        <v>35.293799999999997</v>
      </c>
      <c r="AT20" s="3">
        <v>1.21</v>
      </c>
      <c r="AU20" s="3">
        <f>IF($E20="〇",AT20*基本シート!$E$2,AT20*VLOOKUP(LEFT(AU$6,FIND("(",AU$6)-1),基本シート!$B$6:$C$29,2,FALSE))</f>
        <v>36.191099999999999</v>
      </c>
      <c r="AV20" s="3">
        <v>1.3</v>
      </c>
      <c r="AW20" s="3">
        <f>IF($E20="〇",AV20*基本シート!$E$2,AV20*VLOOKUP(LEFT(AW$6,FIND("(",AW$6)-1),基本シート!$B$6:$C$29,2,FALSE))</f>
        <v>38.883000000000003</v>
      </c>
      <c r="AX20" s="3">
        <v>0.85</v>
      </c>
      <c r="AY20" s="3">
        <f>IF($E20="〇",AX20*基本シート!$E$2,AX20*VLOOKUP(LEFT(AY$6,FIND("(",AY$6)-1),基本シート!$B$6:$C$29,2,FALSE))</f>
        <v>25.423500000000001</v>
      </c>
      <c r="AZ20" s="3">
        <v>0.82</v>
      </c>
      <c r="BA20" s="3">
        <f>IF($E20="〇",AZ20*基本シート!$E$2,AZ20*VLOOKUP(LEFT(BA$6,FIND("(",BA$6)-1),基本シート!$B$6:$C$29,2,FALSE))</f>
        <v>24.526199999999999</v>
      </c>
      <c r="BB20" s="3">
        <v>4.47</v>
      </c>
      <c r="BC20" s="3">
        <f>IF($E20="〇",BB20*基本シート!$E$2,BB20*VLOOKUP(LEFT(BC$6,FIND("(",BC$6)-1),基本シート!$B$6:$C$29,2,FALSE))</f>
        <v>133.6977</v>
      </c>
      <c r="BD20" s="3">
        <f t="shared" si="8"/>
        <v>35.470000000000006</v>
      </c>
      <c r="BE20" s="3">
        <f t="shared" si="9"/>
        <v>1061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0.1</v>
      </c>
      <c r="BQ20" s="3">
        <v>0.04</v>
      </c>
      <c r="BR20" s="3">
        <v>0.01</v>
      </c>
      <c r="BS20" s="3">
        <v>0.01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0.01</v>
      </c>
      <c r="CY20" s="3">
        <f>CX20*基本シート!$C$3</f>
        <v>0.16</v>
      </c>
      <c r="CZ20" s="3">
        <v>0.01</v>
      </c>
      <c r="DA20" s="3">
        <f>CZ20*基本シート!$C$3</f>
        <v>0.16</v>
      </c>
      <c r="DB20" s="3">
        <v>0.01</v>
      </c>
      <c r="DC20" s="3">
        <f>DB20*基本シート!$C$3</f>
        <v>0.16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0.03</v>
      </c>
      <c r="EA20" s="3">
        <f>ROUND(DZ20*基本シート!$C$3,0)</f>
        <v>0</v>
      </c>
      <c r="EB20" s="3">
        <v>3.12</v>
      </c>
      <c r="EC20" s="3">
        <v>0.27</v>
      </c>
      <c r="ED20" s="3">
        <v>0.03</v>
      </c>
      <c r="EE20" s="3">
        <v>0.03</v>
      </c>
      <c r="EF20" s="3">
        <v>0.03</v>
      </c>
      <c r="EG20" s="3">
        <v>0.03</v>
      </c>
      <c r="EH20" s="3">
        <v>0.02</v>
      </c>
      <c r="EI20" s="3">
        <v>0.01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0.01</v>
      </c>
      <c r="ER20" s="3">
        <v>0.02</v>
      </c>
      <c r="ES20" s="3">
        <v>0.03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3.59</v>
      </c>
      <c r="EZ20" s="3">
        <f t="shared" si="13"/>
        <v>7.3499999999999979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4.8500000000000005</v>
      </c>
      <c r="FZ20" s="3">
        <v>0.97</v>
      </c>
      <c r="GA20" s="3">
        <v>1.33</v>
      </c>
      <c r="GB20" s="3">
        <v>1.1499999999999999</v>
      </c>
      <c r="GC20" s="3">
        <v>1.01</v>
      </c>
      <c r="GD20" s="3">
        <v>1</v>
      </c>
      <c r="GE20" s="3">
        <v>1.06</v>
      </c>
      <c r="GF20" s="3">
        <v>2.97</v>
      </c>
      <c r="GG20" s="3">
        <v>1.25</v>
      </c>
      <c r="GH20" s="3">
        <v>1.05</v>
      </c>
      <c r="GI20" s="3">
        <v>2.2200000000000002</v>
      </c>
      <c r="GJ20" s="3">
        <v>1.73</v>
      </c>
      <c r="GK20" s="3">
        <v>1.37</v>
      </c>
      <c r="GL20" s="3">
        <v>0.87</v>
      </c>
      <c r="GM20" s="3">
        <v>1.36</v>
      </c>
      <c r="GN20" s="3">
        <v>1.57</v>
      </c>
      <c r="GO20" s="3">
        <v>2.66</v>
      </c>
      <c r="GP20" s="3">
        <v>2.34</v>
      </c>
      <c r="GQ20" s="3">
        <v>1.23</v>
      </c>
      <c r="GR20" s="3">
        <v>1.1499999999999999</v>
      </c>
      <c r="GS20" s="3">
        <v>1.18</v>
      </c>
      <c r="GT20" s="3">
        <v>1.27</v>
      </c>
      <c r="GU20" s="3">
        <v>0.82</v>
      </c>
      <c r="GV20" s="3">
        <v>0.79</v>
      </c>
      <c r="GW20" s="3">
        <v>0.88</v>
      </c>
      <c r="GX20" s="3">
        <f t="shared" si="15"/>
        <v>33.230000000000004</v>
      </c>
      <c r="GY20" s="3" t="s">
        <v>6</v>
      </c>
      <c r="GZ20" s="3" t="s">
        <v>6</v>
      </c>
      <c r="HA20" s="3" t="s">
        <v>6</v>
      </c>
      <c r="HB20" s="3" t="s">
        <v>6</v>
      </c>
      <c r="HC20" s="3" t="s">
        <v>6</v>
      </c>
      <c r="HD20" s="3" t="s">
        <v>6</v>
      </c>
      <c r="HE20" s="3" t="s">
        <v>6</v>
      </c>
      <c r="HF20" s="3" t="s">
        <v>6</v>
      </c>
      <c r="HG20" s="3" t="s">
        <v>6</v>
      </c>
      <c r="HH20" s="3" t="s">
        <v>6</v>
      </c>
      <c r="HI20" s="3" t="s">
        <v>6</v>
      </c>
      <c r="HJ20" s="3" t="s">
        <v>6</v>
      </c>
      <c r="HK20" s="3" t="s">
        <v>6</v>
      </c>
      <c r="HL20" s="3" t="s">
        <v>6</v>
      </c>
      <c r="HM20" s="3" t="s">
        <v>6</v>
      </c>
      <c r="HN20" s="3" t="s">
        <v>6</v>
      </c>
      <c r="HO20" s="3" t="s">
        <v>6</v>
      </c>
      <c r="HP20" s="3" t="s">
        <v>6</v>
      </c>
      <c r="HQ20" s="3" t="s">
        <v>6</v>
      </c>
      <c r="HR20" s="3" t="s">
        <v>6</v>
      </c>
      <c r="HS20" s="3" t="s">
        <v>6</v>
      </c>
      <c r="HT20" s="3" t="s">
        <v>6</v>
      </c>
      <c r="HU20" s="3" t="s">
        <v>6</v>
      </c>
      <c r="HV20" s="3" t="s">
        <v>6</v>
      </c>
    </row>
    <row r="21" spans="2:230" x14ac:dyDescent="0.55000000000000004">
      <c r="B21" s="12" t="s">
        <v>220</v>
      </c>
      <c r="C21" s="6" t="str">
        <f t="shared" si="10"/>
        <v>月曜日</v>
      </c>
      <c r="D21" s="6"/>
      <c r="E21" s="6" t="str">
        <f t="shared" si="11"/>
        <v/>
      </c>
      <c r="F21" s="6" t="s">
        <v>426</v>
      </c>
      <c r="G21" s="6" t="s">
        <v>428</v>
      </c>
      <c r="H21" s="3">
        <v>3.25</v>
      </c>
      <c r="I21" s="3">
        <f>IF($E21="〇",H21*基本シート!$E$2,H21*VLOOKUP(LEFT(I$6,FIND("(",I$6)-1),基本シート!$B$6:$C$29,2,FALSE))</f>
        <v>97.207499999999996</v>
      </c>
      <c r="J21" s="3">
        <v>0.79</v>
      </c>
      <c r="K21" s="3">
        <f>IF($E21="〇",J21*基本シート!$E$2,J21*VLOOKUP(LEFT(K$6,FIND("(",K$6)-1),基本シート!$B$6:$C$29,2,FALSE))</f>
        <v>23.628900000000002</v>
      </c>
      <c r="L21" s="3">
        <v>0.95</v>
      </c>
      <c r="M21" s="3">
        <f>IF($E21="〇",L21*基本シート!$E$2,L21*VLOOKUP(LEFT(M$6,FIND("(",M$6)-1),基本シート!$B$6:$C$29,2,FALSE))</f>
        <v>28.4145</v>
      </c>
      <c r="N21" s="3">
        <v>1.3</v>
      </c>
      <c r="O21" s="3">
        <f>IF($E21="〇",N21*基本シート!$E$2,N21*VLOOKUP(LEFT(O$6,FIND("(",O$6)-1),基本シート!$B$6:$C$29,2,FALSE))</f>
        <v>38.883000000000003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0.99</v>
      </c>
      <c r="S21" s="3">
        <f>IF($E21="〇",R21*基本シート!$E$2,R21*VLOOKUP(LEFT(S$6,FIND("(",S$6)-1),基本シート!$B$6:$C$29,2,FALSE))</f>
        <v>29.610900000000001</v>
      </c>
      <c r="T21" s="3">
        <v>1.1299999999999999</v>
      </c>
      <c r="U21" s="3">
        <f>IF($E21="〇",T21*基本シート!$E$2,T21*VLOOKUP(LEFT(U$6,FIND("(",U$6)-1),基本シート!$B$6:$C$29,2,FALSE))</f>
        <v>33.798299999999998</v>
      </c>
      <c r="V21" s="3">
        <v>2.14</v>
      </c>
      <c r="W21" s="3">
        <f>IF($E21="〇",V21*基本シート!$E$2,V21*VLOOKUP(LEFT(W$6,FIND("(",W$6)-1),基本シート!$B$6:$C$29,2,FALSE))</f>
        <v>79.137199999999993</v>
      </c>
      <c r="X21" s="3">
        <v>0.34</v>
      </c>
      <c r="Y21" s="3">
        <f>IF($E21="〇",X21*基本シート!$E$2,X21*VLOOKUP(LEFT(Y$6,FIND("(",Y$6)-1),基本シート!$B$6:$C$29,2,FALSE))</f>
        <v>12.5732</v>
      </c>
      <c r="Z21" s="3">
        <v>0.37</v>
      </c>
      <c r="AA21" s="3">
        <f>IF($E21="〇",Z21*基本シート!$E$2,Z21*VLOOKUP(LEFT(AA$6,FIND("(",AA$6)-1),基本シート!$B$6:$C$29,2,FALSE))</f>
        <v>13.682599999999999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1.38</v>
      </c>
      <c r="AM21" s="3">
        <f>IF($E21="〇",AL21*基本シート!$E$2,AL21*VLOOKUP(LEFT(AM$6,FIND("(",AM$6)-1),基本シート!$B$6:$C$29,2,FALSE))</f>
        <v>51.032399999999988</v>
      </c>
      <c r="AN21" s="3">
        <v>2.68</v>
      </c>
      <c r="AO21" s="3">
        <f>IF($E21="〇",AN21*基本シート!$E$2,AN21*VLOOKUP(LEFT(AO$6,FIND("(",AO$6)-1),基本シート!$B$6:$C$29,2,FALSE))</f>
        <v>99.106399999999994</v>
      </c>
      <c r="AP21" s="3">
        <v>2.2999999999999998</v>
      </c>
      <c r="AQ21" s="3">
        <f>IF($E21="〇",AP21*基本シート!$E$2,AP21*VLOOKUP(LEFT(AQ$6,FIND("(",AQ$6)-1),基本シート!$B$6:$C$29,2,FALSE))</f>
        <v>85.053999999999988</v>
      </c>
      <c r="AR21" s="3">
        <v>2.2799999999999998</v>
      </c>
      <c r="AS21" s="3">
        <f>IF($E21="〇",AR21*基本シート!$E$2,AR21*VLOOKUP(LEFT(AS$6,FIND("(",AS$6)-1),基本シート!$B$6:$C$29,2,FALSE))</f>
        <v>84.314399999999992</v>
      </c>
      <c r="AT21" s="3">
        <v>1.66</v>
      </c>
      <c r="AU21" s="3">
        <f>IF($E21="〇",AT21*基本シート!$E$2,AT21*VLOOKUP(LEFT(AU$6,FIND("(",AU$6)-1),基本シート!$B$6:$C$29,2,FALSE))</f>
        <v>61.386799999999994</v>
      </c>
      <c r="AV21" s="3">
        <v>1.64</v>
      </c>
      <c r="AW21" s="3">
        <f>IF($E21="〇",AV21*基本シート!$E$2,AV21*VLOOKUP(LEFT(AW$6,FIND("(",AW$6)-1),基本シート!$B$6:$C$29,2,FALSE))</f>
        <v>60.647199999999991</v>
      </c>
      <c r="AX21" s="3">
        <v>1.82</v>
      </c>
      <c r="AY21" s="3">
        <f>IF($E21="〇",AX21*基本シート!$E$2,AX21*VLOOKUP(LEFT(AY$6,FIND("(",AY$6)-1),基本シート!$B$6:$C$29,2,FALSE))</f>
        <v>54.436199999999999</v>
      </c>
      <c r="AZ21" s="3">
        <v>1.51</v>
      </c>
      <c r="BA21" s="3">
        <f>IF($E21="〇",AZ21*基本シート!$E$2,AZ21*VLOOKUP(LEFT(BA$6,FIND("(",BA$6)-1),基本シート!$B$6:$C$29,2,FALSE))</f>
        <v>45.164099999999998</v>
      </c>
      <c r="BB21" s="3">
        <v>2.97</v>
      </c>
      <c r="BC21" s="3">
        <f>IF($E21="〇",BB21*基本シート!$E$2,BB21*VLOOKUP(LEFT(BC$6,FIND("(",BC$6)-1),基本シート!$B$6:$C$29,2,FALSE))</f>
        <v>88.832700000000003</v>
      </c>
      <c r="BD21" s="3">
        <f t="shared" si="8"/>
        <v>30.640000000000004</v>
      </c>
      <c r="BE21" s="3">
        <f t="shared" si="9"/>
        <v>1021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0.13</v>
      </c>
      <c r="BP21" s="3">
        <v>0.2</v>
      </c>
      <c r="BQ21" s="3">
        <v>0.13</v>
      </c>
      <c r="BR21" s="3">
        <v>0.04</v>
      </c>
      <c r="BS21" s="3">
        <v>7.0000000000000007E-2</v>
      </c>
      <c r="BT21" s="3">
        <v>0.05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0.01</v>
      </c>
      <c r="DE21" s="3">
        <f>DD21*基本シート!$C$3</f>
        <v>0.16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0.03</v>
      </c>
      <c r="EA21" s="3">
        <f>ROUND(DZ21*基本シート!$C$3,0)</f>
        <v>0</v>
      </c>
      <c r="EB21" s="3">
        <v>2.5299999999999998</v>
      </c>
      <c r="EC21" s="3">
        <v>0.03</v>
      </c>
      <c r="ED21" s="3">
        <v>0.03</v>
      </c>
      <c r="EE21" s="3">
        <v>0.03</v>
      </c>
      <c r="EF21" s="3">
        <v>0.03</v>
      </c>
      <c r="EG21" s="3">
        <v>0.02</v>
      </c>
      <c r="EH21" s="3">
        <v>0.03</v>
      </c>
      <c r="EI21" s="3">
        <v>0.01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0.02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1.88</v>
      </c>
      <c r="EZ21" s="3">
        <f t="shared" si="13"/>
        <v>4.7899999999999974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4.6100000000000003</v>
      </c>
      <c r="FZ21" s="3">
        <v>0.72</v>
      </c>
      <c r="GA21" s="3">
        <v>0.76</v>
      </c>
      <c r="GB21" s="3">
        <v>0.92</v>
      </c>
      <c r="GC21" s="3">
        <v>1.27</v>
      </c>
      <c r="GD21" s="3">
        <v>1.1100000000000001</v>
      </c>
      <c r="GE21" s="3">
        <v>0.97</v>
      </c>
      <c r="GF21" s="3">
        <v>1.1000000000000001</v>
      </c>
      <c r="GG21" s="3">
        <v>2.13</v>
      </c>
      <c r="GH21" s="3">
        <v>0.39</v>
      </c>
      <c r="GI21" s="3">
        <v>0.5</v>
      </c>
      <c r="GJ21" s="3">
        <v>0.6</v>
      </c>
      <c r="GK21" s="3">
        <v>0.57999999999999996</v>
      </c>
      <c r="GL21" s="3">
        <v>0.55000000000000004</v>
      </c>
      <c r="GM21" s="3">
        <v>0.55000000000000004</v>
      </c>
      <c r="GN21" s="3">
        <v>1.38</v>
      </c>
      <c r="GO21" s="3">
        <v>2.8</v>
      </c>
      <c r="GP21" s="3">
        <v>2.66</v>
      </c>
      <c r="GQ21" s="3">
        <v>2.27</v>
      </c>
      <c r="GR21" s="3">
        <v>2.25</v>
      </c>
      <c r="GS21" s="3">
        <v>1.63</v>
      </c>
      <c r="GT21" s="3">
        <v>1.61</v>
      </c>
      <c r="GU21" s="3">
        <v>1.79</v>
      </c>
      <c r="GV21" s="3">
        <v>1.48</v>
      </c>
      <c r="GW21" s="3">
        <v>1.0900000000000001</v>
      </c>
      <c r="GX21" s="3">
        <f t="shared" si="15"/>
        <v>31.11</v>
      </c>
      <c r="GY21" s="3" t="s">
        <v>6</v>
      </c>
      <c r="GZ21" s="3" t="s">
        <v>6</v>
      </c>
      <c r="HA21" s="3" t="s">
        <v>6</v>
      </c>
      <c r="HB21" s="3" t="s">
        <v>6</v>
      </c>
      <c r="HC21" s="3" t="s">
        <v>6</v>
      </c>
      <c r="HD21" s="3" t="s">
        <v>6</v>
      </c>
      <c r="HE21" s="3" t="s">
        <v>6</v>
      </c>
      <c r="HF21" s="3" t="s">
        <v>6</v>
      </c>
      <c r="HG21" s="3" t="s">
        <v>6</v>
      </c>
      <c r="HH21" s="3" t="s">
        <v>6</v>
      </c>
      <c r="HI21" s="3" t="s">
        <v>6</v>
      </c>
      <c r="HJ21" s="3" t="s">
        <v>6</v>
      </c>
      <c r="HK21" s="3" t="s">
        <v>6</v>
      </c>
      <c r="HL21" s="3" t="s">
        <v>6</v>
      </c>
      <c r="HM21" s="3" t="s">
        <v>6</v>
      </c>
      <c r="HN21" s="3" t="s">
        <v>6</v>
      </c>
      <c r="HO21" s="3" t="s">
        <v>6</v>
      </c>
      <c r="HP21" s="3" t="s">
        <v>6</v>
      </c>
      <c r="HQ21" s="3" t="s">
        <v>6</v>
      </c>
      <c r="HR21" s="3" t="s">
        <v>6</v>
      </c>
      <c r="HS21" s="3" t="s">
        <v>6</v>
      </c>
      <c r="HT21" s="3" t="s">
        <v>6</v>
      </c>
      <c r="HU21" s="3" t="s">
        <v>6</v>
      </c>
      <c r="HV21" s="3" t="s">
        <v>6</v>
      </c>
    </row>
    <row r="22" spans="2:230" x14ac:dyDescent="0.55000000000000004">
      <c r="B22" s="12" t="s">
        <v>221</v>
      </c>
      <c r="C22" s="6" t="str">
        <f t="shared" si="10"/>
        <v>火曜日</v>
      </c>
      <c r="D22" s="6"/>
      <c r="E22" s="6" t="str">
        <f t="shared" si="11"/>
        <v/>
      </c>
      <c r="F22" s="6" t="s">
        <v>428</v>
      </c>
      <c r="G22" s="6" t="s">
        <v>426</v>
      </c>
      <c r="H22" s="3">
        <v>4.84</v>
      </c>
      <c r="I22" s="3">
        <f>IF($E22="〇",H22*基本シート!$E$2,H22*VLOOKUP(LEFT(I$6,FIND("(",I$6)-1),基本シート!$B$6:$C$29,2,FALSE))</f>
        <v>144.76439999999999</v>
      </c>
      <c r="J22" s="3">
        <v>2.99</v>
      </c>
      <c r="K22" s="3">
        <f>IF($E22="〇",J22*基本シート!$E$2,J22*VLOOKUP(LEFT(K$6,FIND("(",K$6)-1),基本シート!$B$6:$C$29,2,FALSE))</f>
        <v>89.430900000000008</v>
      </c>
      <c r="L22" s="3">
        <v>1.1599999999999999</v>
      </c>
      <c r="M22" s="3">
        <f>IF($E22="〇",L22*基本シート!$E$2,L22*VLOOKUP(LEFT(M$6,FIND("(",M$6)-1),基本シート!$B$6:$C$29,2,FALSE))</f>
        <v>34.695599999999999</v>
      </c>
      <c r="N22" s="3">
        <v>1.49</v>
      </c>
      <c r="O22" s="3">
        <f>IF($E22="〇",N22*基本シート!$E$2,N22*VLOOKUP(LEFT(O$6,FIND("(",O$6)-1),基本シート!$B$6:$C$29,2,FALSE))</f>
        <v>44.565899999999999</v>
      </c>
      <c r="P22" s="3">
        <v>1.56</v>
      </c>
      <c r="Q22" s="3">
        <f>IF($E22="〇",P22*基本シート!$E$2,P22*VLOOKUP(LEFT(Q$6,FIND("(",Q$6)-1),基本シート!$B$6:$C$29,2,FALSE))</f>
        <v>46.659600000000005</v>
      </c>
      <c r="R22" s="3">
        <v>1.5</v>
      </c>
      <c r="S22" s="3">
        <f>IF($E22="〇",R22*基本シート!$E$2,R22*VLOOKUP(LEFT(S$6,FIND("(",S$6)-1),基本シート!$B$6:$C$29,2,FALSE))</f>
        <v>44.865000000000002</v>
      </c>
      <c r="T22" s="3">
        <v>1.49</v>
      </c>
      <c r="U22" s="3">
        <f>IF($E22="〇",T22*基本シート!$E$2,T22*VLOOKUP(LEFT(U$6,FIND("(",U$6)-1),基本シート!$B$6:$C$29,2,FALSE))</f>
        <v>44.565899999999999</v>
      </c>
      <c r="V22" s="3">
        <v>3.38</v>
      </c>
      <c r="W22" s="3">
        <f>IF($E22="〇",V22*基本シート!$E$2,V22*VLOOKUP(LEFT(W$6,FIND("(",W$6)-1),基本シート!$B$6:$C$29,2,FALSE))</f>
        <v>124.99239999999999</v>
      </c>
      <c r="X22" s="3">
        <v>0.42</v>
      </c>
      <c r="Y22" s="3">
        <f>IF($E22="〇",X22*基本シート!$E$2,X22*VLOOKUP(LEFT(Y$6,FIND("(",Y$6)-1),基本シート!$B$6:$C$29,2,FALSE))</f>
        <v>15.531599999999997</v>
      </c>
      <c r="Z22" s="3">
        <v>0.46</v>
      </c>
      <c r="AA22" s="3">
        <f>IF($E22="〇",Z22*基本シート!$E$2,Z22*VLOOKUP(LEFT(AA$6,FIND("(",AA$6)-1),基本シート!$B$6:$C$29,2,FALSE))</f>
        <v>17.0108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0.55000000000000004</v>
      </c>
      <c r="AI22" s="3">
        <f>IF($E22="〇",AH22*基本シート!$E$2,AH22*VLOOKUP(LEFT(AI$6,FIND("(",AI$6)-1),基本シート!$B$6:$C$29,2,FALSE))</f>
        <v>20.338999999999999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1.21</v>
      </c>
      <c r="AM22" s="3">
        <f>IF($E22="〇",AL22*基本シート!$E$2,AL22*VLOOKUP(LEFT(AM$6,FIND("(",AM$6)-1),基本シート!$B$6:$C$29,2,FALSE))</f>
        <v>44.745799999999996</v>
      </c>
      <c r="AN22" s="3">
        <v>2.42</v>
      </c>
      <c r="AO22" s="3">
        <f>IF($E22="〇",AN22*基本シート!$E$2,AN22*VLOOKUP(LEFT(AO$6,FIND("(",AO$6)-1),基本シート!$B$6:$C$29,2,FALSE))</f>
        <v>89.491599999999991</v>
      </c>
      <c r="AP22" s="3">
        <v>2.1800000000000002</v>
      </c>
      <c r="AQ22" s="3">
        <f>IF($E22="〇",AP22*基本シート!$E$2,AP22*VLOOKUP(LEFT(AQ$6,FIND("(",AQ$6)-1),基本シート!$B$6:$C$29,2,FALSE))</f>
        <v>80.616399999999999</v>
      </c>
      <c r="AR22" s="3">
        <v>1.73</v>
      </c>
      <c r="AS22" s="3">
        <f>IF($E22="〇",AR22*基本シート!$E$2,AR22*VLOOKUP(LEFT(AS$6,FIND("(",AS$6)-1),基本シート!$B$6:$C$29,2,FALSE))</f>
        <v>63.975399999999993</v>
      </c>
      <c r="AT22" s="3">
        <v>1.76</v>
      </c>
      <c r="AU22" s="3">
        <f>IF($E22="〇",AT22*基本シート!$E$2,AT22*VLOOKUP(LEFT(AU$6,FIND("(",AU$6)-1),基本シート!$B$6:$C$29,2,FALSE))</f>
        <v>65.084800000000001</v>
      </c>
      <c r="AV22" s="3">
        <v>1.79</v>
      </c>
      <c r="AW22" s="3">
        <f>IF($E22="〇",AV22*基本シート!$E$2,AV22*VLOOKUP(LEFT(AW$6,FIND("(",AW$6)-1),基本シート!$B$6:$C$29,2,FALSE))</f>
        <v>66.194199999999995</v>
      </c>
      <c r="AX22" s="3">
        <v>1.37</v>
      </c>
      <c r="AY22" s="3">
        <f>IF($E22="〇",AX22*基本シート!$E$2,AX22*VLOOKUP(LEFT(AY$6,FIND("(",AY$6)-1),基本シート!$B$6:$C$29,2,FALSE))</f>
        <v>40.976700000000001</v>
      </c>
      <c r="AZ22" s="3">
        <v>1.38</v>
      </c>
      <c r="BA22" s="3">
        <f>IF($E22="〇",AZ22*基本シート!$E$2,AZ22*VLOOKUP(LEFT(BA$6,FIND("(",BA$6)-1),基本シート!$B$6:$C$29,2,FALSE))</f>
        <v>41.275799999999997</v>
      </c>
      <c r="BB22" s="3">
        <v>3.29</v>
      </c>
      <c r="BC22" s="3">
        <f>IF($E22="〇",BB22*基本シート!$E$2,BB22*VLOOKUP(LEFT(BC$6,FIND("(",BC$6)-1),基本シート!$B$6:$C$29,2,FALSE))</f>
        <v>98.403900000000007</v>
      </c>
      <c r="BD22" s="3">
        <f t="shared" si="8"/>
        <v>36.970000000000006</v>
      </c>
      <c r="BE22" s="3">
        <f t="shared" si="9"/>
        <v>1218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7.0000000000000007E-2</v>
      </c>
      <c r="BO22" s="3">
        <v>0.15</v>
      </c>
      <c r="BP22" s="3">
        <v>0.2</v>
      </c>
      <c r="BQ22" s="3">
        <v>0.26</v>
      </c>
      <c r="BR22" s="3">
        <v>0.27</v>
      </c>
      <c r="BS22" s="3">
        <v>0.23</v>
      </c>
      <c r="BT22" s="3">
        <v>0.16</v>
      </c>
      <c r="BU22" s="3">
        <v>0.03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0.01</v>
      </c>
      <c r="DA22" s="3">
        <f>CZ22*基本シート!$C$3</f>
        <v>0.16</v>
      </c>
      <c r="DB22" s="3">
        <v>0.01</v>
      </c>
      <c r="DC22" s="3">
        <f>DB22*基本シート!$C$3</f>
        <v>0.16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0.02</v>
      </c>
      <c r="EA22" s="3">
        <f>ROUND(DZ22*基本シート!$C$3,0)</f>
        <v>0</v>
      </c>
      <c r="EB22" s="3">
        <v>2.13</v>
      </c>
      <c r="EC22" s="3">
        <v>1.68</v>
      </c>
      <c r="ED22" s="3">
        <v>0.03</v>
      </c>
      <c r="EE22" s="3">
        <v>0.03</v>
      </c>
      <c r="EF22" s="3">
        <v>0.03</v>
      </c>
      <c r="EG22" s="3">
        <v>0.03</v>
      </c>
      <c r="EH22" s="3">
        <v>0.02</v>
      </c>
      <c r="EI22" s="3">
        <v>0</v>
      </c>
      <c r="EJ22" s="3">
        <v>0</v>
      </c>
      <c r="EK22" s="3">
        <v>0.01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0.02</v>
      </c>
      <c r="ES22" s="3">
        <v>0.03</v>
      </c>
      <c r="ET22" s="3">
        <v>0.03</v>
      </c>
      <c r="EU22" s="3">
        <v>0.03</v>
      </c>
      <c r="EV22" s="3">
        <v>0.03</v>
      </c>
      <c r="EW22" s="3">
        <v>0.03</v>
      </c>
      <c r="EX22" s="3">
        <v>0.03</v>
      </c>
      <c r="EY22" s="3">
        <v>2.2599999999999998</v>
      </c>
      <c r="EZ22" s="3">
        <f t="shared" si="13"/>
        <v>6.42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4.25</v>
      </c>
      <c r="FZ22" s="3">
        <v>2.71</v>
      </c>
      <c r="GA22" s="3">
        <v>1.31</v>
      </c>
      <c r="GB22" s="3">
        <v>1.1299999999999999</v>
      </c>
      <c r="GC22" s="3">
        <v>1.46</v>
      </c>
      <c r="GD22" s="3">
        <v>1.53</v>
      </c>
      <c r="GE22" s="3">
        <v>1.47</v>
      </c>
      <c r="GF22" s="3">
        <v>1.47</v>
      </c>
      <c r="GG22" s="3">
        <v>3.38</v>
      </c>
      <c r="GH22" s="3">
        <v>0.49</v>
      </c>
      <c r="GI22" s="3">
        <v>0.6</v>
      </c>
      <c r="GJ22" s="3">
        <v>0.59</v>
      </c>
      <c r="GK22" s="3">
        <v>0.59</v>
      </c>
      <c r="GL22" s="3">
        <v>0.57999999999999996</v>
      </c>
      <c r="GM22" s="3">
        <v>1.48</v>
      </c>
      <c r="GN22" s="3">
        <v>0.64</v>
      </c>
      <c r="GO22" s="3">
        <v>3.26</v>
      </c>
      <c r="GP22" s="3">
        <v>2.4</v>
      </c>
      <c r="GQ22" s="3">
        <v>2.15</v>
      </c>
      <c r="GR22" s="3">
        <v>1.7</v>
      </c>
      <c r="GS22" s="3">
        <v>1.73</v>
      </c>
      <c r="GT22" s="3">
        <v>1.76</v>
      </c>
      <c r="GU22" s="3">
        <v>1.34</v>
      </c>
      <c r="GV22" s="3">
        <v>1.35</v>
      </c>
      <c r="GW22" s="3">
        <v>1.03</v>
      </c>
      <c r="GX22" s="3">
        <f t="shared" si="15"/>
        <v>36.15</v>
      </c>
      <c r="GY22" s="3" t="s">
        <v>6</v>
      </c>
      <c r="GZ22" s="3" t="s">
        <v>6</v>
      </c>
      <c r="HA22" s="3" t="s">
        <v>6</v>
      </c>
      <c r="HB22" s="3" t="s">
        <v>6</v>
      </c>
      <c r="HC22" s="3" t="s">
        <v>6</v>
      </c>
      <c r="HD22" s="3" t="s">
        <v>6</v>
      </c>
      <c r="HE22" s="3" t="s">
        <v>6</v>
      </c>
      <c r="HF22" s="3" t="s">
        <v>6</v>
      </c>
      <c r="HG22" s="3" t="s">
        <v>6</v>
      </c>
      <c r="HH22" s="3" t="s">
        <v>6</v>
      </c>
      <c r="HI22" s="3" t="s">
        <v>6</v>
      </c>
      <c r="HJ22" s="3" t="s">
        <v>6</v>
      </c>
      <c r="HK22" s="3" t="s">
        <v>6</v>
      </c>
      <c r="HL22" s="3" t="s">
        <v>6</v>
      </c>
      <c r="HM22" s="3" t="s">
        <v>6</v>
      </c>
      <c r="HN22" s="3" t="s">
        <v>6</v>
      </c>
      <c r="HO22" s="3" t="s">
        <v>6</v>
      </c>
      <c r="HP22" s="3" t="s">
        <v>6</v>
      </c>
      <c r="HQ22" s="3" t="s">
        <v>6</v>
      </c>
      <c r="HR22" s="3" t="s">
        <v>6</v>
      </c>
      <c r="HS22" s="3" t="s">
        <v>6</v>
      </c>
      <c r="HT22" s="3" t="s">
        <v>6</v>
      </c>
      <c r="HU22" s="3" t="s">
        <v>6</v>
      </c>
      <c r="HV22" s="3" t="s">
        <v>6</v>
      </c>
    </row>
    <row r="23" spans="2:230" x14ac:dyDescent="0.55000000000000004">
      <c r="B23" s="12" t="s">
        <v>222</v>
      </c>
      <c r="C23" s="6" t="str">
        <f t="shared" si="10"/>
        <v>水曜日</v>
      </c>
      <c r="D23" s="6"/>
      <c r="E23" s="6" t="str">
        <f t="shared" si="11"/>
        <v/>
      </c>
      <c r="F23" s="6" t="s">
        <v>426</v>
      </c>
      <c r="G23" s="6" t="s">
        <v>431</v>
      </c>
      <c r="H23" s="3">
        <v>5.0199999999999996</v>
      </c>
      <c r="I23" s="3">
        <f>IF($E23="〇",H23*基本シート!$E$2,H23*VLOOKUP(LEFT(I$6,FIND("(",I$6)-1),基本シート!$B$6:$C$29,2,FALSE))</f>
        <v>150.14819999999997</v>
      </c>
      <c r="J23" s="3">
        <v>1</v>
      </c>
      <c r="K23" s="3">
        <f>IF($E23="〇",J23*基本シート!$E$2,J23*VLOOKUP(LEFT(K$6,FIND("(",K$6)-1),基本シート!$B$6:$C$29,2,FALSE))</f>
        <v>29.91</v>
      </c>
      <c r="L23" s="3">
        <v>0.88</v>
      </c>
      <c r="M23" s="3">
        <f>IF($E23="〇",L23*基本シート!$E$2,L23*VLOOKUP(LEFT(M$6,FIND("(",M$6)-1),基本シート!$B$6:$C$29,2,FALSE))</f>
        <v>26.320800000000002</v>
      </c>
      <c r="N23" s="3">
        <v>0.94</v>
      </c>
      <c r="O23" s="3">
        <f>IF($E23="〇",N23*基本シート!$E$2,N23*VLOOKUP(LEFT(O$6,FIND("(",O$6)-1),基本シート!$B$6:$C$29,2,FALSE))</f>
        <v>28.115399999999998</v>
      </c>
      <c r="P23" s="3">
        <v>1.1299999999999999</v>
      </c>
      <c r="Q23" s="3">
        <f>IF($E23="〇",P23*基本シート!$E$2,P23*VLOOKUP(LEFT(Q$6,FIND("(",Q$6)-1),基本シート!$B$6:$C$29,2,FALSE))</f>
        <v>33.798299999999998</v>
      </c>
      <c r="R23" s="3">
        <v>1.1100000000000001</v>
      </c>
      <c r="S23" s="3">
        <f>IF($E23="〇",R23*基本シート!$E$2,R23*VLOOKUP(LEFT(S$6,FIND("(",S$6)-1),基本シート!$B$6:$C$29,2,FALSE))</f>
        <v>33.200100000000006</v>
      </c>
      <c r="T23" s="3">
        <v>1.34</v>
      </c>
      <c r="U23" s="3">
        <f>IF($E23="〇",T23*基本シート!$E$2,T23*VLOOKUP(LEFT(U$6,FIND("(",U$6)-1),基本シート!$B$6:$C$29,2,FALSE))</f>
        <v>40.0794</v>
      </c>
      <c r="V23" s="3">
        <v>1.72</v>
      </c>
      <c r="W23" s="3">
        <f>IF($E23="〇",V23*基本シート!$E$2,V23*VLOOKUP(LEFT(W$6,FIND("(",W$6)-1),基本シート!$B$6:$C$29,2,FALSE))</f>
        <v>63.605599999999995</v>
      </c>
      <c r="X23" s="3">
        <v>0.16</v>
      </c>
      <c r="Y23" s="3">
        <f>IF($E23="〇",X23*基本シート!$E$2,X23*VLOOKUP(LEFT(Y$6,FIND("(",Y$6)-1),基本シート!$B$6:$C$29,2,FALSE))</f>
        <v>5.9167999999999994</v>
      </c>
      <c r="Z23" s="3">
        <v>0.17</v>
      </c>
      <c r="AA23" s="3">
        <f>IF($E23="〇",Z23*基本シート!$E$2,Z23*VLOOKUP(LEFT(AA$6,FIND("(",AA$6)-1),基本シート!$B$6:$C$29,2,FALSE))</f>
        <v>6.2866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2.4500000000000002</v>
      </c>
      <c r="AQ23" s="3">
        <f>IF($E23="〇",AP23*基本シート!$E$2,AP23*VLOOKUP(LEFT(AQ$6,FIND("(",AQ$6)-1),基本シート!$B$6:$C$29,2,FALSE))</f>
        <v>90.600999999999999</v>
      </c>
      <c r="AR23" s="3">
        <v>1.18</v>
      </c>
      <c r="AS23" s="3">
        <f>IF($E23="〇",AR23*基本シート!$E$2,AR23*VLOOKUP(LEFT(AS$6,FIND("(",AS$6)-1),基本シート!$B$6:$C$29,2,FALSE))</f>
        <v>43.636399999999995</v>
      </c>
      <c r="AT23" s="3">
        <v>1.29</v>
      </c>
      <c r="AU23" s="3">
        <f>IF($E23="〇",AT23*基本シート!$E$2,AT23*VLOOKUP(LEFT(AU$6,FIND("(",AU$6)-1),基本シート!$B$6:$C$29,2,FALSE))</f>
        <v>47.7042</v>
      </c>
      <c r="AV23" s="3">
        <v>1.05</v>
      </c>
      <c r="AW23" s="3">
        <f>IF($E23="〇",AV23*基本シート!$E$2,AV23*VLOOKUP(LEFT(AW$6,FIND("(",AW$6)-1),基本シート!$B$6:$C$29,2,FALSE))</f>
        <v>38.829000000000001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5.24</v>
      </c>
      <c r="BC23" s="3">
        <f>IF($E23="〇",BB23*基本シート!$E$2,BB23*VLOOKUP(LEFT(BC$6,FIND("(",BC$6)-1),基本シート!$B$6:$C$29,2,FALSE))</f>
        <v>156.72839999999999</v>
      </c>
      <c r="BD23" s="3">
        <f t="shared" si="8"/>
        <v>27.009999999999998</v>
      </c>
      <c r="BE23" s="3">
        <f t="shared" si="9"/>
        <v>865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0.75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0.05</v>
      </c>
      <c r="CY23" s="3">
        <f>CX23*基本シート!$C$3</f>
        <v>0.8</v>
      </c>
      <c r="CZ23" s="3">
        <v>7.0000000000000007E-2</v>
      </c>
      <c r="DA23" s="3">
        <f>CZ23*基本シート!$C$3</f>
        <v>1.1200000000000001</v>
      </c>
      <c r="DB23" s="3">
        <v>0.36</v>
      </c>
      <c r="DC23" s="3">
        <f>DB23*基本シート!$C$3</f>
        <v>5.76</v>
      </c>
      <c r="DD23" s="3">
        <v>0.12</v>
      </c>
      <c r="DE23" s="3">
        <f>DD23*基本シート!$C$3</f>
        <v>1.92</v>
      </c>
      <c r="DF23" s="3">
        <v>0.02</v>
      </c>
      <c r="DG23" s="3">
        <f>DF23*基本シート!$C$3</f>
        <v>0.32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0.65</v>
      </c>
      <c r="EA23" s="3">
        <f>ROUND(DZ23*基本シート!$C$3,0)</f>
        <v>10</v>
      </c>
      <c r="EB23" s="3">
        <v>3.07</v>
      </c>
      <c r="EC23" s="3">
        <v>0.02</v>
      </c>
      <c r="ED23" s="3">
        <v>0.03</v>
      </c>
      <c r="EE23" s="3">
        <v>0.02</v>
      </c>
      <c r="EF23" s="3">
        <v>0.03</v>
      </c>
      <c r="EG23" s="3">
        <v>0.03</v>
      </c>
      <c r="EH23" s="3">
        <v>0.03</v>
      </c>
      <c r="EI23" s="3">
        <v>0.02</v>
      </c>
      <c r="EJ23" s="3">
        <v>0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4.5199999999999996</v>
      </c>
      <c r="EZ23" s="3">
        <f t="shared" si="13"/>
        <v>7.9299999999999979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4.59</v>
      </c>
      <c r="FZ23" s="3">
        <v>1.95</v>
      </c>
      <c r="GA23" s="3">
        <v>0.98</v>
      </c>
      <c r="GB23" s="3">
        <v>0.85</v>
      </c>
      <c r="GC23" s="3">
        <v>0.92</v>
      </c>
      <c r="GD23" s="3">
        <v>1.1000000000000001</v>
      </c>
      <c r="GE23" s="3">
        <v>1.08</v>
      </c>
      <c r="GF23" s="3">
        <v>1.31</v>
      </c>
      <c r="GG23" s="3">
        <v>1.7</v>
      </c>
      <c r="GH23" s="3">
        <v>0.28000000000000003</v>
      </c>
      <c r="GI23" s="3">
        <v>0.39</v>
      </c>
      <c r="GJ23" s="3">
        <v>0.41</v>
      </c>
      <c r="GK23" s="3">
        <v>0.42</v>
      </c>
      <c r="GL23" s="3">
        <v>0.4</v>
      </c>
      <c r="GM23" s="3">
        <v>1.21</v>
      </c>
      <c r="GN23" s="3">
        <v>0.41</v>
      </c>
      <c r="GO23" s="3">
        <v>1.1499999999999999</v>
      </c>
      <c r="GP23" s="3">
        <v>2.25</v>
      </c>
      <c r="GQ23" s="3">
        <v>2.77</v>
      </c>
      <c r="GR23" s="3">
        <v>1.1499999999999999</v>
      </c>
      <c r="GS23" s="3">
        <v>1.26</v>
      </c>
      <c r="GT23" s="3">
        <v>1.02</v>
      </c>
      <c r="GU23" s="3">
        <v>1.21</v>
      </c>
      <c r="GV23" s="3">
        <v>1.06</v>
      </c>
      <c r="GW23" s="3">
        <v>0.72</v>
      </c>
      <c r="GX23" s="3">
        <f t="shared" si="15"/>
        <v>26</v>
      </c>
      <c r="GY23" s="3" t="s">
        <v>6</v>
      </c>
      <c r="GZ23" s="3" t="s">
        <v>6</v>
      </c>
      <c r="HA23" s="3" t="s">
        <v>6</v>
      </c>
      <c r="HB23" s="3" t="s">
        <v>6</v>
      </c>
      <c r="HC23" s="3" t="s">
        <v>6</v>
      </c>
      <c r="HD23" s="3" t="s">
        <v>6</v>
      </c>
      <c r="HE23" s="3" t="s">
        <v>6</v>
      </c>
      <c r="HF23" s="3" t="s">
        <v>6</v>
      </c>
      <c r="HG23" s="3" t="s">
        <v>6</v>
      </c>
      <c r="HH23" s="3" t="s">
        <v>6</v>
      </c>
      <c r="HI23" s="3" t="s">
        <v>6</v>
      </c>
      <c r="HJ23" s="3" t="s">
        <v>6</v>
      </c>
      <c r="HK23" s="3" t="s">
        <v>6</v>
      </c>
      <c r="HL23" s="3" t="s">
        <v>6</v>
      </c>
      <c r="HM23" s="3" t="s">
        <v>6</v>
      </c>
      <c r="HN23" s="3" t="s">
        <v>6</v>
      </c>
      <c r="HO23" s="3" t="s">
        <v>6</v>
      </c>
      <c r="HP23" s="3" t="s">
        <v>6</v>
      </c>
      <c r="HQ23" s="3" t="s">
        <v>6</v>
      </c>
      <c r="HR23" s="3" t="s">
        <v>6</v>
      </c>
      <c r="HS23" s="3" t="s">
        <v>6</v>
      </c>
      <c r="HT23" s="3" t="s">
        <v>6</v>
      </c>
      <c r="HU23" s="3" t="s">
        <v>6</v>
      </c>
      <c r="HV23" s="3" t="s">
        <v>6</v>
      </c>
    </row>
    <row r="24" spans="2:230" x14ac:dyDescent="0.55000000000000004">
      <c r="B24" s="12" t="s">
        <v>223</v>
      </c>
      <c r="C24" s="6" t="str">
        <f t="shared" si="10"/>
        <v>木曜日</v>
      </c>
      <c r="D24" s="6"/>
      <c r="E24" s="6" t="str">
        <f t="shared" si="11"/>
        <v/>
      </c>
      <c r="F24" s="6" t="s">
        <v>431</v>
      </c>
      <c r="G24" s="6" t="s">
        <v>426</v>
      </c>
      <c r="H24" s="3">
        <v>2.06</v>
      </c>
      <c r="I24" s="3">
        <f>IF($E24="〇",H24*基本シート!$E$2,H24*VLOOKUP(LEFT(I$6,FIND("(",I$6)-1),基本シート!$B$6:$C$29,2,FALSE))</f>
        <v>61.614600000000003</v>
      </c>
      <c r="J24" s="3">
        <v>0.71</v>
      </c>
      <c r="K24" s="3">
        <f>IF($E24="〇",J24*基本シート!$E$2,J24*VLOOKUP(LEFT(K$6,FIND("(",K$6)-1),基本シート!$B$6:$C$29,2,FALSE))</f>
        <v>21.2361</v>
      </c>
      <c r="L24" s="3">
        <v>0.69</v>
      </c>
      <c r="M24" s="3">
        <f>IF($E24="〇",L24*基本シート!$E$2,L24*VLOOKUP(LEFT(M$6,FIND("(",M$6)-1),基本シート!$B$6:$C$29,2,FALSE))</f>
        <v>20.637899999999998</v>
      </c>
      <c r="N24" s="3">
        <v>0.74</v>
      </c>
      <c r="O24" s="3">
        <f>IF($E24="〇",N24*基本シート!$E$2,N24*VLOOKUP(LEFT(O$6,FIND("(",O$6)-1),基本シート!$B$6:$C$29,2,FALSE))</f>
        <v>22.133399999999998</v>
      </c>
      <c r="P24" s="3">
        <v>1.89</v>
      </c>
      <c r="Q24" s="3">
        <f>IF($E24="〇",P24*基本シート!$E$2,P24*VLOOKUP(LEFT(Q$6,FIND("(",Q$6)-1),基本シート!$B$6:$C$29,2,FALSE))</f>
        <v>56.529899999999998</v>
      </c>
      <c r="R24" s="3">
        <v>0.7</v>
      </c>
      <c r="S24" s="3">
        <f>IF($E24="〇",R24*基本シート!$E$2,R24*VLOOKUP(LEFT(S$6,FIND("(",S$6)-1),基本シート!$B$6:$C$29,2,FALSE))</f>
        <v>20.936999999999998</v>
      </c>
      <c r="T24" s="3">
        <v>0.83</v>
      </c>
      <c r="U24" s="3">
        <f>IF($E24="〇",T24*基本シート!$E$2,T24*VLOOKUP(LEFT(U$6,FIND("(",U$6)-1),基本シート!$B$6:$C$29,2,FALSE))</f>
        <v>24.825299999999999</v>
      </c>
      <c r="V24" s="3">
        <v>0.72</v>
      </c>
      <c r="W24" s="3">
        <f>IF($E24="〇",V24*基本シート!$E$2,V24*VLOOKUP(LEFT(W$6,FIND("(",W$6)-1),基本シート!$B$6:$C$29,2,FALSE))</f>
        <v>26.625599999999995</v>
      </c>
      <c r="X24" s="3">
        <v>0.04</v>
      </c>
      <c r="Y24" s="3">
        <f>IF($E24="〇",X24*基本シート!$E$2,X24*VLOOKUP(LEFT(Y$6,FIND("(",Y$6)-1),基本シート!$B$6:$C$29,2,FALSE))</f>
        <v>1.4791999999999998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1.06</v>
      </c>
      <c r="AQ24" s="3">
        <f>IF($E24="〇",AP24*基本シート!$E$2,AP24*VLOOKUP(LEFT(AQ$6,FIND("(",AQ$6)-1),基本シート!$B$6:$C$29,2,FALSE))</f>
        <v>39.198799999999999</v>
      </c>
      <c r="AR24" s="3">
        <v>1.1599999999999999</v>
      </c>
      <c r="AS24" s="3">
        <f>IF($E24="〇",AR24*基本シート!$E$2,AR24*VLOOKUP(LEFT(AS$6,FIND("(",AS$6)-1),基本シート!$B$6:$C$29,2,FALSE))</f>
        <v>42.896799999999992</v>
      </c>
      <c r="AT24" s="3">
        <v>1.1000000000000001</v>
      </c>
      <c r="AU24" s="3">
        <f>IF($E24="〇",AT24*基本シート!$E$2,AT24*VLOOKUP(LEFT(AU$6,FIND("(",AU$6)-1),基本シート!$B$6:$C$29,2,FALSE))</f>
        <v>40.677999999999997</v>
      </c>
      <c r="AV24" s="3">
        <v>0.84</v>
      </c>
      <c r="AW24" s="3">
        <f>IF($E24="〇",AV24*基本シート!$E$2,AV24*VLOOKUP(LEFT(AW$6,FIND("(",AW$6)-1),基本シート!$B$6:$C$29,2,FALSE))</f>
        <v>31.063199999999995</v>
      </c>
      <c r="AX24" s="3">
        <v>1.23</v>
      </c>
      <c r="AY24" s="3">
        <f>IF($E24="〇",AX24*基本シート!$E$2,AX24*VLOOKUP(LEFT(AY$6,FIND("(",AY$6)-1),基本シート!$B$6:$C$29,2,FALSE))</f>
        <v>36.789299999999997</v>
      </c>
      <c r="AZ24" s="3">
        <v>1.06</v>
      </c>
      <c r="BA24" s="3">
        <f>IF($E24="〇",AZ24*基本シート!$E$2,AZ24*VLOOKUP(LEFT(BA$6,FIND("(",BA$6)-1),基本シート!$B$6:$C$29,2,FALSE))</f>
        <v>31.704600000000003</v>
      </c>
      <c r="BB24" s="3">
        <v>5.26</v>
      </c>
      <c r="BC24" s="3">
        <f>IF($E24="〇",BB24*基本シート!$E$2,BB24*VLOOKUP(LEFT(BC$6,FIND("(",BC$6)-1),基本シート!$B$6:$C$29,2,FALSE))</f>
        <v>157.32659999999998</v>
      </c>
      <c r="BD24" s="3">
        <f t="shared" si="8"/>
        <v>20.09</v>
      </c>
      <c r="BE24" s="3">
        <f t="shared" si="9"/>
        <v>636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1.65</v>
      </c>
      <c r="BP24" s="3">
        <v>2.71</v>
      </c>
      <c r="BQ24" s="3">
        <v>2.69</v>
      </c>
      <c r="BR24" s="3">
        <v>2.46</v>
      </c>
      <c r="BS24" s="3">
        <v>1.94</v>
      </c>
      <c r="BT24" s="3">
        <v>1.57</v>
      </c>
      <c r="BU24" s="3">
        <v>0.36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0.34</v>
      </c>
      <c r="CU24" s="3">
        <f>CT24*基本シート!$C$3</f>
        <v>5.44</v>
      </c>
      <c r="CV24" s="3">
        <v>1.35</v>
      </c>
      <c r="CW24" s="3">
        <f>CV24*基本シート!$C$3</f>
        <v>21.6</v>
      </c>
      <c r="CX24" s="3">
        <v>2.4</v>
      </c>
      <c r="CY24" s="3">
        <f>CX24*基本シート!$C$3</f>
        <v>38.4</v>
      </c>
      <c r="CZ24" s="3">
        <v>2.37</v>
      </c>
      <c r="DA24" s="3">
        <f>CZ24*基本シート!$C$3</f>
        <v>37.92</v>
      </c>
      <c r="DB24" s="3">
        <v>2.08</v>
      </c>
      <c r="DC24" s="3">
        <f>DB24*基本シート!$C$3</f>
        <v>33.28</v>
      </c>
      <c r="DD24" s="3">
        <v>1.54</v>
      </c>
      <c r="DE24" s="3">
        <f>DD24*基本シート!$C$3</f>
        <v>24.64</v>
      </c>
      <c r="DF24" s="3">
        <v>1.18</v>
      </c>
      <c r="DG24" s="3">
        <f>DF24*基本シート!$C$3</f>
        <v>18.88</v>
      </c>
      <c r="DH24" s="3">
        <v>0.01</v>
      </c>
      <c r="DI24" s="3">
        <f>DH24*基本シート!$C$3</f>
        <v>0.16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11.269999999999998</v>
      </c>
      <c r="EA24" s="3">
        <f>ROUND(DZ24*基本シート!$C$3,0)</f>
        <v>180</v>
      </c>
      <c r="EB24" s="3">
        <v>1.35</v>
      </c>
      <c r="EC24" s="3">
        <v>0.03</v>
      </c>
      <c r="ED24" s="3">
        <v>0.03</v>
      </c>
      <c r="EE24" s="3">
        <v>0.03</v>
      </c>
      <c r="EF24" s="3">
        <v>0.03</v>
      </c>
      <c r="EG24" s="3">
        <v>0.03</v>
      </c>
      <c r="EH24" s="3">
        <v>0.03</v>
      </c>
      <c r="EI24" s="3">
        <v>0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0.03</v>
      </c>
      <c r="EU24" s="3">
        <v>0.03</v>
      </c>
      <c r="EV24" s="3">
        <v>0.03</v>
      </c>
      <c r="EW24" s="3">
        <v>0.03</v>
      </c>
      <c r="EX24" s="3">
        <v>0.03</v>
      </c>
      <c r="EY24" s="3">
        <v>4.46</v>
      </c>
      <c r="EZ24" s="3">
        <f t="shared" si="13"/>
        <v>6.16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5.35</v>
      </c>
      <c r="FZ24" s="3">
        <v>0.71</v>
      </c>
      <c r="GA24" s="3">
        <v>0.68</v>
      </c>
      <c r="GB24" s="3">
        <v>0.66</v>
      </c>
      <c r="GC24" s="3">
        <v>0.71</v>
      </c>
      <c r="GD24" s="3">
        <v>1.86</v>
      </c>
      <c r="GE24" s="3">
        <v>0.67</v>
      </c>
      <c r="GF24" s="3">
        <v>0.8</v>
      </c>
      <c r="GG24" s="3">
        <v>0.74</v>
      </c>
      <c r="GH24" s="3">
        <v>0.26</v>
      </c>
      <c r="GI24" s="3">
        <v>0.31</v>
      </c>
      <c r="GJ24" s="3">
        <v>0.32</v>
      </c>
      <c r="GK24" s="3">
        <v>0.33</v>
      </c>
      <c r="GL24" s="3">
        <v>0.38</v>
      </c>
      <c r="GM24" s="3">
        <v>0.4</v>
      </c>
      <c r="GN24" s="3">
        <v>0.38</v>
      </c>
      <c r="GO24" s="3">
        <v>1.96</v>
      </c>
      <c r="GP24" s="3">
        <v>2.1800000000000002</v>
      </c>
      <c r="GQ24" s="3">
        <v>2.6</v>
      </c>
      <c r="GR24" s="3">
        <v>1.1299999999999999</v>
      </c>
      <c r="GS24" s="3">
        <v>1.07</v>
      </c>
      <c r="GT24" s="3">
        <v>0.81</v>
      </c>
      <c r="GU24" s="3">
        <v>1.2</v>
      </c>
      <c r="GV24" s="3">
        <v>1.03</v>
      </c>
      <c r="GW24" s="3">
        <v>0.8</v>
      </c>
      <c r="GX24" s="3">
        <f t="shared" si="15"/>
        <v>21.990000000000002</v>
      </c>
      <c r="GY24" s="3" t="s">
        <v>6</v>
      </c>
      <c r="GZ24" s="3" t="s">
        <v>6</v>
      </c>
      <c r="HA24" s="3" t="s">
        <v>6</v>
      </c>
      <c r="HB24" s="3" t="s">
        <v>6</v>
      </c>
      <c r="HC24" s="3" t="s">
        <v>6</v>
      </c>
      <c r="HD24" s="3" t="s">
        <v>6</v>
      </c>
      <c r="HE24" s="3" t="s">
        <v>6</v>
      </c>
      <c r="HF24" s="3" t="s">
        <v>6</v>
      </c>
      <c r="HG24" s="3" t="s">
        <v>6</v>
      </c>
      <c r="HH24" s="3" t="s">
        <v>6</v>
      </c>
      <c r="HI24" s="3" t="s">
        <v>6</v>
      </c>
      <c r="HJ24" s="3" t="s">
        <v>6</v>
      </c>
      <c r="HK24" s="3" t="s">
        <v>6</v>
      </c>
      <c r="HL24" s="3" t="s">
        <v>6</v>
      </c>
      <c r="HM24" s="3" t="s">
        <v>6</v>
      </c>
      <c r="HN24" s="3" t="s">
        <v>6</v>
      </c>
      <c r="HO24" s="3" t="s">
        <v>6</v>
      </c>
      <c r="HP24" s="3" t="s">
        <v>6</v>
      </c>
      <c r="HQ24" s="3" t="s">
        <v>6</v>
      </c>
      <c r="HR24" s="3" t="s">
        <v>6</v>
      </c>
      <c r="HS24" s="3" t="s">
        <v>6</v>
      </c>
      <c r="HT24" s="3" t="s">
        <v>6</v>
      </c>
      <c r="HU24" s="3" t="s">
        <v>6</v>
      </c>
      <c r="HV24" s="3" t="s">
        <v>6</v>
      </c>
    </row>
    <row r="25" spans="2:230" x14ac:dyDescent="0.55000000000000004">
      <c r="B25" s="12" t="s">
        <v>224</v>
      </c>
      <c r="C25" s="6" t="str">
        <f t="shared" si="10"/>
        <v>金曜日</v>
      </c>
      <c r="D25" s="6"/>
      <c r="E25" s="6" t="str">
        <f t="shared" si="11"/>
        <v/>
      </c>
      <c r="F25" s="6" t="s">
        <v>426</v>
      </c>
      <c r="G25" s="6" t="s">
        <v>428</v>
      </c>
      <c r="H25" s="3">
        <v>3.02</v>
      </c>
      <c r="I25" s="3">
        <f>IF($E25="〇",H25*基本シート!$E$2,H25*VLOOKUP(LEFT(I$6,FIND("(",I$6)-1),基本シート!$B$6:$C$29,2,FALSE))</f>
        <v>90.328199999999995</v>
      </c>
      <c r="J25" s="3">
        <v>0.79</v>
      </c>
      <c r="K25" s="3">
        <f>IF($E25="〇",J25*基本シート!$E$2,J25*VLOOKUP(LEFT(K$6,FIND("(",K$6)-1),基本シート!$B$6:$C$29,2,FALSE))</f>
        <v>23.628900000000002</v>
      </c>
      <c r="L25" s="3">
        <v>0.86</v>
      </c>
      <c r="M25" s="3">
        <f>IF($E25="〇",L25*基本シート!$E$2,L25*VLOOKUP(LEFT(M$6,FIND("(",M$6)-1),基本シート!$B$6:$C$29,2,FALSE))</f>
        <v>25.7226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0.97</v>
      </c>
      <c r="Q25" s="3">
        <f>IF($E25="〇",P25*基本シート!$E$2,P25*VLOOKUP(LEFT(Q$6,FIND("(",Q$6)-1),基本シート!$B$6:$C$29,2,FALSE))</f>
        <v>29.012699999999999</v>
      </c>
      <c r="R25" s="3">
        <v>1</v>
      </c>
      <c r="S25" s="3">
        <f>IF($E25="〇",R25*基本シート!$E$2,R25*VLOOKUP(LEFT(S$6,FIND("(",S$6)-1),基本シート!$B$6:$C$29,2,FALSE))</f>
        <v>29.91</v>
      </c>
      <c r="T25" s="3">
        <v>1.19</v>
      </c>
      <c r="U25" s="3">
        <f>IF($E25="〇",T25*基本シート!$E$2,T25*VLOOKUP(LEFT(U$6,FIND("(",U$6)-1),基本シート!$B$6:$C$29,2,FALSE))</f>
        <v>35.5929</v>
      </c>
      <c r="V25" s="3">
        <v>0.71</v>
      </c>
      <c r="W25" s="3">
        <f>IF($E25="〇",V25*基本シート!$E$2,V25*VLOOKUP(LEFT(W$6,FIND("(",W$6)-1),基本シート!$B$6:$C$29,2,FALSE))</f>
        <v>26.255799999999997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0.36979999999999996</v>
      </c>
      <c r="AL25" s="3">
        <v>0.01</v>
      </c>
      <c r="AM25" s="3">
        <f>IF($E25="〇",AL25*基本シート!$E$2,AL25*VLOOKUP(LEFT(AM$6,FIND("(",AM$6)-1),基本シート!$B$6:$C$29,2,FALSE))</f>
        <v>0.36979999999999996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2.09</v>
      </c>
      <c r="AQ25" s="3">
        <f>IF($E25="〇",AP25*基本シート!$E$2,AP25*VLOOKUP(LEFT(AQ$6,FIND("(",AQ$6)-1),基本シート!$B$6:$C$29,2,FALSE))</f>
        <v>77.288199999999989</v>
      </c>
      <c r="AR25" s="3">
        <v>0.92</v>
      </c>
      <c r="AS25" s="3">
        <f>IF($E25="〇",AR25*基本シート!$E$2,AR25*VLOOKUP(LEFT(AS$6,FIND("(",AS$6)-1),基本シート!$B$6:$C$29,2,FALSE))</f>
        <v>34.021599999999999</v>
      </c>
      <c r="AT25" s="3">
        <v>1.66</v>
      </c>
      <c r="AU25" s="3">
        <f>IF($E25="〇",AT25*基本シート!$E$2,AT25*VLOOKUP(LEFT(AU$6,FIND("(",AU$6)-1),基本シート!$B$6:$C$29,2,FALSE))</f>
        <v>61.386799999999994</v>
      </c>
      <c r="AV25" s="3">
        <v>1.1000000000000001</v>
      </c>
      <c r="AW25" s="3">
        <f>IF($E25="〇",AV25*基本シート!$E$2,AV25*VLOOKUP(LEFT(AW$6,FIND("(",AW$6)-1),基本シート!$B$6:$C$29,2,FALSE))</f>
        <v>40.677999999999997</v>
      </c>
      <c r="AX25" s="3">
        <v>1.42</v>
      </c>
      <c r="AY25" s="3">
        <f>IF($E25="〇",AX25*基本シート!$E$2,AX25*VLOOKUP(LEFT(AY$6,FIND("(",AY$6)-1),基本シート!$B$6:$C$29,2,FALSE))</f>
        <v>42.472200000000001</v>
      </c>
      <c r="AZ25" s="3">
        <v>1.54</v>
      </c>
      <c r="BA25" s="3">
        <f>IF($E25="〇",AZ25*基本シート!$E$2,AZ25*VLOOKUP(LEFT(BA$6,FIND("(",BA$6)-1),基本シート!$B$6:$C$29,2,FALSE))</f>
        <v>46.061399999999999</v>
      </c>
      <c r="BB25" s="3">
        <v>5.38</v>
      </c>
      <c r="BC25" s="3">
        <f>IF($E25="〇",BB25*基本シート!$E$2,BB25*VLOOKUP(LEFT(BC$6,FIND("(",BC$6)-1),基本シート!$B$6:$C$29,2,FALSE))</f>
        <v>160.91579999999999</v>
      </c>
      <c r="BD25" s="3">
        <f t="shared" si="8"/>
        <v>23.599999999999998</v>
      </c>
      <c r="BE25" s="3">
        <f t="shared" si="9"/>
        <v>752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0.17</v>
      </c>
      <c r="BN25" s="3">
        <v>0.99</v>
      </c>
      <c r="BO25" s="3">
        <v>1.97</v>
      </c>
      <c r="BP25" s="3">
        <v>2.0699999999999998</v>
      </c>
      <c r="BQ25" s="3">
        <v>2.62</v>
      </c>
      <c r="BR25" s="3">
        <v>1.61</v>
      </c>
      <c r="BS25" s="3">
        <v>2.7</v>
      </c>
      <c r="BT25" s="3">
        <v>1.1299999999999999</v>
      </c>
      <c r="BU25" s="3">
        <v>0.76</v>
      </c>
      <c r="BV25" s="3">
        <v>0.04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0.69</v>
      </c>
      <c r="CU25" s="3">
        <f>CT25*基本シート!$C$3</f>
        <v>11.04</v>
      </c>
      <c r="CV25" s="3">
        <v>1.52</v>
      </c>
      <c r="CW25" s="3">
        <f>CV25*基本シート!$C$3</f>
        <v>24.32</v>
      </c>
      <c r="CX25" s="3">
        <v>1.69</v>
      </c>
      <c r="CY25" s="3">
        <f>CX25*基本シート!$C$3</f>
        <v>27.04</v>
      </c>
      <c r="CZ25" s="3">
        <v>2.2200000000000002</v>
      </c>
      <c r="DA25" s="3">
        <f>CZ25*基本シート!$C$3</f>
        <v>35.520000000000003</v>
      </c>
      <c r="DB25" s="3">
        <v>1.21</v>
      </c>
      <c r="DC25" s="3">
        <f>DB25*基本シート!$C$3</f>
        <v>19.36</v>
      </c>
      <c r="DD25" s="3">
        <v>2.2200000000000002</v>
      </c>
      <c r="DE25" s="3">
        <f>DD25*基本シート!$C$3</f>
        <v>35.520000000000003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9.59</v>
      </c>
      <c r="EA25" s="3">
        <f>ROUND(DZ25*基本シート!$C$3,0)</f>
        <v>153</v>
      </c>
      <c r="EB25" s="3">
        <v>2.2599999999999998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</v>
      </c>
      <c r="EJ25" s="3">
        <v>0</v>
      </c>
      <c r="EK25" s="3">
        <v>0</v>
      </c>
      <c r="EL25" s="3">
        <v>0</v>
      </c>
      <c r="EM25" s="3">
        <v>0.01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0.17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4.22</v>
      </c>
      <c r="EZ25" s="3">
        <f t="shared" si="13"/>
        <v>6.9799999999999969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1.58</v>
      </c>
      <c r="FQ25" s="3">
        <v>2.2400000000000002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4"/>
        <v>4.99</v>
      </c>
      <c r="FZ25" s="3">
        <v>0.76</v>
      </c>
      <c r="GA25" s="3">
        <v>0.76</v>
      </c>
      <c r="GB25" s="3">
        <v>0.83</v>
      </c>
      <c r="GC25" s="3">
        <v>0.89</v>
      </c>
      <c r="GD25" s="3">
        <v>0.94</v>
      </c>
      <c r="GE25" s="3">
        <v>0.97</v>
      </c>
      <c r="GF25" s="3">
        <v>1.17</v>
      </c>
      <c r="GG25" s="3">
        <v>0.87</v>
      </c>
      <c r="GH25" s="3">
        <v>0.31</v>
      </c>
      <c r="GI25" s="3">
        <v>0.45</v>
      </c>
      <c r="GJ25" s="3">
        <v>0.38</v>
      </c>
      <c r="GK25" s="3">
        <v>0.39</v>
      </c>
      <c r="GL25" s="3">
        <v>0.4</v>
      </c>
      <c r="GM25" s="3">
        <v>0.5</v>
      </c>
      <c r="GN25" s="3">
        <v>2.2799999999999998</v>
      </c>
      <c r="GO25" s="3">
        <v>2.34</v>
      </c>
      <c r="GP25" s="3">
        <v>2.27</v>
      </c>
      <c r="GQ25" s="3">
        <v>1.92</v>
      </c>
      <c r="GR25" s="3">
        <v>0.89</v>
      </c>
      <c r="GS25" s="3">
        <v>1.63</v>
      </c>
      <c r="GT25" s="3">
        <v>1.07</v>
      </c>
      <c r="GU25" s="3">
        <v>1.39</v>
      </c>
      <c r="GV25" s="3">
        <v>1.51</v>
      </c>
      <c r="GW25" s="3">
        <v>1.1599999999999999</v>
      </c>
      <c r="GX25" s="3">
        <f t="shared" si="15"/>
        <v>26.080000000000002</v>
      </c>
      <c r="GY25" s="3" t="s">
        <v>6</v>
      </c>
      <c r="GZ25" s="3" t="s">
        <v>6</v>
      </c>
      <c r="HA25" s="3" t="s">
        <v>6</v>
      </c>
      <c r="HB25" s="3" t="s">
        <v>6</v>
      </c>
      <c r="HC25" s="3" t="s">
        <v>6</v>
      </c>
      <c r="HD25" s="3" t="s">
        <v>6</v>
      </c>
      <c r="HE25" s="3" t="s">
        <v>6</v>
      </c>
      <c r="HF25" s="3" t="s">
        <v>6</v>
      </c>
      <c r="HG25" s="3" t="s">
        <v>6</v>
      </c>
      <c r="HH25" s="3" t="s">
        <v>6</v>
      </c>
      <c r="HI25" s="3" t="s">
        <v>6</v>
      </c>
      <c r="HJ25" s="3" t="s">
        <v>6</v>
      </c>
      <c r="HK25" s="3" t="s">
        <v>6</v>
      </c>
      <c r="HL25" s="3" t="s">
        <v>6</v>
      </c>
      <c r="HM25" s="3" t="s">
        <v>6</v>
      </c>
      <c r="HN25" s="3" t="s">
        <v>6</v>
      </c>
      <c r="HO25" s="3" t="s">
        <v>6</v>
      </c>
      <c r="HP25" s="3" t="s">
        <v>6</v>
      </c>
      <c r="HQ25" s="3" t="s">
        <v>6</v>
      </c>
      <c r="HR25" s="3" t="s">
        <v>6</v>
      </c>
      <c r="HS25" s="3" t="s">
        <v>6</v>
      </c>
      <c r="HT25" s="3" t="s">
        <v>6</v>
      </c>
      <c r="HU25" s="3" t="s">
        <v>6</v>
      </c>
      <c r="HV25" s="3" t="s">
        <v>6</v>
      </c>
    </row>
    <row r="26" spans="2:230" x14ac:dyDescent="0.55000000000000004">
      <c r="B26" s="12" t="s">
        <v>225</v>
      </c>
      <c r="C26" s="6" t="str">
        <f t="shared" si="10"/>
        <v>土曜日</v>
      </c>
      <c r="D26" s="6"/>
      <c r="E26" s="6" t="str">
        <f t="shared" si="11"/>
        <v>〇</v>
      </c>
      <c r="F26" s="6" t="s">
        <v>428</v>
      </c>
      <c r="G26" s="6" t="s">
        <v>426</v>
      </c>
      <c r="H26" s="3">
        <v>2.98</v>
      </c>
      <c r="I26" s="3">
        <f>IF($E26="〇",H26*基本シート!$E$2,H26*VLOOKUP(LEFT(I$6,FIND("(",I$6)-1),基本シート!$B$6:$C$29,2,FALSE))</f>
        <v>89.131799999999998</v>
      </c>
      <c r="J26" s="3">
        <v>1</v>
      </c>
      <c r="K26" s="3">
        <f>IF($E26="〇",J26*基本シート!$E$2,J26*VLOOKUP(LEFT(K$6,FIND("(",K$6)-1),基本シート!$B$6:$C$29,2,FALSE))</f>
        <v>29.91</v>
      </c>
      <c r="L26" s="3">
        <v>1.01</v>
      </c>
      <c r="M26" s="3">
        <f>IF($E26="〇",L26*基本シート!$E$2,L26*VLOOKUP(LEFT(M$6,FIND("(",M$6)-1),基本シート!$B$6:$C$29,2,FALSE))</f>
        <v>30.209099999999999</v>
      </c>
      <c r="N26" s="3">
        <v>1.02</v>
      </c>
      <c r="O26" s="3">
        <f>IF($E26="〇",N26*基本シート!$E$2,N26*VLOOKUP(LEFT(O$6,FIND("(",O$6)-1),基本シート!$B$6:$C$29,2,FALSE))</f>
        <v>30.508200000000002</v>
      </c>
      <c r="P26" s="3">
        <v>1.1299999999999999</v>
      </c>
      <c r="Q26" s="3">
        <f>IF($E26="〇",P26*基本シート!$E$2,P26*VLOOKUP(LEFT(Q$6,FIND("(",Q$6)-1),基本シート!$B$6:$C$29,2,FALSE))</f>
        <v>33.798299999999998</v>
      </c>
      <c r="R26" s="3">
        <v>1.33</v>
      </c>
      <c r="S26" s="3">
        <f>IF($E26="〇",R26*基本シート!$E$2,R26*VLOOKUP(LEFT(S$6,FIND("(",S$6)-1),基本シート!$B$6:$C$29,2,FALSE))</f>
        <v>39.780300000000004</v>
      </c>
      <c r="T26" s="3">
        <v>1.17</v>
      </c>
      <c r="U26" s="3">
        <f>IF($E26="〇",T26*基本シート!$E$2,T26*VLOOKUP(LEFT(U$6,FIND("(",U$6)-1),基本シート!$B$6:$C$29,2,FALSE))</f>
        <v>34.994699999999995</v>
      </c>
      <c r="V26" s="3">
        <v>0.77</v>
      </c>
      <c r="W26" s="3">
        <f>IF($E26="〇",V26*基本シート!$E$2,V26*VLOOKUP(LEFT(W$6,FIND("(",W$6)-1),基本シート!$B$6:$C$29,2,FALSE))</f>
        <v>23.0307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0.01</v>
      </c>
      <c r="AM26" s="3">
        <f>IF($E26="〇",AL26*基本シート!$E$2,AL26*VLOOKUP(LEFT(AM$6,FIND("(",AM$6)-1),基本シート!$B$6:$C$29,2,FALSE))</f>
        <v>0.29910000000000003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1.74</v>
      </c>
      <c r="AQ26" s="3">
        <f>IF($E26="〇",AP26*基本シート!$E$2,AP26*VLOOKUP(LEFT(AQ$6,FIND("(",AQ$6)-1),基本シート!$B$6:$C$29,2,FALSE))</f>
        <v>52.043399999999998</v>
      </c>
      <c r="AR26" s="3">
        <v>1</v>
      </c>
      <c r="AS26" s="3">
        <f>IF($E26="〇",AR26*基本シート!$E$2,AR26*VLOOKUP(LEFT(AS$6,FIND("(",AS$6)-1),基本シート!$B$6:$C$29,2,FALSE))</f>
        <v>29.91</v>
      </c>
      <c r="AT26" s="3">
        <v>1.21</v>
      </c>
      <c r="AU26" s="3">
        <f>IF($E26="〇",AT26*基本シート!$E$2,AT26*VLOOKUP(LEFT(AU$6,FIND("(",AU$6)-1),基本シート!$B$6:$C$29,2,FALSE))</f>
        <v>36.191099999999999</v>
      </c>
      <c r="AV26" s="3">
        <v>1.65</v>
      </c>
      <c r="AW26" s="3">
        <f>IF($E26="〇",AV26*基本シート!$E$2,AV26*VLOOKUP(LEFT(AW$6,FIND("(",AW$6)-1),基本シート!$B$6:$C$29,2,FALSE))</f>
        <v>49.351499999999994</v>
      </c>
      <c r="AX26" s="3">
        <v>1.23</v>
      </c>
      <c r="AY26" s="3">
        <f>IF($E26="〇",AX26*基本シート!$E$2,AX26*VLOOKUP(LEFT(AY$6,FIND("(",AY$6)-1),基本シート!$B$6:$C$29,2,FALSE))</f>
        <v>36.789299999999997</v>
      </c>
      <c r="AZ26" s="3">
        <v>1.0900000000000001</v>
      </c>
      <c r="BA26" s="3">
        <f>IF($E26="〇",AZ26*基本シート!$E$2,AZ26*VLOOKUP(LEFT(BA$6,FIND("(",BA$6)-1),基本シート!$B$6:$C$29,2,FALSE))</f>
        <v>32.601900000000001</v>
      </c>
      <c r="BB26" s="3">
        <v>5.13</v>
      </c>
      <c r="BC26" s="3">
        <f>IF($E26="〇",BB26*基本シート!$E$2,BB26*VLOOKUP(LEFT(BC$6,FIND("(",BC$6)-1),基本シート!$B$6:$C$29,2,FALSE))</f>
        <v>153.4383</v>
      </c>
      <c r="BD26" s="3">
        <f t="shared" si="8"/>
        <v>23.479999999999997</v>
      </c>
      <c r="BE26" s="3">
        <f t="shared" si="9"/>
        <v>702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0.42</v>
      </c>
      <c r="BN26" s="3">
        <v>2.42</v>
      </c>
      <c r="BO26" s="3">
        <v>4.47</v>
      </c>
      <c r="BP26" s="3">
        <v>5.47</v>
      </c>
      <c r="BQ26" s="3">
        <v>4.78</v>
      </c>
      <c r="BR26" s="3">
        <v>5.21</v>
      </c>
      <c r="BS26" s="3">
        <v>4.97</v>
      </c>
      <c r="BT26" s="3">
        <v>3.42</v>
      </c>
      <c r="BU26" s="3">
        <v>1.58</v>
      </c>
      <c r="BV26" s="3">
        <v>0.15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0.11</v>
      </c>
      <c r="CS26" s="3">
        <f>CR26*基本シート!$C$3</f>
        <v>1.76</v>
      </c>
      <c r="CT26" s="3">
        <v>1.79</v>
      </c>
      <c r="CU26" s="3">
        <f>CT26*基本シート!$C$3</f>
        <v>28.64</v>
      </c>
      <c r="CV26" s="3">
        <v>3.55</v>
      </c>
      <c r="CW26" s="3">
        <f>CV26*基本シート!$C$3</f>
        <v>56.8</v>
      </c>
      <c r="CX26" s="3">
        <v>4.79</v>
      </c>
      <c r="CY26" s="3">
        <f>CX26*基本シート!$C$3</f>
        <v>76.64</v>
      </c>
      <c r="CZ26" s="3">
        <v>4.09</v>
      </c>
      <c r="DA26" s="3">
        <f>CZ26*基本シート!$C$3</f>
        <v>65.44</v>
      </c>
      <c r="DB26" s="3">
        <v>4.54</v>
      </c>
      <c r="DC26" s="3">
        <f>DB26*基本シート!$C$3</f>
        <v>72.64</v>
      </c>
      <c r="DD26" s="3">
        <v>3.83</v>
      </c>
      <c r="DE26" s="3">
        <f>DD26*基本シート!$C$3</f>
        <v>61.28</v>
      </c>
      <c r="DF26" s="3">
        <v>0.99</v>
      </c>
      <c r="DG26" s="3">
        <f>DF26*基本シート!$C$3</f>
        <v>15.84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23.78</v>
      </c>
      <c r="EA26" s="3">
        <f>ROUND(DZ26*基本シート!$C$3,0)</f>
        <v>380</v>
      </c>
      <c r="EB26" s="3">
        <v>1.97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0.02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0.03</v>
      </c>
      <c r="EW26" s="3">
        <v>0.03</v>
      </c>
      <c r="EX26" s="3">
        <v>0.03</v>
      </c>
      <c r="EY26" s="3">
        <v>4.2300000000000004</v>
      </c>
      <c r="EZ26" s="3">
        <f t="shared" si="13"/>
        <v>6.5199999999999987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0.04</v>
      </c>
      <c r="FP26" s="3">
        <v>0.84</v>
      </c>
      <c r="FQ26" s="3">
        <v>2.2200000000000002</v>
      </c>
      <c r="FR26" s="3">
        <v>1.1299999999999999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4.24</v>
      </c>
      <c r="FZ26" s="3">
        <v>1.01</v>
      </c>
      <c r="GA26" s="3">
        <v>0.97</v>
      </c>
      <c r="GB26" s="3">
        <v>0.98</v>
      </c>
      <c r="GC26" s="3">
        <v>0.99</v>
      </c>
      <c r="GD26" s="3">
        <v>1.1000000000000001</v>
      </c>
      <c r="GE26" s="3">
        <v>1.3</v>
      </c>
      <c r="GF26" s="3">
        <v>1.1499999999999999</v>
      </c>
      <c r="GG26" s="3">
        <v>1.08</v>
      </c>
      <c r="GH26" s="3">
        <v>0.63</v>
      </c>
      <c r="GI26" s="3">
        <v>0.93</v>
      </c>
      <c r="GJ26" s="3">
        <v>0.68</v>
      </c>
      <c r="GK26" s="3">
        <v>0.69</v>
      </c>
      <c r="GL26" s="3">
        <v>0.67</v>
      </c>
      <c r="GM26" s="3">
        <v>1.1399999999999999</v>
      </c>
      <c r="GN26" s="3">
        <v>2.4700000000000002</v>
      </c>
      <c r="GO26" s="3">
        <v>2.34</v>
      </c>
      <c r="GP26" s="3">
        <v>2.38</v>
      </c>
      <c r="GQ26" s="3">
        <v>2.87</v>
      </c>
      <c r="GR26" s="3">
        <v>0.97</v>
      </c>
      <c r="GS26" s="3">
        <v>1.18</v>
      </c>
      <c r="GT26" s="3">
        <v>1.62</v>
      </c>
      <c r="GU26" s="3">
        <v>1.2</v>
      </c>
      <c r="GV26" s="3">
        <v>1.06</v>
      </c>
      <c r="GW26" s="3">
        <v>0.9</v>
      </c>
      <c r="GX26" s="3">
        <f t="shared" si="15"/>
        <v>30.31</v>
      </c>
      <c r="GY26" s="3" t="s">
        <v>6</v>
      </c>
      <c r="GZ26" s="3" t="s">
        <v>6</v>
      </c>
      <c r="HA26" s="3" t="s">
        <v>6</v>
      </c>
      <c r="HB26" s="3" t="s">
        <v>6</v>
      </c>
      <c r="HC26" s="3" t="s">
        <v>6</v>
      </c>
      <c r="HD26" s="3" t="s">
        <v>6</v>
      </c>
      <c r="HE26" s="3" t="s">
        <v>6</v>
      </c>
      <c r="HF26" s="3" t="s">
        <v>6</v>
      </c>
      <c r="HG26" s="3" t="s">
        <v>6</v>
      </c>
      <c r="HH26" s="3" t="s">
        <v>6</v>
      </c>
      <c r="HI26" s="3" t="s">
        <v>6</v>
      </c>
      <c r="HJ26" s="3" t="s">
        <v>6</v>
      </c>
      <c r="HK26" s="3" t="s">
        <v>6</v>
      </c>
      <c r="HL26" s="3" t="s">
        <v>6</v>
      </c>
      <c r="HM26" s="3" t="s">
        <v>6</v>
      </c>
      <c r="HN26" s="3" t="s">
        <v>6</v>
      </c>
      <c r="HO26" s="3" t="s">
        <v>6</v>
      </c>
      <c r="HP26" s="3" t="s">
        <v>6</v>
      </c>
      <c r="HQ26" s="3" t="s">
        <v>6</v>
      </c>
      <c r="HR26" s="3" t="s">
        <v>6</v>
      </c>
      <c r="HS26" s="3" t="s">
        <v>6</v>
      </c>
      <c r="HT26" s="3" t="s">
        <v>6</v>
      </c>
      <c r="HU26" s="3" t="s">
        <v>6</v>
      </c>
      <c r="HV26" s="3" t="s">
        <v>6</v>
      </c>
    </row>
    <row r="27" spans="2:230" x14ac:dyDescent="0.55000000000000004">
      <c r="B27" s="12" t="s">
        <v>226</v>
      </c>
      <c r="C27" s="6" t="str">
        <f t="shared" si="10"/>
        <v>日曜日</v>
      </c>
      <c r="D27" s="6"/>
      <c r="E27" s="6" t="str">
        <f t="shared" si="11"/>
        <v>〇</v>
      </c>
      <c r="F27" s="6" t="s">
        <v>427</v>
      </c>
      <c r="G27" s="6" t="s">
        <v>431</v>
      </c>
      <c r="H27" s="3">
        <v>2.12</v>
      </c>
      <c r="I27" s="3">
        <f>IF($E27="〇",H27*基本シート!$E$2,H27*VLOOKUP(LEFT(I$6,FIND("(",I$6)-1),基本シート!$B$6:$C$29,2,FALSE))</f>
        <v>63.409200000000006</v>
      </c>
      <c r="J27" s="3">
        <v>1.01</v>
      </c>
      <c r="K27" s="3">
        <f>IF($E27="〇",J27*基本シート!$E$2,J27*VLOOKUP(LEFT(K$6,FIND("(",K$6)-1),基本シート!$B$6:$C$29,2,FALSE))</f>
        <v>30.209099999999999</v>
      </c>
      <c r="L27" s="3">
        <v>0.83</v>
      </c>
      <c r="M27" s="3">
        <f>IF($E27="〇",L27*基本シート!$E$2,L27*VLOOKUP(LEFT(M$6,FIND("(",M$6)-1),基本シート!$B$6:$C$29,2,FALSE))</f>
        <v>24.825299999999999</v>
      </c>
      <c r="N27" s="3">
        <v>0.88</v>
      </c>
      <c r="O27" s="3">
        <f>IF($E27="〇",N27*基本シート!$E$2,N27*VLOOKUP(LEFT(O$6,FIND("(",O$6)-1),基本シート!$B$6:$C$29,2,FALSE))</f>
        <v>26.320800000000002</v>
      </c>
      <c r="P27" s="3">
        <v>0.87</v>
      </c>
      <c r="Q27" s="3">
        <f>IF($E27="〇",P27*基本シート!$E$2,P27*VLOOKUP(LEFT(Q$6,FIND("(",Q$6)-1),基本シート!$B$6:$C$29,2,FALSE))</f>
        <v>26.021699999999999</v>
      </c>
      <c r="R27" s="3">
        <v>0.88</v>
      </c>
      <c r="S27" s="3">
        <f>IF($E27="〇",R27*基本シート!$E$2,R27*VLOOKUP(LEFT(S$6,FIND("(",S$6)-1),基本シート!$B$6:$C$29,2,FALSE))</f>
        <v>26.320800000000002</v>
      </c>
      <c r="T27" s="3">
        <v>0.9</v>
      </c>
      <c r="U27" s="3">
        <f>IF($E27="〇",T27*基本シート!$E$2,T27*VLOOKUP(LEFT(U$6,FIND("(",U$6)-1),基本シート!$B$6:$C$29,2,FALSE))</f>
        <v>26.919</v>
      </c>
      <c r="V27" s="3">
        <v>0.95</v>
      </c>
      <c r="W27" s="3">
        <f>IF($E27="〇",V27*基本シート!$E$2,V27*VLOOKUP(LEFT(W$6,FIND("(",W$6)-1),基本シート!$B$6:$C$29,2,FALSE))</f>
        <v>28.4145</v>
      </c>
      <c r="X27" s="3">
        <v>1.0900000000000001</v>
      </c>
      <c r="Y27" s="3">
        <f>IF($E27="〇",X27*基本シート!$E$2,X27*VLOOKUP(LEFT(Y$6,FIND("(",Y$6)-1),基本シート!$B$6:$C$29,2,FALSE))</f>
        <v>32.601900000000001</v>
      </c>
      <c r="Z27" s="3">
        <v>2.67</v>
      </c>
      <c r="AA27" s="3">
        <f>IF($E27="〇",Z27*基本シート!$E$2,Z27*VLOOKUP(LEFT(AA$6,FIND("(",AA$6)-1),基本シート!$B$6:$C$29,2,FALSE))</f>
        <v>79.859700000000004</v>
      </c>
      <c r="AB27" s="3">
        <v>0.01</v>
      </c>
      <c r="AC27" s="3">
        <f>IF($E27="〇",AB27*基本シート!$E$2,AB27*VLOOKUP(LEFT(AC$6,FIND("(",AC$6)-1),基本シート!$B$6:$C$29,2,FALSE))</f>
        <v>0.29910000000000003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0.02</v>
      </c>
      <c r="AG27" s="3">
        <f>IF($E27="〇",AF27*基本シート!$E$2,AF27*VLOOKUP(LEFT(AG$6,FIND("(",AG$6)-1),基本シート!$B$6:$C$29,2,FALSE))</f>
        <v>0.59820000000000007</v>
      </c>
      <c r="AH27" s="3">
        <v>0.01</v>
      </c>
      <c r="AI27" s="3">
        <f>IF($E27="〇",AH27*基本シート!$E$2,AH27*VLOOKUP(LEFT(AI$6,FIND("(",AI$6)-1),基本シート!$B$6:$C$29,2,FALSE))</f>
        <v>0.29910000000000003</v>
      </c>
      <c r="AJ27" s="3">
        <v>1.22</v>
      </c>
      <c r="AK27" s="3">
        <f>IF($E27="〇",AJ27*基本シート!$E$2,AJ27*VLOOKUP(LEFT(AK$6,FIND("(",AK$6)-1),基本シート!$B$6:$C$29,2,FALSE))</f>
        <v>36.490200000000002</v>
      </c>
      <c r="AL27" s="3">
        <v>2.73</v>
      </c>
      <c r="AM27" s="3">
        <f>IF($E27="〇",AL27*基本シート!$E$2,AL27*VLOOKUP(LEFT(AM$6,FIND("(",AM$6)-1),基本シート!$B$6:$C$29,2,FALSE))</f>
        <v>81.654300000000006</v>
      </c>
      <c r="AN27" s="3">
        <v>2.6</v>
      </c>
      <c r="AO27" s="3">
        <f>IF($E27="〇",AN27*基本シート!$E$2,AN27*VLOOKUP(LEFT(AO$6,FIND("(",AO$6)-1),基本シート!$B$6:$C$29,2,FALSE))</f>
        <v>77.766000000000005</v>
      </c>
      <c r="AP27" s="3">
        <v>1.9</v>
      </c>
      <c r="AQ27" s="3">
        <f>IF($E27="〇",AP27*基本シート!$E$2,AP27*VLOOKUP(LEFT(AQ$6,FIND("(",AQ$6)-1),基本シート!$B$6:$C$29,2,FALSE))</f>
        <v>56.829000000000001</v>
      </c>
      <c r="AR27" s="3">
        <v>1.06</v>
      </c>
      <c r="AS27" s="3">
        <f>IF($E27="〇",AR27*基本シート!$E$2,AR27*VLOOKUP(LEFT(AS$6,FIND("(",AS$6)-1),基本シート!$B$6:$C$29,2,FALSE))</f>
        <v>31.704600000000003</v>
      </c>
      <c r="AT27" s="3">
        <v>1.1000000000000001</v>
      </c>
      <c r="AU27" s="3">
        <f>IF($E27="〇",AT27*基本シート!$E$2,AT27*VLOOKUP(LEFT(AU$6,FIND("(",AU$6)-1),基本シート!$B$6:$C$29,2,FALSE))</f>
        <v>32.901000000000003</v>
      </c>
      <c r="AV27" s="3">
        <v>1.22</v>
      </c>
      <c r="AW27" s="3">
        <f>IF($E27="〇",AV27*基本シート!$E$2,AV27*VLOOKUP(LEFT(AW$6,FIND("(",AW$6)-1),基本シート!$B$6:$C$29,2,FALSE))</f>
        <v>36.490200000000002</v>
      </c>
      <c r="AX27" s="3">
        <v>0.97</v>
      </c>
      <c r="AY27" s="3">
        <f>IF($E27="〇",AX27*基本シート!$E$2,AX27*VLOOKUP(LEFT(AY$6,FIND("(",AY$6)-1),基本シート!$B$6:$C$29,2,FALSE))</f>
        <v>29.012699999999999</v>
      </c>
      <c r="AZ27" s="3">
        <v>0.74</v>
      </c>
      <c r="BA27" s="3">
        <f>IF($E27="〇",AZ27*基本シート!$E$2,AZ27*VLOOKUP(LEFT(BA$6,FIND("(",BA$6)-1),基本シート!$B$6:$C$29,2,FALSE))</f>
        <v>22.133399999999998</v>
      </c>
      <c r="BB27" s="3">
        <v>4.84</v>
      </c>
      <c r="BC27" s="3">
        <f>IF($E27="〇",BB27*基本シート!$E$2,BB27*VLOOKUP(LEFT(BC$6,FIND("(",BC$6)-1),基本シート!$B$6:$C$29,2,FALSE))</f>
        <v>144.76439999999999</v>
      </c>
      <c r="BD27" s="3">
        <f t="shared" si="8"/>
        <v>30.619999999999994</v>
      </c>
      <c r="BE27" s="3">
        <f t="shared" si="9"/>
        <v>916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0.03</v>
      </c>
      <c r="BO27" s="3">
        <v>0.1</v>
      </c>
      <c r="BP27" s="3">
        <v>0.18</v>
      </c>
      <c r="BQ27" s="3">
        <v>0.41</v>
      </c>
      <c r="BR27" s="3">
        <v>0.39</v>
      </c>
      <c r="BS27" s="3">
        <v>0.21</v>
      </c>
      <c r="BT27" s="3">
        <v>0.18</v>
      </c>
      <c r="BU27" s="3">
        <v>0.04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0.04</v>
      </c>
      <c r="EA27" s="3">
        <f>ROUND(DZ27*基本シート!$C$3,0)</f>
        <v>1</v>
      </c>
      <c r="EB27" s="3">
        <v>1.24</v>
      </c>
      <c r="EC27" s="3">
        <v>0.03</v>
      </c>
      <c r="ED27" s="3">
        <v>0.02</v>
      </c>
      <c r="EE27" s="3">
        <v>0.03</v>
      </c>
      <c r="EF27" s="3">
        <v>0.02</v>
      </c>
      <c r="EG27" s="3">
        <v>0.03</v>
      </c>
      <c r="EH27" s="3">
        <v>0.03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0.03</v>
      </c>
      <c r="EU27" s="3">
        <v>0.03</v>
      </c>
      <c r="EV27" s="3">
        <v>0.03</v>
      </c>
      <c r="EW27" s="3">
        <v>0.03</v>
      </c>
      <c r="EX27" s="3">
        <v>0.03</v>
      </c>
      <c r="EY27" s="3">
        <v>4.21</v>
      </c>
      <c r="EZ27" s="3">
        <f t="shared" si="13"/>
        <v>5.8100000000000005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0.4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5.7100000000000009</v>
      </c>
      <c r="FZ27" s="3">
        <v>0.88</v>
      </c>
      <c r="GA27" s="3">
        <v>0.98</v>
      </c>
      <c r="GB27" s="3">
        <v>0.81</v>
      </c>
      <c r="GC27" s="3">
        <v>0.85</v>
      </c>
      <c r="GD27" s="3">
        <v>0.85</v>
      </c>
      <c r="GE27" s="3">
        <v>0.85</v>
      </c>
      <c r="GF27" s="3">
        <v>0.87</v>
      </c>
      <c r="GG27" s="3">
        <v>0.95</v>
      </c>
      <c r="GH27" s="3">
        <v>1.1299999999999999</v>
      </c>
      <c r="GI27" s="3">
        <v>2.77</v>
      </c>
      <c r="GJ27" s="3">
        <v>1.9</v>
      </c>
      <c r="GK27" s="3">
        <v>1.1299999999999999</v>
      </c>
      <c r="GL27" s="3">
        <v>2.17</v>
      </c>
      <c r="GM27" s="3">
        <v>1.29</v>
      </c>
      <c r="GN27" s="3">
        <v>1.8</v>
      </c>
      <c r="GO27" s="3">
        <v>2.77</v>
      </c>
      <c r="GP27" s="3">
        <v>2.58</v>
      </c>
      <c r="GQ27" s="3">
        <v>1.87</v>
      </c>
      <c r="GR27" s="3">
        <v>1.03</v>
      </c>
      <c r="GS27" s="3">
        <v>1.07</v>
      </c>
      <c r="GT27" s="3">
        <v>1.19</v>
      </c>
      <c r="GU27" s="3">
        <v>0.94</v>
      </c>
      <c r="GV27" s="3">
        <v>0.71</v>
      </c>
      <c r="GW27" s="3">
        <v>0.63</v>
      </c>
      <c r="GX27" s="3">
        <f t="shared" si="15"/>
        <v>32.020000000000003</v>
      </c>
      <c r="GY27" s="3" t="s">
        <v>6</v>
      </c>
      <c r="GZ27" s="3" t="s">
        <v>6</v>
      </c>
      <c r="HA27" s="3" t="s">
        <v>6</v>
      </c>
      <c r="HB27" s="3" t="s">
        <v>6</v>
      </c>
      <c r="HC27" s="3" t="s">
        <v>6</v>
      </c>
      <c r="HD27" s="3" t="s">
        <v>6</v>
      </c>
      <c r="HE27" s="3" t="s">
        <v>6</v>
      </c>
      <c r="HF27" s="3" t="s">
        <v>6</v>
      </c>
      <c r="HG27" s="3" t="s">
        <v>6</v>
      </c>
      <c r="HH27" s="3" t="s">
        <v>6</v>
      </c>
      <c r="HI27" s="3" t="s">
        <v>6</v>
      </c>
      <c r="HJ27" s="3" t="s">
        <v>6</v>
      </c>
      <c r="HK27" s="3" t="s">
        <v>6</v>
      </c>
      <c r="HL27" s="3" t="s">
        <v>6</v>
      </c>
      <c r="HM27" s="3" t="s">
        <v>6</v>
      </c>
      <c r="HN27" s="3" t="s">
        <v>6</v>
      </c>
      <c r="HO27" s="3" t="s">
        <v>6</v>
      </c>
      <c r="HP27" s="3" t="s">
        <v>6</v>
      </c>
      <c r="HQ27" s="3" t="s">
        <v>6</v>
      </c>
      <c r="HR27" s="3" t="s">
        <v>6</v>
      </c>
      <c r="HS27" s="3" t="s">
        <v>6</v>
      </c>
      <c r="HT27" s="3" t="s">
        <v>6</v>
      </c>
      <c r="HU27" s="3" t="s">
        <v>6</v>
      </c>
      <c r="HV27" s="3" t="s">
        <v>6</v>
      </c>
    </row>
    <row r="28" spans="2:230" x14ac:dyDescent="0.55000000000000004">
      <c r="B28" s="12" t="s">
        <v>227</v>
      </c>
      <c r="C28" s="6" t="str">
        <f t="shared" si="10"/>
        <v>月曜日</v>
      </c>
      <c r="D28" s="6"/>
      <c r="E28" s="6" t="str">
        <f t="shared" si="11"/>
        <v/>
      </c>
      <c r="F28" s="6" t="s">
        <v>426</v>
      </c>
      <c r="G28" s="6" t="s">
        <v>431</v>
      </c>
      <c r="H28" s="3">
        <v>3.57</v>
      </c>
      <c r="I28" s="3">
        <f>IF($E28="〇",H28*基本シート!$E$2,H28*VLOOKUP(LEFT(I$6,FIND("(",I$6)-1),基本シート!$B$6:$C$29,2,FALSE))</f>
        <v>106.7787</v>
      </c>
      <c r="J28" s="3">
        <v>0.62</v>
      </c>
      <c r="K28" s="3">
        <f>IF($E28="〇",J28*基本シート!$E$2,J28*VLOOKUP(LEFT(K$6,FIND("(",K$6)-1),基本シート!$B$6:$C$29,2,FALSE))</f>
        <v>18.5442</v>
      </c>
      <c r="L28" s="3">
        <v>0.71</v>
      </c>
      <c r="M28" s="3">
        <f>IF($E28="〇",L28*基本シート!$E$2,L28*VLOOKUP(LEFT(M$6,FIND("(",M$6)-1),基本シート!$B$6:$C$29,2,FALSE))</f>
        <v>21.2361</v>
      </c>
      <c r="N28" s="3">
        <v>0.74</v>
      </c>
      <c r="O28" s="3">
        <f>IF($E28="〇",N28*基本シート!$E$2,N28*VLOOKUP(LEFT(O$6,FIND("(",O$6)-1),基本シート!$B$6:$C$29,2,FALSE))</f>
        <v>22.133399999999998</v>
      </c>
      <c r="P28" s="3">
        <v>0.86</v>
      </c>
      <c r="Q28" s="3">
        <f>IF($E28="〇",P28*基本シート!$E$2,P28*VLOOKUP(LEFT(Q$6,FIND("(",Q$6)-1),基本シート!$B$6:$C$29,2,FALSE))</f>
        <v>25.7226</v>
      </c>
      <c r="R28" s="3">
        <v>0.75</v>
      </c>
      <c r="S28" s="3">
        <f>IF($E28="〇",R28*基本シート!$E$2,R28*VLOOKUP(LEFT(S$6,FIND("(",S$6)-1),基本シート!$B$6:$C$29,2,FALSE))</f>
        <v>22.432500000000001</v>
      </c>
      <c r="T28" s="3">
        <v>0.77</v>
      </c>
      <c r="U28" s="3">
        <f>IF($E28="〇",T28*基本シート!$E$2,T28*VLOOKUP(LEFT(U$6,FIND("(",U$6)-1),基本シート!$B$6:$C$29,2,FALSE))</f>
        <v>23.0307</v>
      </c>
      <c r="V28" s="3">
        <v>1.79</v>
      </c>
      <c r="W28" s="3">
        <f>IF($E28="〇",V28*基本シート!$E$2,V28*VLOOKUP(LEFT(W$6,FIND("(",W$6)-1),基本シート!$B$6:$C$29,2,FALSE))</f>
        <v>66.194199999999995</v>
      </c>
      <c r="X28" s="3">
        <v>0.03</v>
      </c>
      <c r="Y28" s="3">
        <f>IF($E28="〇",X28*基本シート!$E$2,X28*VLOOKUP(LEFT(Y$6,FIND("(",Y$6)-1),基本シート!$B$6:$C$29,2,FALSE))</f>
        <v>1.1093999999999999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1.83</v>
      </c>
      <c r="AQ28" s="3">
        <f>IF($E28="〇",AP28*基本シート!$E$2,AP28*VLOOKUP(LEFT(AQ$6,FIND("(",AQ$6)-1),基本シート!$B$6:$C$29,2,FALSE))</f>
        <v>67.673400000000001</v>
      </c>
      <c r="AR28" s="3">
        <v>0.93</v>
      </c>
      <c r="AS28" s="3">
        <f>IF($E28="〇",AR28*基本シート!$E$2,AR28*VLOOKUP(LEFT(AS$6,FIND("(",AS$6)-1),基本シート!$B$6:$C$29,2,FALSE))</f>
        <v>34.391399999999997</v>
      </c>
      <c r="AT28" s="3">
        <v>1.1299999999999999</v>
      </c>
      <c r="AU28" s="3">
        <f>IF($E28="〇",AT28*基本シート!$E$2,AT28*VLOOKUP(LEFT(AU$6,FIND("(",AU$6)-1),基本シート!$B$6:$C$29,2,FALSE))</f>
        <v>41.787399999999991</v>
      </c>
      <c r="AV28" s="3">
        <v>1.04</v>
      </c>
      <c r="AW28" s="3">
        <f>IF($E28="〇",AV28*基本シート!$E$2,AV28*VLOOKUP(LEFT(AW$6,FIND("(",AW$6)-1),基本シート!$B$6:$C$29,2,FALSE))</f>
        <v>38.459199999999996</v>
      </c>
      <c r="AX28" s="3">
        <v>1.41</v>
      </c>
      <c r="AY28" s="3">
        <f>IF($E28="〇",AX28*基本シート!$E$2,AX28*VLOOKUP(LEFT(AY$6,FIND("(",AY$6)-1),基本シート!$B$6:$C$29,2,FALSE))</f>
        <v>42.173099999999998</v>
      </c>
      <c r="AZ28" s="3">
        <v>0.95</v>
      </c>
      <c r="BA28" s="3">
        <f>IF($E28="〇",AZ28*基本シート!$E$2,AZ28*VLOOKUP(LEFT(BA$6,FIND("(",BA$6)-1),基本シート!$B$6:$C$29,2,FALSE))</f>
        <v>28.4145</v>
      </c>
      <c r="BB28" s="3">
        <v>5.12</v>
      </c>
      <c r="BC28" s="3">
        <f>IF($E28="〇",BB28*基本シート!$E$2,BB28*VLOOKUP(LEFT(BC$6,FIND("(",BC$6)-1),基本シート!$B$6:$C$29,2,FALSE))</f>
        <v>153.13920000000002</v>
      </c>
      <c r="BD28" s="3">
        <f t="shared" si="8"/>
        <v>22.249999999999996</v>
      </c>
      <c r="BE28" s="3">
        <f t="shared" si="9"/>
        <v>713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7.0000000000000007E-2</v>
      </c>
      <c r="BN28" s="3">
        <v>0.43</v>
      </c>
      <c r="BO28" s="3">
        <v>0.72</v>
      </c>
      <c r="BP28" s="3">
        <v>0.87</v>
      </c>
      <c r="BQ28" s="3">
        <v>1.62</v>
      </c>
      <c r="BR28" s="3">
        <v>2.33</v>
      </c>
      <c r="BS28" s="3">
        <v>1.86</v>
      </c>
      <c r="BT28" s="3">
        <v>1.04</v>
      </c>
      <c r="BU28" s="3">
        <v>0.26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0.16</v>
      </c>
      <c r="CU28" s="3">
        <f>CT28*基本シート!$C$3</f>
        <v>2.56</v>
      </c>
      <c r="CV28" s="3">
        <v>0.37</v>
      </c>
      <c r="CW28" s="3">
        <f>CV28*基本シート!$C$3</f>
        <v>5.92</v>
      </c>
      <c r="CX28" s="3">
        <v>0.49</v>
      </c>
      <c r="CY28" s="3">
        <f>CX28*基本シート!$C$3</f>
        <v>7.84</v>
      </c>
      <c r="CZ28" s="3">
        <v>1.23</v>
      </c>
      <c r="DA28" s="3">
        <f>CZ28*基本シート!$C$3</f>
        <v>19.68</v>
      </c>
      <c r="DB28" s="3">
        <v>1.93</v>
      </c>
      <c r="DC28" s="3">
        <f>DB28*基本シート!$C$3</f>
        <v>30.88</v>
      </c>
      <c r="DD28" s="3">
        <v>1.47</v>
      </c>
      <c r="DE28" s="3">
        <f>DD28*基本シート!$C$3</f>
        <v>23.52</v>
      </c>
      <c r="DF28" s="3">
        <v>0.61</v>
      </c>
      <c r="DG28" s="3">
        <f>DF28*基本シート!$C$3</f>
        <v>9.76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6.26</v>
      </c>
      <c r="EA28" s="3">
        <f>ROUND(DZ28*基本シート!$C$3,0)</f>
        <v>100</v>
      </c>
      <c r="EB28" s="3">
        <v>2.89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0.02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0.03</v>
      </c>
      <c r="EV28" s="3">
        <v>0.02</v>
      </c>
      <c r="EW28" s="3">
        <v>0.03</v>
      </c>
      <c r="EX28" s="3">
        <v>0.02</v>
      </c>
      <c r="EY28" s="3">
        <v>4.5199999999999996</v>
      </c>
      <c r="EZ28" s="3">
        <f t="shared" si="13"/>
        <v>7.6999999999999984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0.01</v>
      </c>
      <c r="FN28" s="3">
        <v>0</v>
      </c>
      <c r="FO28" s="3">
        <v>0.42</v>
      </c>
      <c r="FP28" s="3">
        <v>1.85</v>
      </c>
      <c r="FQ28" s="3">
        <v>2.17</v>
      </c>
      <c r="FR28" s="3">
        <v>0.6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5.0699999999999994</v>
      </c>
      <c r="FZ28" s="3">
        <v>0.68</v>
      </c>
      <c r="GA28" s="3">
        <v>0.59</v>
      </c>
      <c r="GB28" s="3">
        <v>0.68</v>
      </c>
      <c r="GC28" s="3">
        <v>0.71</v>
      </c>
      <c r="GD28" s="3">
        <v>0.83</v>
      </c>
      <c r="GE28" s="3">
        <v>0.72</v>
      </c>
      <c r="GF28" s="3">
        <v>0.75</v>
      </c>
      <c r="GG28" s="3">
        <v>1.86</v>
      </c>
      <c r="GH28" s="3">
        <v>0.31</v>
      </c>
      <c r="GI28" s="3">
        <v>0.35</v>
      </c>
      <c r="GJ28" s="3">
        <v>0.38</v>
      </c>
      <c r="GK28" s="3">
        <v>0.4</v>
      </c>
      <c r="GL28" s="3">
        <v>0.41</v>
      </c>
      <c r="GM28" s="3">
        <v>0.39</v>
      </c>
      <c r="GN28" s="3">
        <v>0.85</v>
      </c>
      <c r="GO28" s="3">
        <v>2.11</v>
      </c>
      <c r="GP28" s="3">
        <v>2.1800000000000002</v>
      </c>
      <c r="GQ28" s="3">
        <v>2.4300000000000002</v>
      </c>
      <c r="GR28" s="3">
        <v>0.91</v>
      </c>
      <c r="GS28" s="3">
        <v>1.1000000000000001</v>
      </c>
      <c r="GT28" s="3">
        <v>1.02</v>
      </c>
      <c r="GU28" s="3">
        <v>1.38</v>
      </c>
      <c r="GV28" s="3">
        <v>0.93</v>
      </c>
      <c r="GW28" s="3">
        <v>0.6</v>
      </c>
      <c r="GX28" s="3">
        <f t="shared" si="15"/>
        <v>22.57</v>
      </c>
      <c r="GY28" s="3" t="s">
        <v>6</v>
      </c>
      <c r="GZ28" s="3" t="s">
        <v>6</v>
      </c>
      <c r="HA28" s="3" t="s">
        <v>6</v>
      </c>
      <c r="HB28" s="3" t="s">
        <v>6</v>
      </c>
      <c r="HC28" s="3" t="s">
        <v>6</v>
      </c>
      <c r="HD28" s="3" t="s">
        <v>6</v>
      </c>
      <c r="HE28" s="3" t="s">
        <v>6</v>
      </c>
      <c r="HF28" s="3" t="s">
        <v>6</v>
      </c>
      <c r="HG28" s="3" t="s">
        <v>6</v>
      </c>
      <c r="HH28" s="3" t="s">
        <v>6</v>
      </c>
      <c r="HI28" s="3" t="s">
        <v>6</v>
      </c>
      <c r="HJ28" s="3" t="s">
        <v>6</v>
      </c>
      <c r="HK28" s="3" t="s">
        <v>6</v>
      </c>
      <c r="HL28" s="3" t="s">
        <v>6</v>
      </c>
      <c r="HM28" s="3" t="s">
        <v>6</v>
      </c>
      <c r="HN28" s="3" t="s">
        <v>6</v>
      </c>
      <c r="HO28" s="3" t="s">
        <v>6</v>
      </c>
      <c r="HP28" s="3" t="s">
        <v>6</v>
      </c>
      <c r="HQ28" s="3" t="s">
        <v>6</v>
      </c>
      <c r="HR28" s="3" t="s">
        <v>6</v>
      </c>
      <c r="HS28" s="3" t="s">
        <v>6</v>
      </c>
      <c r="HT28" s="3" t="s">
        <v>6</v>
      </c>
      <c r="HU28" s="3" t="s">
        <v>6</v>
      </c>
      <c r="HV28" s="3" t="s">
        <v>6</v>
      </c>
    </row>
    <row r="29" spans="2:230" x14ac:dyDescent="0.55000000000000004">
      <c r="B29" s="12" t="s">
        <v>228</v>
      </c>
      <c r="C29" s="6" t="str">
        <f t="shared" si="10"/>
        <v>火曜日</v>
      </c>
      <c r="D29" s="6" t="s">
        <v>82</v>
      </c>
      <c r="E29" s="6" t="str">
        <f t="shared" si="11"/>
        <v>〇</v>
      </c>
      <c r="F29" s="6" t="s">
        <v>427</v>
      </c>
      <c r="G29" s="6" t="s">
        <v>430</v>
      </c>
      <c r="H29" s="3">
        <v>2.48</v>
      </c>
      <c r="I29" s="3">
        <f>IF($E29="〇",H29*基本シート!$E$2,H29*VLOOKUP(LEFT(I$6,FIND("(",I$6)-1),基本シート!$B$6:$C$29,2,FALSE))</f>
        <v>74.1768</v>
      </c>
      <c r="J29" s="3">
        <v>0.67</v>
      </c>
      <c r="K29" s="3">
        <f>IF($E29="〇",J29*基本シート!$E$2,J29*VLOOKUP(LEFT(K$6,FIND("(",K$6)-1),基本シート!$B$6:$C$29,2,FALSE))</f>
        <v>20.0397</v>
      </c>
      <c r="L29" s="3">
        <v>0.66</v>
      </c>
      <c r="M29" s="3">
        <f>IF($E29="〇",L29*基本シート!$E$2,L29*VLOOKUP(LEFT(M$6,FIND("(",M$6)-1),基本シート!$B$6:$C$29,2,FALSE))</f>
        <v>19.740600000000001</v>
      </c>
      <c r="N29" s="3">
        <v>0.6</v>
      </c>
      <c r="O29" s="3">
        <f>IF($E29="〇",N29*基本シート!$E$2,N29*VLOOKUP(LEFT(O$6,FIND("(",O$6)-1),基本シート!$B$6:$C$29,2,FALSE))</f>
        <v>17.945999999999998</v>
      </c>
      <c r="P29" s="3">
        <v>0.89</v>
      </c>
      <c r="Q29" s="3">
        <f>IF($E29="〇",P29*基本シート!$E$2,P29*VLOOKUP(LEFT(Q$6,FIND("(",Q$6)-1),基本シート!$B$6:$C$29,2,FALSE))</f>
        <v>26.619900000000001</v>
      </c>
      <c r="R29" s="3">
        <v>0.67</v>
      </c>
      <c r="S29" s="3">
        <f>IF($E29="〇",R29*基本シート!$E$2,R29*VLOOKUP(LEFT(S$6,FIND("(",S$6)-1),基本シート!$B$6:$C$29,2,FALSE))</f>
        <v>20.0397</v>
      </c>
      <c r="T29" s="3">
        <v>0.87</v>
      </c>
      <c r="U29" s="3">
        <f>IF($E29="〇",T29*基本シート!$E$2,T29*VLOOKUP(LEFT(U$6,FIND("(",U$6)-1),基本シート!$B$6:$C$29,2,FALSE))</f>
        <v>26.021699999999999</v>
      </c>
      <c r="V29" s="3">
        <v>0.53</v>
      </c>
      <c r="W29" s="3">
        <f>IF($E29="〇",V29*基本シート!$E$2,V29*VLOOKUP(LEFT(W$6,FIND("(",W$6)-1),基本シート!$B$6:$C$29,2,FALSE))</f>
        <v>15.852300000000001</v>
      </c>
      <c r="X29" s="3">
        <v>0.05</v>
      </c>
      <c r="Y29" s="3">
        <f>IF($E29="〇",X29*基本シート!$E$2,X29*VLOOKUP(LEFT(Y$6,FIND("(",Y$6)-1),基本シート!$B$6:$C$29,2,FALSE))</f>
        <v>1.4955000000000001</v>
      </c>
      <c r="Z29" s="3">
        <v>0.06</v>
      </c>
      <c r="AA29" s="3">
        <f>IF($E29="〇",Z29*基本シート!$E$2,Z29*VLOOKUP(LEFT(AA$6,FIND("(",AA$6)-1),基本シート!$B$6:$C$29,2,FALSE))</f>
        <v>1.7946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0.29910000000000003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1.94</v>
      </c>
      <c r="AQ29" s="3">
        <f>IF($E29="〇",AP29*基本シート!$E$2,AP29*VLOOKUP(LEFT(AQ$6,FIND("(",AQ$6)-1),基本シート!$B$6:$C$29,2,FALSE))</f>
        <v>58.025399999999998</v>
      </c>
      <c r="AR29" s="3">
        <v>1.03</v>
      </c>
      <c r="AS29" s="3">
        <f>IF($E29="〇",AR29*基本シート!$E$2,AR29*VLOOKUP(LEFT(AS$6,FIND("(",AS$6)-1),基本シート!$B$6:$C$29,2,FALSE))</f>
        <v>30.807300000000001</v>
      </c>
      <c r="AT29" s="3">
        <v>1.55</v>
      </c>
      <c r="AU29" s="3">
        <f>IF($E29="〇",AT29*基本シート!$E$2,AT29*VLOOKUP(LEFT(AU$6,FIND("(",AU$6)-1),基本シート!$B$6:$C$29,2,FALSE))</f>
        <v>46.360500000000002</v>
      </c>
      <c r="AV29" s="3">
        <v>1.19</v>
      </c>
      <c r="AW29" s="3">
        <f>IF($E29="〇",AV29*基本シート!$E$2,AV29*VLOOKUP(LEFT(AW$6,FIND("(",AW$6)-1),基本シート!$B$6:$C$29,2,FALSE))</f>
        <v>35.5929</v>
      </c>
      <c r="AX29" s="3">
        <v>1.33</v>
      </c>
      <c r="AY29" s="3">
        <f>IF($E29="〇",AX29*基本シート!$E$2,AX29*VLOOKUP(LEFT(AY$6,FIND("(",AY$6)-1),基本シート!$B$6:$C$29,2,FALSE))</f>
        <v>39.780300000000004</v>
      </c>
      <c r="AZ29" s="3">
        <v>1.23</v>
      </c>
      <c r="BA29" s="3">
        <f>IF($E29="〇",AZ29*基本シート!$E$2,AZ29*VLOOKUP(LEFT(BA$6,FIND("(",BA$6)-1),基本シート!$B$6:$C$29,2,FALSE))</f>
        <v>36.789299999999997</v>
      </c>
      <c r="BB29" s="3">
        <v>5.0999999999999996</v>
      </c>
      <c r="BC29" s="3">
        <f>IF($E29="〇",BB29*基本シート!$E$2,BB29*VLOOKUP(LEFT(BC$6,FIND("(",BC$6)-1),基本シート!$B$6:$C$29,2,FALSE))</f>
        <v>152.541</v>
      </c>
      <c r="BD29" s="3">
        <f t="shared" si="8"/>
        <v>20.86</v>
      </c>
      <c r="BE29" s="3">
        <f t="shared" si="9"/>
        <v>624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0.12</v>
      </c>
      <c r="BN29" s="3">
        <v>0.25</v>
      </c>
      <c r="BO29" s="3">
        <v>0.42</v>
      </c>
      <c r="BP29" s="3">
        <v>0.75</v>
      </c>
      <c r="BQ29" s="3">
        <v>1.22</v>
      </c>
      <c r="BR29" s="3">
        <v>1.92</v>
      </c>
      <c r="BS29" s="3">
        <v>3</v>
      </c>
      <c r="BT29" s="3">
        <v>1.6</v>
      </c>
      <c r="BU29" s="3">
        <v>1.2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0.11</v>
      </c>
      <c r="CU29" s="3">
        <f>CT29*基本シート!$C$3</f>
        <v>1.76</v>
      </c>
      <c r="CV29" s="3">
        <v>0.2</v>
      </c>
      <c r="CW29" s="3">
        <f>CV29*基本シート!$C$3</f>
        <v>3.2</v>
      </c>
      <c r="CX29" s="3">
        <v>0.54</v>
      </c>
      <c r="CY29" s="3">
        <f>CX29*基本シート!$C$3</f>
        <v>8.64</v>
      </c>
      <c r="CZ29" s="3">
        <v>0.98</v>
      </c>
      <c r="DA29" s="3">
        <f>CZ29*基本シート!$C$3</f>
        <v>15.68</v>
      </c>
      <c r="DB29" s="3">
        <v>1.64</v>
      </c>
      <c r="DC29" s="3">
        <f>DB29*基本シート!$C$3</f>
        <v>26.24</v>
      </c>
      <c r="DD29" s="3">
        <v>2.66</v>
      </c>
      <c r="DE29" s="3">
        <f>DD29*基本シート!$C$3</f>
        <v>42.56</v>
      </c>
      <c r="DF29" s="3">
        <v>0.15</v>
      </c>
      <c r="DG29" s="3">
        <f>DF29*基本シート!$C$3</f>
        <v>2.4</v>
      </c>
      <c r="DH29" s="3">
        <v>0.05</v>
      </c>
      <c r="DI29" s="3">
        <f>DH29*基本シート!$C$3</f>
        <v>0.8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6.34</v>
      </c>
      <c r="EA29" s="3">
        <f>ROUND(DZ29*基本シート!$C$3,0)</f>
        <v>101</v>
      </c>
      <c r="EB29" s="3">
        <v>1.87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0.02</v>
      </c>
      <c r="EI29" s="3">
        <v>0.01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4.22</v>
      </c>
      <c r="EZ29" s="3">
        <f t="shared" si="13"/>
        <v>6.4299999999999979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0.08</v>
      </c>
      <c r="FO29" s="3">
        <v>0.9</v>
      </c>
      <c r="FP29" s="3">
        <v>1.19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4.6399999999999997</v>
      </c>
      <c r="FZ29" s="3">
        <v>0.61</v>
      </c>
      <c r="GA29" s="3">
        <v>0.64</v>
      </c>
      <c r="GB29" s="3">
        <v>0.63</v>
      </c>
      <c r="GC29" s="3">
        <v>0.56999999999999995</v>
      </c>
      <c r="GD29" s="3">
        <v>0.86</v>
      </c>
      <c r="GE29" s="3">
        <v>0.64</v>
      </c>
      <c r="GF29" s="3">
        <v>0.85</v>
      </c>
      <c r="GG29" s="3">
        <v>0.64</v>
      </c>
      <c r="GH29" s="3">
        <v>0.2</v>
      </c>
      <c r="GI29" s="3">
        <v>0.27</v>
      </c>
      <c r="GJ29" s="3">
        <v>0.21</v>
      </c>
      <c r="GK29" s="3">
        <v>0.24</v>
      </c>
      <c r="GL29" s="3">
        <v>0.28000000000000003</v>
      </c>
      <c r="GM29" s="3">
        <v>0.42</v>
      </c>
      <c r="GN29" s="3">
        <v>2.35</v>
      </c>
      <c r="GO29" s="3">
        <v>2.35</v>
      </c>
      <c r="GP29" s="3">
        <v>2.46</v>
      </c>
      <c r="GQ29" s="3">
        <v>2.08</v>
      </c>
      <c r="GR29" s="3">
        <v>1</v>
      </c>
      <c r="GS29" s="3">
        <v>1.52</v>
      </c>
      <c r="GT29" s="3">
        <v>1.1599999999999999</v>
      </c>
      <c r="GU29" s="3">
        <v>1.3</v>
      </c>
      <c r="GV29" s="3">
        <v>1.2</v>
      </c>
      <c r="GW29" s="3">
        <v>0.88</v>
      </c>
      <c r="GX29" s="3">
        <f t="shared" si="15"/>
        <v>23.359999999999996</v>
      </c>
      <c r="GY29" s="3" t="s">
        <v>6</v>
      </c>
      <c r="GZ29" s="3" t="s">
        <v>6</v>
      </c>
      <c r="HA29" s="3" t="s">
        <v>6</v>
      </c>
      <c r="HB29" s="3" t="s">
        <v>6</v>
      </c>
      <c r="HC29" s="3" t="s">
        <v>6</v>
      </c>
      <c r="HD29" s="3" t="s">
        <v>6</v>
      </c>
      <c r="HE29" s="3" t="s">
        <v>6</v>
      </c>
      <c r="HF29" s="3" t="s">
        <v>6</v>
      </c>
      <c r="HG29" s="3" t="s">
        <v>6</v>
      </c>
      <c r="HH29" s="3" t="s">
        <v>6</v>
      </c>
      <c r="HI29" s="3" t="s">
        <v>6</v>
      </c>
      <c r="HJ29" s="3" t="s">
        <v>6</v>
      </c>
      <c r="HK29" s="3" t="s">
        <v>6</v>
      </c>
      <c r="HL29" s="3" t="s">
        <v>6</v>
      </c>
      <c r="HM29" s="3" t="s">
        <v>6</v>
      </c>
      <c r="HN29" s="3" t="s">
        <v>6</v>
      </c>
      <c r="HO29" s="3" t="s">
        <v>6</v>
      </c>
      <c r="HP29" s="3" t="s">
        <v>6</v>
      </c>
      <c r="HQ29" s="3" t="s">
        <v>6</v>
      </c>
      <c r="HR29" s="3" t="s">
        <v>6</v>
      </c>
      <c r="HS29" s="3" t="s">
        <v>6</v>
      </c>
      <c r="HT29" s="3" t="s">
        <v>6</v>
      </c>
      <c r="HU29" s="3" t="s">
        <v>6</v>
      </c>
      <c r="HV29" s="3" t="s">
        <v>6</v>
      </c>
    </row>
    <row r="30" spans="2:230" x14ac:dyDescent="0.55000000000000004">
      <c r="B30" s="12" t="s">
        <v>229</v>
      </c>
      <c r="C30" s="6" t="str">
        <f t="shared" si="10"/>
        <v>水曜日</v>
      </c>
      <c r="D30" s="6"/>
      <c r="E30" s="6" t="str">
        <f t="shared" si="11"/>
        <v/>
      </c>
      <c r="F30" s="6" t="s">
        <v>430</v>
      </c>
      <c r="G30" s="6" t="s">
        <v>428</v>
      </c>
      <c r="H30" s="3">
        <v>2.74</v>
      </c>
      <c r="I30" s="3">
        <f>IF($E30="〇",H30*基本シート!$E$2,H30*VLOOKUP(LEFT(I$6,FIND("(",I$6)-1),基本シート!$B$6:$C$29,2,FALSE))</f>
        <v>81.953400000000002</v>
      </c>
      <c r="J30" s="3">
        <v>0.9</v>
      </c>
      <c r="K30" s="3">
        <f>IF($E30="〇",J30*基本シート!$E$2,J30*VLOOKUP(LEFT(K$6,FIND("(",K$6)-1),基本シート!$B$6:$C$29,2,FALSE))</f>
        <v>26.919</v>
      </c>
      <c r="L30" s="3">
        <v>1.03</v>
      </c>
      <c r="M30" s="3">
        <f>IF($E30="〇",L30*基本シート!$E$2,L30*VLOOKUP(LEFT(M$6,FIND("(",M$6)-1),基本シート!$B$6:$C$29,2,FALSE))</f>
        <v>30.807300000000001</v>
      </c>
      <c r="N30" s="3">
        <v>0.99</v>
      </c>
      <c r="O30" s="3">
        <f>IF($E30="〇",N30*基本シート!$E$2,N30*VLOOKUP(LEFT(O$6,FIND("(",O$6)-1),基本シート!$B$6:$C$29,2,FALSE))</f>
        <v>29.610900000000001</v>
      </c>
      <c r="P30" s="3">
        <v>1.19</v>
      </c>
      <c r="Q30" s="3">
        <f>IF($E30="〇",P30*基本シート!$E$2,P30*VLOOKUP(LEFT(Q$6,FIND("(",Q$6)-1),基本シート!$B$6:$C$29,2,FALSE))</f>
        <v>35.5929</v>
      </c>
      <c r="R30" s="3">
        <v>1.05</v>
      </c>
      <c r="S30" s="3">
        <f>IF($E30="〇",R30*基本シート!$E$2,R30*VLOOKUP(LEFT(S$6,FIND("(",S$6)-1),基本シート!$B$6:$C$29,2,FALSE))</f>
        <v>31.4055</v>
      </c>
      <c r="T30" s="3">
        <v>1.44</v>
      </c>
      <c r="U30" s="3">
        <f>IF($E30="〇",T30*基本シート!$E$2,T30*VLOOKUP(LEFT(U$6,FIND("(",U$6)-1),基本シート!$B$6:$C$29,2,FALSE))</f>
        <v>43.070399999999999</v>
      </c>
      <c r="V30" s="3">
        <v>0.93</v>
      </c>
      <c r="W30" s="3">
        <f>IF($E30="〇",V30*基本シート!$E$2,V30*VLOOKUP(LEFT(W$6,FIND("(",W$6)-1),基本シート!$B$6:$C$29,2,FALSE))</f>
        <v>34.391399999999997</v>
      </c>
      <c r="X30" s="3">
        <v>0.41</v>
      </c>
      <c r="Y30" s="3">
        <f>IF($E30="〇",X30*基本シート!$E$2,X30*VLOOKUP(LEFT(Y$6,FIND("(",Y$6)-1),基本シート!$B$6:$C$29,2,FALSE))</f>
        <v>15.161799999999998</v>
      </c>
      <c r="Z30" s="3">
        <v>0.47</v>
      </c>
      <c r="AA30" s="3">
        <f>IF($E30="〇",Z30*基本シート!$E$2,Z30*VLOOKUP(LEFT(AA$6,FIND("(",AA$6)-1),基本シート!$B$6:$C$29,2,FALSE))</f>
        <v>17.380599999999998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2.4</v>
      </c>
      <c r="AM30" s="3">
        <f>IF($E30="〇",AL30*基本シート!$E$2,AL30*VLOOKUP(LEFT(AM$6,FIND("(",AM$6)-1),基本シート!$B$6:$C$29,2,FALSE))</f>
        <v>88.751999999999995</v>
      </c>
      <c r="AN30" s="3">
        <v>2.86</v>
      </c>
      <c r="AO30" s="3">
        <f>IF($E30="〇",AN30*基本シート!$E$2,AN30*VLOOKUP(LEFT(AO$6,FIND("(",AO$6)-1),基本シート!$B$6:$C$29,2,FALSE))</f>
        <v>105.76279999999998</v>
      </c>
      <c r="AP30" s="3">
        <v>3.35</v>
      </c>
      <c r="AQ30" s="3">
        <f>IF($E30="〇",AP30*基本シート!$E$2,AP30*VLOOKUP(LEFT(AQ$6,FIND("(",AQ$6)-1),基本シート!$B$6:$C$29,2,FALSE))</f>
        <v>123.883</v>
      </c>
      <c r="AR30" s="3">
        <v>1.86</v>
      </c>
      <c r="AS30" s="3">
        <f>IF($E30="〇",AR30*基本シート!$E$2,AR30*VLOOKUP(LEFT(AS$6,FIND("(",AS$6)-1),基本シート!$B$6:$C$29,2,FALSE))</f>
        <v>68.782799999999995</v>
      </c>
      <c r="AT30" s="3">
        <v>1.28</v>
      </c>
      <c r="AU30" s="3">
        <f>IF($E30="〇",AT30*基本シート!$E$2,AT30*VLOOKUP(LEFT(AU$6,FIND("(",AU$6)-1),基本シート!$B$6:$C$29,2,FALSE))</f>
        <v>47.334399999999995</v>
      </c>
      <c r="AV30" s="3">
        <v>1.21</v>
      </c>
      <c r="AW30" s="3">
        <f>IF($E30="〇",AV30*基本シート!$E$2,AV30*VLOOKUP(LEFT(AW$6,FIND("(",AW$6)-1),基本シート!$B$6:$C$29,2,FALSE))</f>
        <v>44.745799999999996</v>
      </c>
      <c r="AX30" s="3">
        <v>1.65</v>
      </c>
      <c r="AY30" s="3">
        <f>IF($E30="〇",AX30*基本シート!$E$2,AX30*VLOOKUP(LEFT(AY$6,FIND("(",AY$6)-1),基本シート!$B$6:$C$29,2,FALSE))</f>
        <v>49.351499999999994</v>
      </c>
      <c r="AZ30" s="3">
        <v>1.49</v>
      </c>
      <c r="BA30" s="3">
        <f>IF($E30="〇",AZ30*基本シート!$E$2,AZ30*VLOOKUP(LEFT(BA$6,FIND("(",BA$6)-1),基本シート!$B$6:$C$29,2,FALSE))</f>
        <v>44.565899999999999</v>
      </c>
      <c r="BB30" s="3">
        <v>3.98</v>
      </c>
      <c r="BC30" s="3">
        <f>IF($E30="〇",BB30*基本シート!$E$2,BB30*VLOOKUP(LEFT(BC$6,FIND("(",BC$6)-1),基本シート!$B$6:$C$29,2,FALSE))</f>
        <v>119.04179999999999</v>
      </c>
      <c r="BD30" s="3">
        <f t="shared" si="8"/>
        <v>31.23</v>
      </c>
      <c r="BE30" s="3">
        <f t="shared" si="9"/>
        <v>1039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0.06</v>
      </c>
      <c r="BQ30" s="3">
        <v>0.01</v>
      </c>
      <c r="BR30" s="3">
        <v>0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0.01</v>
      </c>
      <c r="DG30" s="3">
        <f>DF30*基本シート!$C$3</f>
        <v>0.16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1.68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2.4300000000000002</v>
      </c>
      <c r="EZ30" s="3">
        <f t="shared" si="13"/>
        <v>4.49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0.46</v>
      </c>
      <c r="FN30" s="3">
        <v>0.93</v>
      </c>
      <c r="FO30" s="3">
        <v>2.62</v>
      </c>
      <c r="FP30" s="3">
        <v>0.28999999999999998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5.1700000000000008</v>
      </c>
      <c r="FZ30" s="3">
        <v>1.06</v>
      </c>
      <c r="GA30" s="3">
        <v>0.87</v>
      </c>
      <c r="GB30" s="3">
        <v>1</v>
      </c>
      <c r="GC30" s="3">
        <v>0.96</v>
      </c>
      <c r="GD30" s="3">
        <v>1.1599999999999999</v>
      </c>
      <c r="GE30" s="3">
        <v>1.02</v>
      </c>
      <c r="GF30" s="3">
        <v>1.41</v>
      </c>
      <c r="GG30" s="3">
        <v>0.92</v>
      </c>
      <c r="GH30" s="3">
        <v>0.41</v>
      </c>
      <c r="GI30" s="3">
        <v>0.47</v>
      </c>
      <c r="GJ30" s="3">
        <v>0.47</v>
      </c>
      <c r="GK30" s="3">
        <v>0.47</v>
      </c>
      <c r="GL30" s="3">
        <v>0.46</v>
      </c>
      <c r="GM30" s="3">
        <v>0.93</v>
      </c>
      <c r="GN30" s="3">
        <v>2.61</v>
      </c>
      <c r="GO30" s="3">
        <v>2.69</v>
      </c>
      <c r="GP30" s="3">
        <v>2.84</v>
      </c>
      <c r="GQ30" s="3">
        <v>3.33</v>
      </c>
      <c r="GR30" s="3">
        <v>1.83</v>
      </c>
      <c r="GS30" s="3">
        <v>1.25</v>
      </c>
      <c r="GT30" s="3">
        <v>1.18</v>
      </c>
      <c r="GU30" s="3">
        <v>1.62</v>
      </c>
      <c r="GV30" s="3">
        <v>1.46</v>
      </c>
      <c r="GW30" s="3">
        <v>1.55</v>
      </c>
      <c r="GX30" s="3">
        <f t="shared" si="15"/>
        <v>31.970000000000006</v>
      </c>
      <c r="GY30" s="3" t="s">
        <v>6</v>
      </c>
      <c r="GZ30" s="3" t="s">
        <v>6</v>
      </c>
      <c r="HA30" s="3" t="s">
        <v>6</v>
      </c>
      <c r="HB30" s="3" t="s">
        <v>6</v>
      </c>
      <c r="HC30" s="3" t="s">
        <v>6</v>
      </c>
      <c r="HD30" s="3" t="s">
        <v>6</v>
      </c>
      <c r="HE30" s="3" t="s">
        <v>6</v>
      </c>
      <c r="HF30" s="3" t="s">
        <v>6</v>
      </c>
      <c r="HG30" s="3" t="s">
        <v>6</v>
      </c>
      <c r="HH30" s="3" t="s">
        <v>6</v>
      </c>
      <c r="HI30" s="3" t="s">
        <v>6</v>
      </c>
      <c r="HJ30" s="3" t="s">
        <v>6</v>
      </c>
      <c r="HK30" s="3" t="s">
        <v>6</v>
      </c>
      <c r="HL30" s="3" t="s">
        <v>6</v>
      </c>
      <c r="HM30" s="3" t="s">
        <v>6</v>
      </c>
      <c r="HN30" s="3" t="s">
        <v>6</v>
      </c>
      <c r="HO30" s="3" t="s">
        <v>6</v>
      </c>
      <c r="HP30" s="3" t="s">
        <v>6</v>
      </c>
      <c r="HQ30" s="3" t="s">
        <v>6</v>
      </c>
      <c r="HR30" s="3" t="s">
        <v>6</v>
      </c>
      <c r="HS30" s="3" t="s">
        <v>6</v>
      </c>
      <c r="HT30" s="3" t="s">
        <v>6</v>
      </c>
      <c r="HU30" s="3" t="s">
        <v>6</v>
      </c>
      <c r="HV30" s="3" t="s">
        <v>6</v>
      </c>
    </row>
    <row r="31" spans="2:230" x14ac:dyDescent="0.55000000000000004">
      <c r="B31" s="12" t="s">
        <v>230</v>
      </c>
      <c r="C31" s="6" t="str">
        <f t="shared" si="10"/>
        <v>木曜日</v>
      </c>
      <c r="D31" s="6"/>
      <c r="E31" s="6" t="str">
        <f t="shared" si="11"/>
        <v/>
      </c>
      <c r="F31" s="6" t="s">
        <v>426</v>
      </c>
      <c r="G31" s="6" t="s">
        <v>426</v>
      </c>
      <c r="H31" s="3">
        <v>4.99</v>
      </c>
      <c r="I31" s="3">
        <f>IF($E31="〇",H31*基本シート!$E$2,H31*VLOOKUP(LEFT(I$6,FIND("(",I$6)-1),基本シート!$B$6:$C$29,2,FALSE))</f>
        <v>149.2509</v>
      </c>
      <c r="J31" s="3">
        <v>1.49</v>
      </c>
      <c r="K31" s="3">
        <f>IF($E31="〇",J31*基本シート!$E$2,J31*VLOOKUP(LEFT(K$6,FIND("(",K$6)-1),基本シート!$B$6:$C$29,2,FALSE))</f>
        <v>44.565899999999999</v>
      </c>
      <c r="L31" s="3">
        <v>1.24</v>
      </c>
      <c r="M31" s="3">
        <f>IF($E31="〇",L31*基本シート!$E$2,L31*VLOOKUP(LEFT(M$6,FIND("(",M$6)-1),基本シート!$B$6:$C$29,2,FALSE))</f>
        <v>37.0884</v>
      </c>
      <c r="N31" s="3">
        <v>1.1399999999999999</v>
      </c>
      <c r="O31" s="3">
        <f>IF($E31="〇",N31*基本シート!$E$2,N31*VLOOKUP(LEFT(O$6,FIND("(",O$6)-1),基本シート!$B$6:$C$29,2,FALSE))</f>
        <v>34.0974</v>
      </c>
      <c r="P31" s="3">
        <v>1.46</v>
      </c>
      <c r="Q31" s="3">
        <f>IF($E31="〇",P31*基本シート!$E$2,P31*VLOOKUP(LEFT(Q$6,FIND("(",Q$6)-1),基本シート!$B$6:$C$29,2,FALSE))</f>
        <v>43.668599999999998</v>
      </c>
      <c r="R31" s="3">
        <v>1.39</v>
      </c>
      <c r="S31" s="3">
        <f>IF($E31="〇",R31*基本シート!$E$2,R31*VLOOKUP(LEFT(S$6,FIND("(",S$6)-1),基本シート!$B$6:$C$29,2,FALSE))</f>
        <v>41.5749</v>
      </c>
      <c r="T31" s="3">
        <v>1.05</v>
      </c>
      <c r="U31" s="3">
        <f>IF($E31="〇",T31*基本シート!$E$2,T31*VLOOKUP(LEFT(U$6,FIND("(",U$6)-1),基本シート!$B$6:$C$29,2,FALSE))</f>
        <v>31.4055</v>
      </c>
      <c r="V31" s="3">
        <v>1.31</v>
      </c>
      <c r="W31" s="3">
        <f>IF($E31="〇",V31*基本シート!$E$2,V31*VLOOKUP(LEFT(W$6,FIND("(",W$6)-1),基本シート!$B$6:$C$29,2,FALSE))</f>
        <v>48.443799999999996</v>
      </c>
      <c r="X31" s="3">
        <v>0.49</v>
      </c>
      <c r="Y31" s="3">
        <f>IF($E31="〇",X31*基本シート!$E$2,X31*VLOOKUP(LEFT(Y$6,FIND("(",Y$6)-1),基本シート!$B$6:$C$29,2,FALSE))</f>
        <v>18.120199999999997</v>
      </c>
      <c r="Z31" s="3">
        <v>0.54</v>
      </c>
      <c r="AA31" s="3">
        <f>IF($E31="〇",Z31*基本シート!$E$2,Z31*VLOOKUP(LEFT(AA$6,FIND("(",AA$6)-1),基本シート!$B$6:$C$29,2,FALSE))</f>
        <v>19.969200000000001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2.0299999999999998</v>
      </c>
      <c r="AM31" s="3">
        <f>IF($E31="〇",AL31*基本シート!$E$2,AL31*VLOOKUP(LEFT(AM$6,FIND("(",AM$6)-1),基本シート!$B$6:$C$29,2,FALSE))</f>
        <v>75.069399999999987</v>
      </c>
      <c r="AN31" s="3">
        <v>2.56</v>
      </c>
      <c r="AO31" s="3">
        <f>IF($E31="〇",AN31*基本シート!$E$2,AN31*VLOOKUP(LEFT(AO$6,FIND("(",AO$6)-1),基本シート!$B$6:$C$29,2,FALSE))</f>
        <v>94.66879999999999</v>
      </c>
      <c r="AP31" s="3">
        <v>2.33</v>
      </c>
      <c r="AQ31" s="3">
        <f>IF($E31="〇",AP31*基本シート!$E$2,AP31*VLOOKUP(LEFT(AQ$6,FIND("(",AQ$6)-1),基本シート!$B$6:$C$29,2,FALSE))</f>
        <v>86.163399999999996</v>
      </c>
      <c r="AR31" s="3">
        <v>2.2000000000000002</v>
      </c>
      <c r="AS31" s="3">
        <f>IF($E31="〇",AR31*基本シート!$E$2,AR31*VLOOKUP(LEFT(AS$6,FIND("(",AS$6)-1),基本シート!$B$6:$C$29,2,FALSE))</f>
        <v>81.355999999999995</v>
      </c>
      <c r="AT31" s="3">
        <v>1.19</v>
      </c>
      <c r="AU31" s="3">
        <f>IF($E31="〇",AT31*基本シート!$E$2,AT31*VLOOKUP(LEFT(AU$6,FIND("(",AU$6)-1),基本シート!$B$6:$C$29,2,FALSE))</f>
        <v>44.006199999999993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1.58</v>
      </c>
      <c r="AY31" s="3">
        <f>IF($E31="〇",AX31*基本シート!$E$2,AX31*VLOOKUP(LEFT(AY$6,FIND("(",AY$6)-1),基本シート!$B$6:$C$29,2,FALSE))</f>
        <v>47.257800000000003</v>
      </c>
      <c r="AZ31" s="3">
        <v>2.41</v>
      </c>
      <c r="BA31" s="3">
        <f>IF($E31="〇",AZ31*基本シート!$E$2,AZ31*VLOOKUP(LEFT(BA$6,FIND("(",BA$6)-1),基本シート!$B$6:$C$29,2,FALSE))</f>
        <v>72.083100000000002</v>
      </c>
      <c r="BB31" s="3">
        <v>4.05</v>
      </c>
      <c r="BC31" s="3">
        <f>IF($E31="〇",BB31*基本シート!$E$2,BB31*VLOOKUP(LEFT(BC$6,FIND("(",BC$6)-1),基本シート!$B$6:$C$29,2,FALSE))</f>
        <v>121.13549999999999</v>
      </c>
      <c r="BD31" s="3">
        <f t="shared" si="8"/>
        <v>34.910000000000004</v>
      </c>
      <c r="BE31" s="3">
        <f t="shared" si="9"/>
        <v>1144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0.03</v>
      </c>
      <c r="BR31" s="3">
        <v>0.05</v>
      </c>
      <c r="BS31" s="3">
        <v>0.03</v>
      </c>
      <c r="BT31" s="3">
        <v>0.04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</v>
      </c>
      <c r="EA31" s="3">
        <f>ROUND(DZ31*基本シート!$C$3,0)</f>
        <v>0</v>
      </c>
      <c r="EB31" s="3">
        <v>3.82</v>
      </c>
      <c r="EC31" s="3">
        <v>0.27</v>
      </c>
      <c r="ED31" s="3">
        <v>0.03</v>
      </c>
      <c r="EE31" s="3">
        <v>0.03</v>
      </c>
      <c r="EF31" s="3">
        <v>0.03</v>
      </c>
      <c r="EG31" s="3">
        <v>0.03</v>
      </c>
      <c r="EH31" s="3">
        <v>0.02</v>
      </c>
      <c r="EI31" s="3">
        <v>0.03</v>
      </c>
      <c r="EJ31" s="3">
        <v>0.01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0.03</v>
      </c>
      <c r="EU31" s="3">
        <v>0.03</v>
      </c>
      <c r="EV31" s="3">
        <v>0.03</v>
      </c>
      <c r="EW31" s="3">
        <v>0.03</v>
      </c>
      <c r="EX31" s="3">
        <v>0.03</v>
      </c>
      <c r="EY31" s="3">
        <v>2.96</v>
      </c>
      <c r="EZ31" s="3">
        <f t="shared" si="13"/>
        <v>7.4400000000000022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0.52</v>
      </c>
      <c r="FM31" s="3">
        <v>0.39</v>
      </c>
      <c r="FN31" s="3">
        <v>0.43</v>
      </c>
      <c r="FO31" s="3">
        <v>2.42</v>
      </c>
      <c r="FP31" s="3">
        <v>0.56000000000000005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4.9000000000000004</v>
      </c>
      <c r="FZ31" s="3">
        <v>1.17</v>
      </c>
      <c r="GA31" s="3">
        <v>1.22</v>
      </c>
      <c r="GB31" s="3">
        <v>1.21</v>
      </c>
      <c r="GC31" s="3">
        <v>1.1100000000000001</v>
      </c>
      <c r="GD31" s="3">
        <v>1.43</v>
      </c>
      <c r="GE31" s="3">
        <v>1.36</v>
      </c>
      <c r="GF31" s="3">
        <v>1.03</v>
      </c>
      <c r="GG31" s="3">
        <v>1.28</v>
      </c>
      <c r="GH31" s="3">
        <v>0.48</v>
      </c>
      <c r="GI31" s="3">
        <v>0.54</v>
      </c>
      <c r="GJ31" s="3">
        <v>0.57999999999999996</v>
      </c>
      <c r="GK31" s="3">
        <v>0.55000000000000004</v>
      </c>
      <c r="GL31" s="3">
        <v>0.44</v>
      </c>
      <c r="GM31" s="3">
        <v>0.46</v>
      </c>
      <c r="GN31" s="3">
        <v>2.46</v>
      </c>
      <c r="GO31" s="3">
        <v>2.59</v>
      </c>
      <c r="GP31" s="3">
        <v>2.5299999999999998</v>
      </c>
      <c r="GQ31" s="3">
        <v>2.2999999999999998</v>
      </c>
      <c r="GR31" s="3">
        <v>2.17</v>
      </c>
      <c r="GS31" s="3">
        <v>1.1599999999999999</v>
      </c>
      <c r="GT31" s="3">
        <v>1.43</v>
      </c>
      <c r="GU31" s="3">
        <v>1.55</v>
      </c>
      <c r="GV31" s="3">
        <v>2.38</v>
      </c>
      <c r="GW31" s="3">
        <v>1.0900000000000001</v>
      </c>
      <c r="GX31" s="3">
        <f t="shared" si="15"/>
        <v>32.520000000000003</v>
      </c>
      <c r="GY31" s="3" t="s">
        <v>6</v>
      </c>
      <c r="GZ31" s="3" t="s">
        <v>6</v>
      </c>
      <c r="HA31" s="3" t="s">
        <v>6</v>
      </c>
      <c r="HB31" s="3" t="s">
        <v>6</v>
      </c>
      <c r="HC31" s="3" t="s">
        <v>6</v>
      </c>
      <c r="HD31" s="3" t="s">
        <v>6</v>
      </c>
      <c r="HE31" s="3" t="s">
        <v>6</v>
      </c>
      <c r="HF31" s="3" t="s">
        <v>6</v>
      </c>
      <c r="HG31" s="3" t="s">
        <v>6</v>
      </c>
      <c r="HH31" s="3" t="s">
        <v>6</v>
      </c>
      <c r="HI31" s="3" t="s">
        <v>6</v>
      </c>
      <c r="HJ31" s="3" t="s">
        <v>6</v>
      </c>
      <c r="HK31" s="3" t="s">
        <v>6</v>
      </c>
      <c r="HL31" s="3" t="s">
        <v>6</v>
      </c>
      <c r="HM31" s="3" t="s">
        <v>6</v>
      </c>
      <c r="HN31" s="3" t="s">
        <v>6</v>
      </c>
      <c r="HO31" s="3" t="s">
        <v>6</v>
      </c>
      <c r="HP31" s="3" t="s">
        <v>6</v>
      </c>
      <c r="HQ31" s="3" t="s">
        <v>6</v>
      </c>
      <c r="HR31" s="3" t="s">
        <v>6</v>
      </c>
      <c r="HS31" s="3" t="s">
        <v>6</v>
      </c>
      <c r="HT31" s="3" t="s">
        <v>6</v>
      </c>
      <c r="HU31" s="3" t="s">
        <v>6</v>
      </c>
      <c r="HV31" s="3" t="s">
        <v>6</v>
      </c>
    </row>
    <row r="32" spans="2:230" x14ac:dyDescent="0.55000000000000004">
      <c r="B32" s="12" t="s">
        <v>231</v>
      </c>
      <c r="C32" s="6" t="str">
        <f t="shared" si="10"/>
        <v>金曜日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4.0199999999999996</v>
      </c>
      <c r="I32" s="3">
        <f>IF($E32="〇",H32*基本シート!$E$2,H32*VLOOKUP(LEFT(I$6,FIND("(",I$6)-1),基本シート!$B$6:$C$29,2,FALSE))</f>
        <v>120.23819999999999</v>
      </c>
      <c r="J32" s="3">
        <v>1.1100000000000001</v>
      </c>
      <c r="K32" s="3">
        <f>IF($E32="〇",J32*基本シート!$E$2,J32*VLOOKUP(LEFT(K$6,FIND("(",K$6)-1),基本シート!$B$6:$C$29,2,FALSE))</f>
        <v>33.200100000000006</v>
      </c>
      <c r="L32" s="3">
        <v>1.02</v>
      </c>
      <c r="M32" s="3">
        <f>IF($E32="〇",L32*基本シート!$E$2,L32*VLOOKUP(LEFT(M$6,FIND("(",M$6)-1),基本シート!$B$6:$C$29,2,FALSE))</f>
        <v>30.508200000000002</v>
      </c>
      <c r="N32" s="3">
        <v>0.89</v>
      </c>
      <c r="O32" s="3">
        <f>IF($E32="〇",N32*基本シート!$E$2,N32*VLOOKUP(LEFT(O$6,FIND("(",O$6)-1),基本シート!$B$6:$C$29,2,FALSE))</f>
        <v>26.619900000000001</v>
      </c>
      <c r="P32" s="3">
        <v>1.37</v>
      </c>
      <c r="Q32" s="3">
        <f>IF($E32="〇",P32*基本シート!$E$2,P32*VLOOKUP(LEFT(Q$6,FIND("(",Q$6)-1),基本シート!$B$6:$C$29,2,FALSE))</f>
        <v>40.976700000000001</v>
      </c>
      <c r="R32" s="3">
        <v>1.97</v>
      </c>
      <c r="S32" s="3">
        <f>IF($E32="〇",R32*基本シート!$E$2,R32*VLOOKUP(LEFT(S$6,FIND("(",S$6)-1),基本シート!$B$6:$C$29,2,FALSE))</f>
        <v>58.922699999999999</v>
      </c>
      <c r="T32" s="3">
        <v>1.05</v>
      </c>
      <c r="U32" s="3">
        <f>IF($E32="〇",T32*基本シート!$E$2,T32*VLOOKUP(LEFT(U$6,FIND("(",U$6)-1),基本シート!$B$6:$C$29,2,FALSE))</f>
        <v>31.4055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0.24</v>
      </c>
      <c r="Y32" s="3">
        <f>IF($E32="〇",X32*基本シート!$E$2,X32*VLOOKUP(LEFT(Y$6,FIND("(",Y$6)-1),基本シート!$B$6:$C$29,2,FALSE))</f>
        <v>8.8751999999999995</v>
      </c>
      <c r="Z32" s="3">
        <v>0.26</v>
      </c>
      <c r="AA32" s="3">
        <f>IF($E32="〇",Z32*基本シート!$E$2,Z32*VLOOKUP(LEFT(AA$6,FIND("(",AA$6)-1),基本シート!$B$6:$C$29,2,FALSE))</f>
        <v>9.6147999999999989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0.36979999999999996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2.73</v>
      </c>
      <c r="AQ32" s="3">
        <f>IF($E32="〇",AP32*基本シート!$E$2,AP32*VLOOKUP(LEFT(AQ$6,FIND("(",AQ$6)-1),基本シート!$B$6:$C$29,2,FALSE))</f>
        <v>100.9554</v>
      </c>
      <c r="AR32" s="3">
        <v>1.03</v>
      </c>
      <c r="AS32" s="3">
        <f>IF($E32="〇",AR32*基本シート!$E$2,AR32*VLOOKUP(LEFT(AS$6,FIND("(",AS$6)-1),基本シート!$B$6:$C$29,2,FALSE))</f>
        <v>38.089399999999998</v>
      </c>
      <c r="AT32" s="3">
        <v>1.1200000000000001</v>
      </c>
      <c r="AU32" s="3">
        <f>IF($E32="〇",AT32*基本シート!$E$2,AT32*VLOOKUP(LEFT(AU$6,FIND("(",AU$6)-1),基本シート!$B$6:$C$29,2,FALSE))</f>
        <v>41.4176</v>
      </c>
      <c r="AV32" s="3">
        <v>1.08</v>
      </c>
      <c r="AW32" s="3">
        <f>IF($E32="〇",AV32*基本シート!$E$2,AV32*VLOOKUP(LEFT(AW$6,FIND("(",AW$6)-1),基本シート!$B$6:$C$29,2,FALSE))</f>
        <v>39.938400000000001</v>
      </c>
      <c r="AX32" s="3">
        <v>1.1599999999999999</v>
      </c>
      <c r="AY32" s="3">
        <f>IF($E32="〇",AX32*基本シート!$E$2,AX32*VLOOKUP(LEFT(AY$6,FIND("(",AY$6)-1),基本シート!$B$6:$C$29,2,FALSE))</f>
        <v>34.695599999999999</v>
      </c>
      <c r="AZ32" s="3">
        <v>0.81</v>
      </c>
      <c r="BA32" s="3">
        <f>IF($E32="〇",AZ32*基本シート!$E$2,AZ32*VLOOKUP(LEFT(BA$6,FIND("(",BA$6)-1),基本シート!$B$6:$C$29,2,FALSE))</f>
        <v>24.2271</v>
      </c>
      <c r="BB32" s="3">
        <v>4.96</v>
      </c>
      <c r="BC32" s="3">
        <f>IF($E32="〇",BB32*基本シート!$E$2,BB32*VLOOKUP(LEFT(BC$6,FIND("(",BC$6)-1),基本シート!$B$6:$C$29,2,FALSE))</f>
        <v>148.3536</v>
      </c>
      <c r="BD32" s="3">
        <f t="shared" si="8"/>
        <v>25.810000000000002</v>
      </c>
      <c r="BE32" s="3">
        <f t="shared" si="9"/>
        <v>825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0.06</v>
      </c>
      <c r="BP32" s="3">
        <v>0.11</v>
      </c>
      <c r="BQ32" s="3">
        <v>0.18</v>
      </c>
      <c r="BR32" s="3">
        <v>0.26</v>
      </c>
      <c r="BS32" s="3">
        <v>0.57999999999999996</v>
      </c>
      <c r="BT32" s="3">
        <v>0.92</v>
      </c>
      <c r="BU32" s="3">
        <v>0.84</v>
      </c>
      <c r="BV32" s="3">
        <v>0.05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</v>
      </c>
      <c r="DA32" s="3">
        <f>CZ32*基本シート!$C$3</f>
        <v>0</v>
      </c>
      <c r="DB32" s="3">
        <v>0.01</v>
      </c>
      <c r="DC32" s="3">
        <f>DB32*基本シート!$C$3</f>
        <v>0.16</v>
      </c>
      <c r="DD32" s="3">
        <v>0.2</v>
      </c>
      <c r="DE32" s="3">
        <f>DD32*基本シート!$C$3</f>
        <v>3.2</v>
      </c>
      <c r="DF32" s="3">
        <v>0.53</v>
      </c>
      <c r="DG32" s="3">
        <f>DF32*基本シート!$C$3</f>
        <v>8.48</v>
      </c>
      <c r="DH32" s="3">
        <v>0.14000000000000001</v>
      </c>
      <c r="DI32" s="3">
        <f>DH32*基本シート!$C$3</f>
        <v>2.2400000000000002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0.9</v>
      </c>
      <c r="EA32" s="3">
        <f>ROUND(DZ32*基本シート!$C$3,0)</f>
        <v>14</v>
      </c>
      <c r="EB32" s="3">
        <v>3.16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0.02</v>
      </c>
      <c r="EJ32" s="3">
        <v>0.02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0.5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4.21</v>
      </c>
      <c r="EZ32" s="3">
        <f t="shared" si="13"/>
        <v>8.2299999999999986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0.03</v>
      </c>
      <c r="FP32" s="3">
        <v>1.18</v>
      </c>
      <c r="FQ32" s="3">
        <v>2.38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5.1099999999999994</v>
      </c>
      <c r="FZ32" s="3">
        <v>0.86</v>
      </c>
      <c r="GA32" s="3">
        <v>1.08</v>
      </c>
      <c r="GB32" s="3">
        <v>0.99</v>
      </c>
      <c r="GC32" s="3">
        <v>0.86</v>
      </c>
      <c r="GD32" s="3">
        <v>1.34</v>
      </c>
      <c r="GE32" s="3">
        <v>1.94</v>
      </c>
      <c r="GF32" s="3">
        <v>1.03</v>
      </c>
      <c r="GG32" s="3">
        <v>0.96</v>
      </c>
      <c r="GH32" s="3">
        <v>0.23</v>
      </c>
      <c r="GI32" s="3">
        <v>0.32</v>
      </c>
      <c r="GJ32" s="3">
        <v>0.38</v>
      </c>
      <c r="GK32" s="3">
        <v>0.4</v>
      </c>
      <c r="GL32" s="3">
        <v>0.62</v>
      </c>
      <c r="GM32" s="3">
        <v>1.03</v>
      </c>
      <c r="GN32" s="3">
        <v>0.42</v>
      </c>
      <c r="GO32" s="3">
        <v>1.89</v>
      </c>
      <c r="GP32" s="3">
        <v>2.42</v>
      </c>
      <c r="GQ32" s="3">
        <v>2.23</v>
      </c>
      <c r="GR32" s="3">
        <v>1</v>
      </c>
      <c r="GS32" s="3">
        <v>1.0900000000000001</v>
      </c>
      <c r="GT32" s="3">
        <v>1.05</v>
      </c>
      <c r="GU32" s="3">
        <v>1.1299999999999999</v>
      </c>
      <c r="GV32" s="3">
        <v>0.78</v>
      </c>
      <c r="GW32" s="3">
        <v>0.75</v>
      </c>
      <c r="GX32" s="3">
        <f t="shared" si="15"/>
        <v>24.8</v>
      </c>
      <c r="GY32" s="3" t="s">
        <v>6</v>
      </c>
      <c r="GZ32" s="3" t="s">
        <v>6</v>
      </c>
      <c r="HA32" s="3" t="s">
        <v>6</v>
      </c>
      <c r="HB32" s="3" t="s">
        <v>6</v>
      </c>
      <c r="HC32" s="3" t="s">
        <v>6</v>
      </c>
      <c r="HD32" s="3" t="s">
        <v>6</v>
      </c>
      <c r="HE32" s="3" t="s">
        <v>6</v>
      </c>
      <c r="HF32" s="3" t="s">
        <v>6</v>
      </c>
      <c r="HG32" s="3" t="s">
        <v>6</v>
      </c>
      <c r="HH32" s="3" t="s">
        <v>6</v>
      </c>
      <c r="HI32" s="3" t="s">
        <v>6</v>
      </c>
      <c r="HJ32" s="3" t="s">
        <v>6</v>
      </c>
      <c r="HK32" s="3" t="s">
        <v>6</v>
      </c>
      <c r="HL32" s="3" t="s">
        <v>6</v>
      </c>
      <c r="HM32" s="3" t="s">
        <v>6</v>
      </c>
      <c r="HN32" s="3" t="s">
        <v>6</v>
      </c>
      <c r="HO32" s="3" t="s">
        <v>6</v>
      </c>
      <c r="HP32" s="3" t="s">
        <v>6</v>
      </c>
      <c r="HQ32" s="3" t="s">
        <v>6</v>
      </c>
      <c r="HR32" s="3" t="s">
        <v>6</v>
      </c>
      <c r="HS32" s="3" t="s">
        <v>6</v>
      </c>
      <c r="HT32" s="3" t="s">
        <v>6</v>
      </c>
      <c r="HU32" s="3" t="s">
        <v>6</v>
      </c>
      <c r="HV32" s="3" t="s">
        <v>6</v>
      </c>
    </row>
    <row r="33" spans="2:230" x14ac:dyDescent="0.55000000000000004">
      <c r="B33" s="12" t="s">
        <v>232</v>
      </c>
      <c r="C33" s="6" t="str">
        <f t="shared" si="10"/>
        <v>土曜日</v>
      </c>
      <c r="D33" s="6"/>
      <c r="E33" s="6" t="str">
        <f t="shared" si="11"/>
        <v>〇</v>
      </c>
      <c r="F33" s="6" t="s">
        <v>426</v>
      </c>
      <c r="G33" s="6" t="s">
        <v>428</v>
      </c>
      <c r="H33" s="3">
        <v>2.5</v>
      </c>
      <c r="I33" s="3">
        <f>IF($E33="〇",H33*基本シート!$E$2,H33*VLOOKUP(LEFT(I$6,FIND("(",I$6)-1),基本シート!$B$6:$C$29,2,FALSE))</f>
        <v>74.775000000000006</v>
      </c>
      <c r="J33" s="3">
        <v>0.92</v>
      </c>
      <c r="K33" s="3">
        <f>IF($E33="〇",J33*基本シート!$E$2,J33*VLOOKUP(LEFT(K$6,FIND("(",K$6)-1),基本シート!$B$6:$C$29,2,FALSE))</f>
        <v>27.517200000000003</v>
      </c>
      <c r="L33" s="3">
        <v>1.9</v>
      </c>
      <c r="M33" s="3">
        <f>IF($E33="〇",L33*基本シート!$E$2,L33*VLOOKUP(LEFT(M$6,FIND("(",M$6)-1),基本シート!$B$6:$C$29,2,FALSE))</f>
        <v>56.829000000000001</v>
      </c>
      <c r="N33" s="3">
        <v>0.9</v>
      </c>
      <c r="O33" s="3">
        <f>IF($E33="〇",N33*基本シート!$E$2,N33*VLOOKUP(LEFT(O$6,FIND("(",O$6)-1),基本シート!$B$6:$C$29,2,FALSE))</f>
        <v>26.919</v>
      </c>
      <c r="P33" s="3">
        <v>0.84</v>
      </c>
      <c r="Q33" s="3">
        <f>IF($E33="〇",P33*基本シート!$E$2,P33*VLOOKUP(LEFT(Q$6,FIND("(",Q$6)-1),基本シート!$B$6:$C$29,2,FALSE))</f>
        <v>25.124399999999998</v>
      </c>
      <c r="R33" s="3">
        <v>1.17</v>
      </c>
      <c r="S33" s="3">
        <f>IF($E33="〇",R33*基本シート!$E$2,R33*VLOOKUP(LEFT(S$6,FIND("(",S$6)-1),基本シート!$B$6:$C$29,2,FALSE))</f>
        <v>34.994699999999995</v>
      </c>
      <c r="T33" s="3">
        <v>0.83</v>
      </c>
      <c r="U33" s="3">
        <f>IF($E33="〇",T33*基本シート!$E$2,T33*VLOOKUP(LEFT(U$6,FIND("(",U$6)-1),基本シート!$B$6:$C$29,2,FALSE))</f>
        <v>24.825299999999999</v>
      </c>
      <c r="V33" s="3">
        <v>0.99</v>
      </c>
      <c r="W33" s="3">
        <f>IF($E33="〇",V33*基本シート!$E$2,V33*VLOOKUP(LEFT(W$6,FIND("(",W$6)-1),基本シート!$B$6:$C$29,2,FALSE))</f>
        <v>29.610900000000001</v>
      </c>
      <c r="X33" s="3">
        <v>1.19</v>
      </c>
      <c r="Y33" s="3">
        <f>IF($E33="〇",X33*基本シート!$E$2,X33*VLOOKUP(LEFT(Y$6,FIND("(",Y$6)-1),基本シート!$B$6:$C$29,2,FALSE))</f>
        <v>35.5929</v>
      </c>
      <c r="Z33" s="3">
        <v>0.02</v>
      </c>
      <c r="AA33" s="3">
        <f>IF($E33="〇",Z33*基本シート!$E$2,Z33*VLOOKUP(LEFT(AA$6,FIND("(",AA$6)-1),基本シート!$B$6:$C$29,2,FALSE))</f>
        <v>0.59820000000000007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0.29910000000000003</v>
      </c>
      <c r="AN33" s="3">
        <v>0.01</v>
      </c>
      <c r="AO33" s="3">
        <f>IF($E33="〇",AN33*基本シート!$E$2,AN33*VLOOKUP(LEFT(AO$6,FIND("(",AO$6)-1),基本シート!$B$6:$C$29,2,FALSE))</f>
        <v>0.29910000000000003</v>
      </c>
      <c r="AP33" s="3">
        <v>0.59</v>
      </c>
      <c r="AQ33" s="3">
        <f>IF($E33="〇",AP33*基本シート!$E$2,AP33*VLOOKUP(LEFT(AQ$6,FIND("(",AQ$6)-1),基本シート!$B$6:$C$29,2,FALSE))</f>
        <v>17.646899999999999</v>
      </c>
      <c r="AR33" s="3">
        <v>1.85</v>
      </c>
      <c r="AS33" s="3">
        <f>IF($E33="〇",AR33*基本シート!$E$2,AR33*VLOOKUP(LEFT(AS$6,FIND("(",AS$6)-1),基本シート!$B$6:$C$29,2,FALSE))</f>
        <v>55.333500000000001</v>
      </c>
      <c r="AT33" s="3">
        <v>0.92</v>
      </c>
      <c r="AU33" s="3">
        <f>IF($E33="〇",AT33*基本シート!$E$2,AT33*VLOOKUP(LEFT(AU$6,FIND("(",AU$6)-1),基本シート!$B$6:$C$29,2,FALSE))</f>
        <v>27.517200000000003</v>
      </c>
      <c r="AV33" s="3">
        <v>1.29</v>
      </c>
      <c r="AW33" s="3">
        <f>IF($E33="〇",AV33*基本シート!$E$2,AV33*VLOOKUP(LEFT(AW$6,FIND("(",AW$6)-1),基本シート!$B$6:$C$29,2,FALSE))</f>
        <v>38.5839</v>
      </c>
      <c r="AX33" s="3">
        <v>0.98</v>
      </c>
      <c r="AY33" s="3">
        <f>IF($E33="〇",AX33*基本シート!$E$2,AX33*VLOOKUP(LEFT(AY$6,FIND("(",AY$6)-1),基本シート!$B$6:$C$29,2,FALSE))</f>
        <v>29.311799999999998</v>
      </c>
      <c r="AZ33" s="3">
        <v>1.1200000000000001</v>
      </c>
      <c r="BA33" s="3">
        <f>IF($E33="〇",AZ33*基本シート!$E$2,AZ33*VLOOKUP(LEFT(BA$6,FIND("(",BA$6)-1),基本シート!$B$6:$C$29,2,FALSE))</f>
        <v>33.499200000000002</v>
      </c>
      <c r="BB33" s="3">
        <v>5.01</v>
      </c>
      <c r="BC33" s="3">
        <f>IF($E33="〇",BB33*基本シート!$E$2,BB33*VLOOKUP(LEFT(BC$6,FIND("(",BC$6)-1),基本シート!$B$6:$C$29,2,FALSE))</f>
        <v>149.84909999999999</v>
      </c>
      <c r="BD33" s="3">
        <f t="shared" si="8"/>
        <v>23.04</v>
      </c>
      <c r="BE33" s="3">
        <f t="shared" si="9"/>
        <v>689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1.24</v>
      </c>
      <c r="BO33" s="3">
        <v>1.71</v>
      </c>
      <c r="BP33" s="3">
        <v>2.2999999999999998</v>
      </c>
      <c r="BQ33" s="3">
        <v>2.37</v>
      </c>
      <c r="BR33" s="3">
        <v>5.48</v>
      </c>
      <c r="BS33" s="3">
        <v>5.82</v>
      </c>
      <c r="BT33" s="3">
        <v>4.71</v>
      </c>
      <c r="BU33" s="3">
        <v>1.99</v>
      </c>
      <c r="BV33" s="3">
        <v>0.15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0.32</v>
      </c>
      <c r="CU33" s="3">
        <f>CT33*基本シート!$C$3</f>
        <v>5.12</v>
      </c>
      <c r="CV33" s="3">
        <v>0.81</v>
      </c>
      <c r="CW33" s="3">
        <f>CV33*基本シート!$C$3</f>
        <v>12.96</v>
      </c>
      <c r="CX33" s="3">
        <v>1.65</v>
      </c>
      <c r="CY33" s="3">
        <f>CX33*基本シート!$C$3</f>
        <v>26.4</v>
      </c>
      <c r="CZ33" s="3">
        <v>1.71</v>
      </c>
      <c r="DA33" s="3">
        <f>CZ33*基本シート!$C$3</f>
        <v>27.36</v>
      </c>
      <c r="DB33" s="3">
        <v>4.76</v>
      </c>
      <c r="DC33" s="3">
        <f>DB33*基本シート!$C$3</f>
        <v>76.16</v>
      </c>
      <c r="DD33" s="3">
        <v>3.89</v>
      </c>
      <c r="DE33" s="3">
        <f>DD33*基本シート!$C$3</f>
        <v>62.24</v>
      </c>
      <c r="DF33" s="3">
        <v>3.77</v>
      </c>
      <c r="DG33" s="3">
        <f>DF33*基本シート!$C$3</f>
        <v>60.32</v>
      </c>
      <c r="DH33" s="3">
        <v>0.85</v>
      </c>
      <c r="DI33" s="3">
        <f>DH33*基本シート!$C$3</f>
        <v>13.6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17.770000000000003</v>
      </c>
      <c r="EA33" s="3">
        <f>ROUND(DZ33*基本シート!$C$3,0)</f>
        <v>284</v>
      </c>
      <c r="EB33" s="3">
        <v>1.69</v>
      </c>
      <c r="EC33" s="3">
        <v>0.03</v>
      </c>
      <c r="ED33" s="3">
        <v>0.03</v>
      </c>
      <c r="EE33" s="3">
        <v>0.02</v>
      </c>
      <c r="EF33" s="3">
        <v>0.03</v>
      </c>
      <c r="EG33" s="3">
        <v>0.03</v>
      </c>
      <c r="EH33" s="3">
        <v>0.02</v>
      </c>
      <c r="EI33" s="3">
        <v>0.01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4.21</v>
      </c>
      <c r="EZ33" s="3">
        <f t="shared" si="13"/>
        <v>6.23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2.5299999999999998</v>
      </c>
      <c r="FR33" s="3">
        <v>1.84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5.2299999999999995</v>
      </c>
      <c r="FZ33" s="3">
        <v>0.81</v>
      </c>
      <c r="GA33" s="3">
        <v>0.89</v>
      </c>
      <c r="GB33" s="3">
        <v>1.87</v>
      </c>
      <c r="GC33" s="3">
        <v>0.88</v>
      </c>
      <c r="GD33" s="3">
        <v>0.81</v>
      </c>
      <c r="GE33" s="3">
        <v>1.1399999999999999</v>
      </c>
      <c r="GF33" s="3">
        <v>0.81</v>
      </c>
      <c r="GG33" s="3">
        <v>1.07</v>
      </c>
      <c r="GH33" s="3">
        <v>2.11</v>
      </c>
      <c r="GI33" s="3">
        <v>0.91</v>
      </c>
      <c r="GJ33" s="3">
        <v>0.65</v>
      </c>
      <c r="GK33" s="3">
        <v>0.66</v>
      </c>
      <c r="GL33" s="3">
        <v>0.72</v>
      </c>
      <c r="GM33" s="3">
        <v>1.93</v>
      </c>
      <c r="GN33" s="3">
        <v>0.94</v>
      </c>
      <c r="GO33" s="3">
        <v>2.0099999999999998</v>
      </c>
      <c r="GP33" s="3">
        <v>2.68</v>
      </c>
      <c r="GQ33" s="3">
        <v>2.4300000000000002</v>
      </c>
      <c r="GR33" s="3">
        <v>1.82</v>
      </c>
      <c r="GS33" s="3">
        <v>0.89</v>
      </c>
      <c r="GT33" s="3">
        <v>1.26</v>
      </c>
      <c r="GU33" s="3">
        <v>0.95</v>
      </c>
      <c r="GV33" s="3">
        <v>1.0900000000000001</v>
      </c>
      <c r="GW33" s="3">
        <v>0.8</v>
      </c>
      <c r="GX33" s="3">
        <f t="shared" si="15"/>
        <v>30.130000000000003</v>
      </c>
      <c r="GY33" s="3" t="s">
        <v>6</v>
      </c>
      <c r="GZ33" s="3" t="s">
        <v>6</v>
      </c>
      <c r="HA33" s="3" t="s">
        <v>6</v>
      </c>
      <c r="HB33" s="3" t="s">
        <v>6</v>
      </c>
      <c r="HC33" s="3" t="s">
        <v>6</v>
      </c>
      <c r="HD33" s="3" t="s">
        <v>6</v>
      </c>
      <c r="HE33" s="3" t="s">
        <v>6</v>
      </c>
      <c r="HF33" s="3" t="s">
        <v>6</v>
      </c>
      <c r="HG33" s="3" t="s">
        <v>6</v>
      </c>
      <c r="HH33" s="3" t="s">
        <v>6</v>
      </c>
      <c r="HI33" s="3" t="s">
        <v>6</v>
      </c>
      <c r="HJ33" s="3" t="s">
        <v>6</v>
      </c>
      <c r="HK33" s="3" t="s">
        <v>6</v>
      </c>
      <c r="HL33" s="3" t="s">
        <v>6</v>
      </c>
      <c r="HM33" s="3" t="s">
        <v>6</v>
      </c>
      <c r="HN33" s="3" t="s">
        <v>6</v>
      </c>
      <c r="HO33" s="3" t="s">
        <v>6</v>
      </c>
      <c r="HP33" s="3" t="s">
        <v>6</v>
      </c>
      <c r="HQ33" s="3" t="s">
        <v>6</v>
      </c>
      <c r="HR33" s="3" t="s">
        <v>6</v>
      </c>
      <c r="HS33" s="3" t="s">
        <v>6</v>
      </c>
      <c r="HT33" s="3" t="s">
        <v>6</v>
      </c>
      <c r="HU33" s="3" t="s">
        <v>6</v>
      </c>
      <c r="HV33" s="3" t="s">
        <v>6</v>
      </c>
    </row>
    <row r="34" spans="2:230" x14ac:dyDescent="0.55000000000000004">
      <c r="B34" s="12" t="s">
        <v>233</v>
      </c>
      <c r="C34" s="6" t="str">
        <f t="shared" si="10"/>
        <v>日曜日</v>
      </c>
      <c r="D34" s="6"/>
      <c r="E34" s="6" t="str">
        <f t="shared" si="11"/>
        <v>〇</v>
      </c>
      <c r="F34" s="6" t="s">
        <v>428</v>
      </c>
      <c r="G34" s="6" t="s">
        <v>428</v>
      </c>
      <c r="H34" s="3">
        <v>3.41</v>
      </c>
      <c r="I34" s="3">
        <f>IF($E34="〇",H34*基本シート!$E$2,H34*VLOOKUP(LEFT(I$6,FIND("(",I$6)-1),基本シート!$B$6:$C$29,2,FALSE))</f>
        <v>101.9931</v>
      </c>
      <c r="J34" s="3">
        <v>1.03</v>
      </c>
      <c r="K34" s="3">
        <f>IF($E34="〇",J34*基本シート!$E$2,J34*VLOOKUP(LEFT(K$6,FIND("(",K$6)-1),基本シート!$B$6:$C$29,2,FALSE))</f>
        <v>30.807300000000001</v>
      </c>
      <c r="L34" s="3">
        <v>1.01</v>
      </c>
      <c r="M34" s="3">
        <f>IF($E34="〇",L34*基本シート!$E$2,L34*VLOOKUP(LEFT(M$6,FIND("(",M$6)-1),基本シート!$B$6:$C$29,2,FALSE))</f>
        <v>30.209099999999999</v>
      </c>
      <c r="N34" s="3">
        <v>1.04</v>
      </c>
      <c r="O34" s="3">
        <f>IF($E34="〇",N34*基本シート!$E$2,N34*VLOOKUP(LEFT(O$6,FIND("(",O$6)-1),基本シート!$B$6:$C$29,2,FALSE))</f>
        <v>31.106400000000001</v>
      </c>
      <c r="P34" s="3">
        <v>0.97</v>
      </c>
      <c r="Q34" s="3">
        <f>IF($E34="〇",P34*基本シート!$E$2,P34*VLOOKUP(LEFT(Q$6,FIND("(",Q$6)-1),基本シート!$B$6:$C$29,2,FALSE))</f>
        <v>29.012699999999999</v>
      </c>
      <c r="R34" s="3">
        <v>0.99</v>
      </c>
      <c r="S34" s="3">
        <f>IF($E34="〇",R34*基本シート!$E$2,R34*VLOOKUP(LEFT(S$6,FIND("(",S$6)-1),基本シート!$B$6:$C$29,2,FALSE))</f>
        <v>29.610900000000001</v>
      </c>
      <c r="T34" s="3">
        <v>1.08</v>
      </c>
      <c r="U34" s="3">
        <f>IF($E34="〇",T34*基本シート!$E$2,T34*VLOOKUP(LEFT(U$6,FIND("(",U$6)-1),基本シート!$B$6:$C$29,2,FALSE))</f>
        <v>32.302800000000005</v>
      </c>
      <c r="V34" s="3">
        <v>0.71</v>
      </c>
      <c r="W34" s="3">
        <f>IF($E34="〇",V34*基本シート!$E$2,V34*VLOOKUP(LEFT(W$6,FIND("(",W$6)-1),基本シート!$B$6:$C$29,2,FALSE))</f>
        <v>21.2361</v>
      </c>
      <c r="X34" s="3">
        <v>1.1599999999999999</v>
      </c>
      <c r="Y34" s="3">
        <f>IF($E34="〇",X34*基本シート!$E$2,X34*VLOOKUP(LEFT(Y$6,FIND("(",Y$6)-1),基本シート!$B$6:$C$29,2,FALSE))</f>
        <v>34.695599999999999</v>
      </c>
      <c r="Z34" s="3">
        <v>0.02</v>
      </c>
      <c r="AA34" s="3">
        <f>IF($E34="〇",Z34*基本シート!$E$2,Z34*VLOOKUP(LEFT(AA$6,FIND("(",AA$6)-1),基本シート!$B$6:$C$29,2,FALSE))</f>
        <v>0.59820000000000007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0.44</v>
      </c>
      <c r="AQ34" s="3">
        <f>IF($E34="〇",AP34*基本シート!$E$2,AP34*VLOOKUP(LEFT(AQ$6,FIND("(",AQ$6)-1),基本シート!$B$6:$C$29,2,FALSE))</f>
        <v>13.160400000000001</v>
      </c>
      <c r="AR34" s="3">
        <v>1.42</v>
      </c>
      <c r="AS34" s="3">
        <f>IF($E34="〇",AR34*基本シート!$E$2,AR34*VLOOKUP(LEFT(AS$6,FIND("(",AS$6)-1),基本シート!$B$6:$C$29,2,FALSE))</f>
        <v>42.472200000000001</v>
      </c>
      <c r="AT34" s="3">
        <v>0.81</v>
      </c>
      <c r="AU34" s="3">
        <f>IF($E34="〇",AT34*基本シート!$E$2,AT34*VLOOKUP(LEFT(AU$6,FIND("(",AU$6)-1),基本シート!$B$6:$C$29,2,FALSE))</f>
        <v>24.2271</v>
      </c>
      <c r="AV34" s="3">
        <v>0.78</v>
      </c>
      <c r="AW34" s="3">
        <f>IF($E34="〇",AV34*基本シート!$E$2,AV34*VLOOKUP(LEFT(AW$6,FIND("(",AW$6)-1),基本シート!$B$6:$C$29,2,FALSE))</f>
        <v>23.329800000000002</v>
      </c>
      <c r="AX34" s="3">
        <v>0.84</v>
      </c>
      <c r="AY34" s="3">
        <f>IF($E34="〇",AX34*基本シート!$E$2,AX34*VLOOKUP(LEFT(AY$6,FIND("(",AY$6)-1),基本シート!$B$6:$C$29,2,FALSE))</f>
        <v>25.124399999999998</v>
      </c>
      <c r="AZ34" s="3">
        <v>0.97</v>
      </c>
      <c r="BA34" s="3">
        <f>IF($E34="〇",AZ34*基本シート!$E$2,AZ34*VLOOKUP(LEFT(BA$6,FIND("(",BA$6)-1),基本シート!$B$6:$C$29,2,FALSE))</f>
        <v>29.012699999999999</v>
      </c>
      <c r="BB34" s="3">
        <v>5.13</v>
      </c>
      <c r="BC34" s="3">
        <f>IF($E34="〇",BB34*基本シート!$E$2,BB34*VLOOKUP(LEFT(BC$6,FIND("(",BC$6)-1),基本シート!$B$6:$C$29,2,FALSE))</f>
        <v>153.4383</v>
      </c>
      <c r="BD34" s="3">
        <f t="shared" si="8"/>
        <v>21.809999999999995</v>
      </c>
      <c r="BE34" s="3">
        <f t="shared" si="9"/>
        <v>652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0.48</v>
      </c>
      <c r="BN34" s="3">
        <v>2.2400000000000002</v>
      </c>
      <c r="BO34" s="3">
        <v>4.82</v>
      </c>
      <c r="BP34" s="3">
        <v>5.63</v>
      </c>
      <c r="BQ34" s="3">
        <v>4.5199999999999996</v>
      </c>
      <c r="BR34" s="3">
        <v>4.03</v>
      </c>
      <c r="BS34" s="3">
        <v>2.27</v>
      </c>
      <c r="BT34" s="3">
        <v>2.72</v>
      </c>
      <c r="BU34" s="3">
        <v>1.67</v>
      </c>
      <c r="BV34" s="3">
        <v>0.49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0.04</v>
      </c>
      <c r="CS34" s="3">
        <f>CR34*基本シート!$C$3</f>
        <v>0.64</v>
      </c>
      <c r="CT34" s="3">
        <v>0.86</v>
      </c>
      <c r="CU34" s="3">
        <f>CT34*基本シート!$C$3</f>
        <v>13.76</v>
      </c>
      <c r="CV34" s="3">
        <v>3.84</v>
      </c>
      <c r="CW34" s="3">
        <f>CV34*基本シート!$C$3</f>
        <v>61.44</v>
      </c>
      <c r="CX34" s="3">
        <v>3.86</v>
      </c>
      <c r="CY34" s="3">
        <f>CX34*基本シート!$C$3</f>
        <v>61.76</v>
      </c>
      <c r="CZ34" s="3">
        <v>3.23</v>
      </c>
      <c r="DA34" s="3">
        <f>CZ34*基本シート!$C$3</f>
        <v>51.68</v>
      </c>
      <c r="DB34" s="3">
        <v>3.1</v>
      </c>
      <c r="DC34" s="3">
        <f>DB34*基本シート!$C$3</f>
        <v>49.6</v>
      </c>
      <c r="DD34" s="3">
        <v>0.25</v>
      </c>
      <c r="DE34" s="3">
        <f>DD34*基本シート!$C$3</f>
        <v>4</v>
      </c>
      <c r="DF34" s="3">
        <v>1.91</v>
      </c>
      <c r="DG34" s="3">
        <f>DF34*基本シート!$C$3</f>
        <v>30.56</v>
      </c>
      <c r="DH34" s="3">
        <v>0.98</v>
      </c>
      <c r="DI34" s="3">
        <f>DH34*基本シート!$C$3</f>
        <v>15.68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18.080000000000002</v>
      </c>
      <c r="EA34" s="3">
        <f>ROUND(DZ34*基本シート!$C$3,0)</f>
        <v>289</v>
      </c>
      <c r="EB34" s="3">
        <v>2.44</v>
      </c>
      <c r="EC34" s="3">
        <v>0.03</v>
      </c>
      <c r="ED34" s="3">
        <v>0.03</v>
      </c>
      <c r="EE34" s="3">
        <v>0.02</v>
      </c>
      <c r="EF34" s="3">
        <v>0.03</v>
      </c>
      <c r="EG34" s="3">
        <v>0.03</v>
      </c>
      <c r="EH34" s="3">
        <v>0.02</v>
      </c>
      <c r="EI34" s="3">
        <v>0</v>
      </c>
      <c r="EJ34" s="3">
        <v>0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0.16</v>
      </c>
      <c r="EU34" s="3">
        <v>0.03</v>
      </c>
      <c r="EV34" s="3">
        <v>0.03</v>
      </c>
      <c r="EW34" s="3">
        <v>0.02</v>
      </c>
      <c r="EX34" s="3">
        <v>0.03</v>
      </c>
      <c r="EY34" s="3">
        <v>4.2699999999999996</v>
      </c>
      <c r="EZ34" s="3">
        <f t="shared" si="13"/>
        <v>7.1499999999999986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0</v>
      </c>
      <c r="FN34" s="3">
        <v>0.44</v>
      </c>
      <c r="FO34" s="3">
        <v>0.02</v>
      </c>
      <c r="FP34" s="3">
        <v>0.02</v>
      </c>
      <c r="FQ34" s="3">
        <v>2.0499999999999998</v>
      </c>
      <c r="FR34" s="3">
        <v>2.4300000000000002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4.99</v>
      </c>
      <c r="FZ34" s="3">
        <v>0.97</v>
      </c>
      <c r="GA34" s="3">
        <v>1</v>
      </c>
      <c r="GB34" s="3">
        <v>0.98</v>
      </c>
      <c r="GC34" s="3">
        <v>1.02</v>
      </c>
      <c r="GD34" s="3">
        <v>0.94</v>
      </c>
      <c r="GE34" s="3">
        <v>0.96</v>
      </c>
      <c r="GF34" s="3">
        <v>1.06</v>
      </c>
      <c r="GG34" s="3">
        <v>1.1599999999999999</v>
      </c>
      <c r="GH34" s="3">
        <v>2.5499999999999998</v>
      </c>
      <c r="GI34" s="3">
        <v>1.01</v>
      </c>
      <c r="GJ34" s="3">
        <v>1.76</v>
      </c>
      <c r="GK34" s="3">
        <v>1.29</v>
      </c>
      <c r="GL34" s="3">
        <v>0.93</v>
      </c>
      <c r="GM34" s="3">
        <v>2.46</v>
      </c>
      <c r="GN34" s="3">
        <v>0.83</v>
      </c>
      <c r="GO34" s="3">
        <v>0.71</v>
      </c>
      <c r="GP34" s="3">
        <v>2.5299999999999998</v>
      </c>
      <c r="GQ34" s="3">
        <v>2.87</v>
      </c>
      <c r="GR34" s="3">
        <v>1.26</v>
      </c>
      <c r="GS34" s="3">
        <v>0.78</v>
      </c>
      <c r="GT34" s="3">
        <v>0.75</v>
      </c>
      <c r="GU34" s="3">
        <v>0.82</v>
      </c>
      <c r="GV34" s="3">
        <v>0.94</v>
      </c>
      <c r="GW34" s="3">
        <v>0.86</v>
      </c>
      <c r="GX34" s="3">
        <f t="shared" si="15"/>
        <v>30.440000000000005</v>
      </c>
      <c r="GY34" s="3" t="s">
        <v>6</v>
      </c>
      <c r="GZ34" s="3" t="s">
        <v>6</v>
      </c>
      <c r="HA34" s="3" t="s">
        <v>6</v>
      </c>
      <c r="HB34" s="3" t="s">
        <v>6</v>
      </c>
      <c r="HC34" s="3" t="s">
        <v>6</v>
      </c>
      <c r="HD34" s="3" t="s">
        <v>6</v>
      </c>
      <c r="HE34" s="3" t="s">
        <v>6</v>
      </c>
      <c r="HF34" s="3" t="s">
        <v>6</v>
      </c>
      <c r="HG34" s="3" t="s">
        <v>6</v>
      </c>
      <c r="HH34" s="3" t="s">
        <v>6</v>
      </c>
      <c r="HI34" s="3" t="s">
        <v>6</v>
      </c>
      <c r="HJ34" s="3" t="s">
        <v>6</v>
      </c>
      <c r="HK34" s="3" t="s">
        <v>6</v>
      </c>
      <c r="HL34" s="3" t="s">
        <v>6</v>
      </c>
      <c r="HM34" s="3" t="s">
        <v>6</v>
      </c>
      <c r="HN34" s="3" t="s">
        <v>6</v>
      </c>
      <c r="HO34" s="3" t="s">
        <v>6</v>
      </c>
      <c r="HP34" s="3" t="s">
        <v>6</v>
      </c>
      <c r="HQ34" s="3" t="s">
        <v>6</v>
      </c>
      <c r="HR34" s="3" t="s">
        <v>6</v>
      </c>
      <c r="HS34" s="3" t="s">
        <v>6</v>
      </c>
      <c r="HT34" s="3" t="s">
        <v>6</v>
      </c>
      <c r="HU34" s="3" t="s">
        <v>6</v>
      </c>
      <c r="HV34" s="3" t="s">
        <v>6</v>
      </c>
    </row>
    <row r="35" spans="2:230" x14ac:dyDescent="0.55000000000000004">
      <c r="B35" s="12" t="s">
        <v>234</v>
      </c>
      <c r="C35" s="6" t="str">
        <f t="shared" si="10"/>
        <v>月曜日</v>
      </c>
      <c r="D35" s="6"/>
      <c r="E35" s="6" t="str">
        <f t="shared" si="11"/>
        <v/>
      </c>
      <c r="F35" s="6" t="s">
        <v>428</v>
      </c>
      <c r="G35" s="6" t="s">
        <v>428</v>
      </c>
      <c r="H35" s="3">
        <v>2.76</v>
      </c>
      <c r="I35" s="3">
        <f>IF($E35="〇",H35*基本シート!$E$2,H35*VLOOKUP(LEFT(I$6,FIND("(",I$6)-1),基本シート!$B$6:$C$29,2,FALSE))</f>
        <v>82.551599999999993</v>
      </c>
      <c r="J35" s="3">
        <v>0.91</v>
      </c>
      <c r="K35" s="3">
        <f>IF($E35="〇",J35*基本シート!$E$2,J35*VLOOKUP(LEFT(K$6,FIND("(",K$6)-1),基本シート!$B$6:$C$29,2,FALSE))</f>
        <v>27.2181</v>
      </c>
      <c r="L35" s="3">
        <v>2.2400000000000002</v>
      </c>
      <c r="M35" s="3">
        <f>IF($E35="〇",L35*基本シート!$E$2,L35*VLOOKUP(LEFT(M$6,FIND("(",M$6)-1),基本シート!$B$6:$C$29,2,FALSE))</f>
        <v>66.998400000000004</v>
      </c>
      <c r="N35" s="3">
        <v>1.04</v>
      </c>
      <c r="O35" s="3">
        <f>IF($E35="〇",N35*基本シート!$E$2,N35*VLOOKUP(LEFT(O$6,FIND("(",O$6)-1),基本シート!$B$6:$C$29,2,FALSE))</f>
        <v>31.106400000000001</v>
      </c>
      <c r="P35" s="3">
        <v>1.06</v>
      </c>
      <c r="Q35" s="3">
        <f>IF($E35="〇",P35*基本シート!$E$2,P35*VLOOKUP(LEFT(Q$6,FIND("(",Q$6)-1),基本シート!$B$6:$C$29,2,FALSE))</f>
        <v>31.704600000000003</v>
      </c>
      <c r="R35" s="3">
        <v>1.03</v>
      </c>
      <c r="S35" s="3">
        <f>IF($E35="〇",R35*基本シート!$E$2,R35*VLOOKUP(LEFT(S$6,FIND("(",S$6)-1),基本シート!$B$6:$C$29,2,FALSE))</f>
        <v>30.807300000000001</v>
      </c>
      <c r="T35" s="3">
        <v>1.1100000000000001</v>
      </c>
      <c r="U35" s="3">
        <f>IF($E35="〇",T35*基本シート!$E$2,T35*VLOOKUP(LEFT(U$6,FIND("(",U$6)-1),基本シート!$B$6:$C$29,2,FALSE))</f>
        <v>33.200100000000006</v>
      </c>
      <c r="V35" s="3">
        <v>1.5</v>
      </c>
      <c r="W35" s="3">
        <f>IF($E35="〇",V35*基本シート!$E$2,V35*VLOOKUP(LEFT(W$6,FIND("(",W$6)-1),基本シート!$B$6:$C$29,2,FALSE))</f>
        <v>55.47</v>
      </c>
      <c r="X35" s="3">
        <v>0.6</v>
      </c>
      <c r="Y35" s="3">
        <f>IF($E35="〇",X35*基本シート!$E$2,X35*VLOOKUP(LEFT(Y$6,FIND("(",Y$6)-1),基本シート!$B$6:$C$29,2,FALSE))</f>
        <v>22.187999999999999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1.32</v>
      </c>
      <c r="AS35" s="3">
        <f>IF($E35="〇",AR35*基本シート!$E$2,AR35*VLOOKUP(LEFT(AS$6,FIND("(",AS$6)-1),基本シート!$B$6:$C$29,2,FALSE))</f>
        <v>48.813600000000001</v>
      </c>
      <c r="AT35" s="3">
        <v>0.88</v>
      </c>
      <c r="AU35" s="3">
        <f>IF($E35="〇",AT35*基本シート!$E$2,AT35*VLOOKUP(LEFT(AU$6,FIND("(",AU$6)-1),基本シート!$B$6:$C$29,2,FALSE))</f>
        <v>32.542400000000001</v>
      </c>
      <c r="AV35" s="3">
        <v>0.9</v>
      </c>
      <c r="AW35" s="3">
        <f>IF($E35="〇",AV35*基本シート!$E$2,AV35*VLOOKUP(LEFT(AW$6,FIND("(",AW$6)-1),基本シート!$B$6:$C$29,2,FALSE))</f>
        <v>33.281999999999996</v>
      </c>
      <c r="AX35" s="3">
        <v>1.25</v>
      </c>
      <c r="AY35" s="3">
        <f>IF($E35="〇",AX35*基本シート!$E$2,AX35*VLOOKUP(LEFT(AY$6,FIND("(",AY$6)-1),基本シート!$B$6:$C$29,2,FALSE))</f>
        <v>37.387500000000003</v>
      </c>
      <c r="AZ35" s="3">
        <v>1.07</v>
      </c>
      <c r="BA35" s="3">
        <f>IF($E35="〇",AZ35*基本シート!$E$2,AZ35*VLOOKUP(LEFT(BA$6,FIND("(",BA$6)-1),基本シート!$B$6:$C$29,2,FALSE))</f>
        <v>32.003700000000002</v>
      </c>
      <c r="BB35" s="3">
        <v>5.23</v>
      </c>
      <c r="BC35" s="3">
        <f>IF($E35="〇",BB35*基本シート!$E$2,BB35*VLOOKUP(LEFT(BC$6,FIND("(",BC$6)-1),基本シート!$B$6:$C$29,2,FALSE))</f>
        <v>156.42930000000001</v>
      </c>
      <c r="BD35" s="3">
        <f t="shared" si="8"/>
        <v>22.900000000000002</v>
      </c>
      <c r="BE35" s="3">
        <f t="shared" si="9"/>
        <v>722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6.52</v>
      </c>
      <c r="BS35" s="3">
        <v>4.01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1.42</v>
      </c>
      <c r="CU35" s="3">
        <f>CT35*基本シート!$C$3</f>
        <v>22.72</v>
      </c>
      <c r="CV35" s="3">
        <v>3.35</v>
      </c>
      <c r="CW35" s="3">
        <f>CV35*基本シート!$C$3</f>
        <v>53.6</v>
      </c>
      <c r="CX35" s="3">
        <v>3.63</v>
      </c>
      <c r="CY35" s="3">
        <f>CX35*基本シート!$C$3</f>
        <v>58.08</v>
      </c>
      <c r="CZ35" s="3">
        <v>5.69</v>
      </c>
      <c r="DA35" s="3">
        <f>CZ35*基本シート!$C$3</f>
        <v>91.04</v>
      </c>
      <c r="DB35" s="3">
        <v>6.14</v>
      </c>
      <c r="DC35" s="3">
        <f>DB35*基本シート!$C$3</f>
        <v>98.24</v>
      </c>
      <c r="DD35" s="3">
        <v>3.07</v>
      </c>
      <c r="DE35" s="3">
        <f>DD35*基本シート!$C$3</f>
        <v>49.12</v>
      </c>
      <c r="DF35" s="3">
        <v>1.78</v>
      </c>
      <c r="DG35" s="3">
        <f>DF35*基本シート!$C$3</f>
        <v>28.48</v>
      </c>
      <c r="DH35" s="3">
        <v>0.76</v>
      </c>
      <c r="DI35" s="3">
        <f>DH35*基本シート!$C$3</f>
        <v>12.16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25.850000000000005</v>
      </c>
      <c r="EA35" s="3">
        <f>ROUND(DZ35*基本シート!$C$3,0)</f>
        <v>414</v>
      </c>
      <c r="EB35" s="3">
        <v>1.91</v>
      </c>
      <c r="EC35" s="3">
        <v>0.03</v>
      </c>
      <c r="ED35" s="3">
        <v>0.03</v>
      </c>
      <c r="EE35" s="3">
        <v>0.03</v>
      </c>
      <c r="EF35" s="3">
        <v>0.02</v>
      </c>
      <c r="EG35" s="3">
        <v>0.03</v>
      </c>
      <c r="EH35" s="3">
        <v>0.02</v>
      </c>
      <c r="EI35" s="3">
        <v>0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4.4800000000000004</v>
      </c>
      <c r="EZ35" s="3">
        <f t="shared" si="13"/>
        <v>6.71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5.25</v>
      </c>
      <c r="FZ35" s="3">
        <v>0.85</v>
      </c>
      <c r="GA35" s="3">
        <v>0.88</v>
      </c>
      <c r="GB35" s="3">
        <v>2.21</v>
      </c>
      <c r="GC35" s="3">
        <v>1.01</v>
      </c>
      <c r="GD35" s="3">
        <v>1.04</v>
      </c>
      <c r="GE35" s="3">
        <v>1</v>
      </c>
      <c r="GF35" s="3">
        <v>1.0900000000000001</v>
      </c>
      <c r="GG35" s="3">
        <v>1.96</v>
      </c>
      <c r="GH35" s="3">
        <v>1.84</v>
      </c>
      <c r="GI35" s="3">
        <v>0.79</v>
      </c>
      <c r="GJ35" s="3">
        <v>0.56000000000000005</v>
      </c>
      <c r="GK35" s="3">
        <v>0.43</v>
      </c>
      <c r="GL35" s="3">
        <v>0.38</v>
      </c>
      <c r="GM35" s="3">
        <v>0.99</v>
      </c>
      <c r="GN35" s="3">
        <v>0.57999999999999996</v>
      </c>
      <c r="GO35" s="3">
        <v>0.56000000000000005</v>
      </c>
      <c r="GP35" s="3">
        <v>2.23</v>
      </c>
      <c r="GQ35" s="3">
        <v>2.7</v>
      </c>
      <c r="GR35" s="3">
        <v>1.62</v>
      </c>
      <c r="GS35" s="3">
        <v>0.85</v>
      </c>
      <c r="GT35" s="3">
        <v>0.86</v>
      </c>
      <c r="GU35" s="3">
        <v>1.21</v>
      </c>
      <c r="GV35" s="3">
        <v>1.03</v>
      </c>
      <c r="GW35" s="3">
        <v>0.75</v>
      </c>
      <c r="GX35" s="3">
        <f t="shared" si="15"/>
        <v>27.42</v>
      </c>
      <c r="GY35" s="3" t="s">
        <v>6</v>
      </c>
      <c r="GZ35" s="3" t="s">
        <v>6</v>
      </c>
      <c r="HA35" s="3" t="s">
        <v>6</v>
      </c>
      <c r="HB35" s="3" t="s">
        <v>6</v>
      </c>
      <c r="HC35" s="3" t="s">
        <v>6</v>
      </c>
      <c r="HD35" s="3" t="s">
        <v>6</v>
      </c>
      <c r="HE35" s="3" t="s">
        <v>6</v>
      </c>
      <c r="HF35" s="3" t="s">
        <v>6</v>
      </c>
      <c r="HG35" s="3" t="s">
        <v>6</v>
      </c>
      <c r="HH35" s="3" t="s">
        <v>6</v>
      </c>
      <c r="HI35" s="3" t="s">
        <v>6</v>
      </c>
      <c r="HJ35" s="3" t="s">
        <v>6</v>
      </c>
      <c r="HK35" s="3" t="s">
        <v>6</v>
      </c>
      <c r="HL35" s="3" t="s">
        <v>6</v>
      </c>
      <c r="HM35" s="3" t="s">
        <v>6</v>
      </c>
      <c r="HN35" s="3" t="s">
        <v>6</v>
      </c>
      <c r="HO35" s="3" t="s">
        <v>6</v>
      </c>
      <c r="HP35" s="3" t="s">
        <v>6</v>
      </c>
      <c r="HQ35" s="3" t="s">
        <v>6</v>
      </c>
      <c r="HR35" s="3" t="s">
        <v>6</v>
      </c>
      <c r="HS35" s="3" t="s">
        <v>6</v>
      </c>
      <c r="HT35" s="3" t="s">
        <v>6</v>
      </c>
      <c r="HU35" s="3" t="s">
        <v>6</v>
      </c>
      <c r="HV35" s="3" t="s">
        <v>6</v>
      </c>
    </row>
    <row r="36" spans="2:230" x14ac:dyDescent="0.55000000000000004">
      <c r="B36" s="12" t="s">
        <v>235</v>
      </c>
      <c r="C36" s="6" t="str">
        <f t="shared" si="10"/>
        <v>火曜日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2.75</v>
      </c>
      <c r="I36" s="3">
        <f>IF($E36="〇",H36*基本シート!$E$2,H36*VLOOKUP(LEFT(I$6,FIND("(",I$6)-1),基本シート!$B$6:$C$29,2,FALSE))</f>
        <v>82.252499999999998</v>
      </c>
      <c r="J36" s="3">
        <v>0.79</v>
      </c>
      <c r="K36" s="3">
        <f>IF($E36="〇",J36*基本シート!$E$2,J36*VLOOKUP(LEFT(K$6,FIND("(",K$6)-1),基本シート!$B$6:$C$29,2,FALSE))</f>
        <v>23.628900000000002</v>
      </c>
      <c r="L36" s="3">
        <v>0.68</v>
      </c>
      <c r="M36" s="3">
        <f>IF($E36="〇",L36*基本シート!$E$2,L36*VLOOKUP(LEFT(M$6,FIND("(",M$6)-1),基本シート!$B$6:$C$29,2,FALSE))</f>
        <v>20.338800000000003</v>
      </c>
      <c r="N36" s="3">
        <v>1.71</v>
      </c>
      <c r="O36" s="3">
        <f>IF($E36="〇",N36*基本シート!$E$2,N36*VLOOKUP(LEFT(O$6,FIND("(",O$6)-1),基本シート!$B$6:$C$29,2,FALSE))</f>
        <v>51.146099999999997</v>
      </c>
      <c r="P36" s="3">
        <v>0.93</v>
      </c>
      <c r="Q36" s="3">
        <f>IF($E36="〇",P36*基本シート!$E$2,P36*VLOOKUP(LEFT(Q$6,FIND("(",Q$6)-1),基本シート!$B$6:$C$29,2,FALSE))</f>
        <v>27.816300000000002</v>
      </c>
      <c r="R36" s="3">
        <v>0.78</v>
      </c>
      <c r="S36" s="3">
        <f>IF($E36="〇",R36*基本シート!$E$2,R36*VLOOKUP(LEFT(S$6,FIND("(",S$6)-1),基本シート!$B$6:$C$29,2,FALSE))</f>
        <v>23.329800000000002</v>
      </c>
      <c r="T36" s="3">
        <v>1.08</v>
      </c>
      <c r="U36" s="3">
        <f>IF($E36="〇",T36*基本シート!$E$2,T36*VLOOKUP(LEFT(U$6,FIND("(",U$6)-1),基本シート!$B$6:$C$29,2,FALSE))</f>
        <v>32.302800000000005</v>
      </c>
      <c r="V36" s="3">
        <v>0.87</v>
      </c>
      <c r="W36" s="3">
        <f>IF($E36="〇",V36*基本シート!$E$2,V36*VLOOKUP(LEFT(W$6,FIND("(",W$6)-1),基本シート!$B$6:$C$29,2,FALSE))</f>
        <v>32.172599999999996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0.88</v>
      </c>
      <c r="AS36" s="3">
        <f>IF($E36="〇",AR36*基本シート!$E$2,AR36*VLOOKUP(LEFT(AS$6,FIND("(",AS$6)-1),基本シート!$B$6:$C$29,2,FALSE))</f>
        <v>32.542400000000001</v>
      </c>
      <c r="AT36" s="3">
        <v>1.2</v>
      </c>
      <c r="AU36" s="3">
        <f>IF($E36="〇",AT36*基本シート!$E$2,AT36*VLOOKUP(LEFT(AU$6,FIND("(",AU$6)-1),基本シート!$B$6:$C$29,2,FALSE))</f>
        <v>44.375999999999998</v>
      </c>
      <c r="AV36" s="3">
        <v>1.05</v>
      </c>
      <c r="AW36" s="3">
        <f>IF($E36="〇",AV36*基本シート!$E$2,AV36*VLOOKUP(LEFT(AW$6,FIND("(",AW$6)-1),基本シート!$B$6:$C$29,2,FALSE))</f>
        <v>38.829000000000001</v>
      </c>
      <c r="AX36" s="3">
        <v>1.46</v>
      </c>
      <c r="AY36" s="3">
        <f>IF($E36="〇",AX36*基本シート!$E$2,AX36*VLOOKUP(LEFT(AY$6,FIND("(",AY$6)-1),基本シート!$B$6:$C$29,2,FALSE))</f>
        <v>43.668599999999998</v>
      </c>
      <c r="AZ36" s="3">
        <v>1.3</v>
      </c>
      <c r="BA36" s="3">
        <f>IF($E36="〇",AZ36*基本シート!$E$2,AZ36*VLOOKUP(LEFT(BA$6,FIND("(",BA$6)-1),基本シート!$B$6:$C$29,2,FALSE))</f>
        <v>38.883000000000003</v>
      </c>
      <c r="BB36" s="3">
        <v>5.23</v>
      </c>
      <c r="BC36" s="3">
        <f>IF($E36="〇",BB36*基本シート!$E$2,BB36*VLOOKUP(LEFT(BC$6,FIND("(",BC$6)-1),基本シート!$B$6:$C$29,2,FALSE))</f>
        <v>156.42930000000001</v>
      </c>
      <c r="BD36" s="3">
        <f t="shared" si="8"/>
        <v>20.72</v>
      </c>
      <c r="BE36" s="3">
        <f t="shared" si="9"/>
        <v>648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4.87</v>
      </c>
      <c r="BP36" s="3">
        <v>6.14</v>
      </c>
      <c r="BQ36" s="3">
        <v>6.94</v>
      </c>
      <c r="BR36" s="3">
        <v>4.37</v>
      </c>
      <c r="BS36" s="3">
        <v>5.87</v>
      </c>
      <c r="BT36" s="3">
        <v>4.29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0.03</v>
      </c>
      <c r="CS36" s="3">
        <f>CR36*基本シート!$C$3</f>
        <v>0.48</v>
      </c>
      <c r="CT36" s="3">
        <v>2.17</v>
      </c>
      <c r="CU36" s="3">
        <f>CT36*基本シート!$C$3</f>
        <v>34.72</v>
      </c>
      <c r="CV36" s="3">
        <v>3.76</v>
      </c>
      <c r="CW36" s="3">
        <f>CV36*基本シート!$C$3</f>
        <v>60.16</v>
      </c>
      <c r="CX36" s="3">
        <v>5.73</v>
      </c>
      <c r="CY36" s="3">
        <f>CX36*基本シート!$C$3</f>
        <v>91.68</v>
      </c>
      <c r="CZ36" s="3">
        <v>6.55</v>
      </c>
      <c r="DA36" s="3">
        <f>CZ36*基本シート!$C$3</f>
        <v>104.8</v>
      </c>
      <c r="DB36" s="3">
        <v>4</v>
      </c>
      <c r="DC36" s="3">
        <f>DB36*基本シート!$C$3</f>
        <v>64</v>
      </c>
      <c r="DD36" s="3">
        <v>5.49</v>
      </c>
      <c r="DE36" s="3">
        <f>DD36*基本シート!$C$3</f>
        <v>87.84</v>
      </c>
      <c r="DF36" s="3">
        <v>3.19</v>
      </c>
      <c r="DG36" s="3">
        <f>DF36*基本シート!$C$3</f>
        <v>51.04</v>
      </c>
      <c r="DH36" s="3">
        <v>1.73</v>
      </c>
      <c r="DI36" s="3">
        <f>DH36*基本シート!$C$3</f>
        <v>27.68</v>
      </c>
      <c r="DJ36" s="3">
        <v>0</v>
      </c>
      <c r="DK36" s="3">
        <f>DJ36*基本シート!$C$3</f>
        <v>0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32.659999999999997</v>
      </c>
      <c r="EA36" s="3">
        <f>ROUND(DZ36*基本シート!$C$3,0)</f>
        <v>523</v>
      </c>
      <c r="EB36" s="3">
        <v>2.13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0.01</v>
      </c>
      <c r="EI36" s="3">
        <v>0</v>
      </c>
      <c r="EJ36" s="3">
        <v>0.01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0.03</v>
      </c>
      <c r="EV36" s="3">
        <v>0.03</v>
      </c>
      <c r="EW36" s="3">
        <v>0.03</v>
      </c>
      <c r="EX36" s="3">
        <v>0.03</v>
      </c>
      <c r="EY36" s="3">
        <v>4.21</v>
      </c>
      <c r="EZ36" s="3">
        <f t="shared" si="13"/>
        <v>6.639999999999997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4"/>
        <v>5.28</v>
      </c>
      <c r="FZ36" s="3">
        <v>0.62</v>
      </c>
      <c r="GA36" s="3">
        <v>0.76</v>
      </c>
      <c r="GB36" s="3">
        <v>0.65</v>
      </c>
      <c r="GC36" s="3">
        <v>1.68</v>
      </c>
      <c r="GD36" s="3">
        <v>0.9</v>
      </c>
      <c r="GE36" s="3">
        <v>0.75</v>
      </c>
      <c r="GF36" s="3">
        <v>1.07</v>
      </c>
      <c r="GG36" s="3">
        <v>1.26</v>
      </c>
      <c r="GH36" s="3">
        <v>0.44</v>
      </c>
      <c r="GI36" s="3">
        <v>1.1000000000000001</v>
      </c>
      <c r="GJ36" s="3">
        <v>0.41</v>
      </c>
      <c r="GK36" s="3">
        <v>0.39</v>
      </c>
      <c r="GL36" s="3">
        <v>0.37</v>
      </c>
      <c r="GM36" s="3">
        <v>0.38</v>
      </c>
      <c r="GN36" s="3">
        <v>1.1100000000000001</v>
      </c>
      <c r="GO36" s="3">
        <v>0.55000000000000004</v>
      </c>
      <c r="GP36" s="3">
        <v>2.25</v>
      </c>
      <c r="GQ36" s="3">
        <v>2.74</v>
      </c>
      <c r="GR36" s="3">
        <v>1.26</v>
      </c>
      <c r="GS36" s="3">
        <v>1.17</v>
      </c>
      <c r="GT36" s="3">
        <v>1.02</v>
      </c>
      <c r="GU36" s="3">
        <v>1.43</v>
      </c>
      <c r="GV36" s="3">
        <v>1.27</v>
      </c>
      <c r="GW36" s="3">
        <v>1.02</v>
      </c>
      <c r="GX36" s="3">
        <f t="shared" si="15"/>
        <v>24.599999999999998</v>
      </c>
      <c r="GY36" s="3" t="s">
        <v>6</v>
      </c>
      <c r="GZ36" s="3" t="s">
        <v>6</v>
      </c>
      <c r="HA36" s="3" t="s">
        <v>6</v>
      </c>
      <c r="HB36" s="3" t="s">
        <v>6</v>
      </c>
      <c r="HC36" s="3" t="s">
        <v>6</v>
      </c>
      <c r="HD36" s="3" t="s">
        <v>6</v>
      </c>
      <c r="HE36" s="3" t="s">
        <v>6</v>
      </c>
      <c r="HF36" s="3" t="s">
        <v>6</v>
      </c>
      <c r="HG36" s="3" t="s">
        <v>6</v>
      </c>
      <c r="HH36" s="3" t="s">
        <v>6</v>
      </c>
      <c r="HI36" s="3" t="s">
        <v>6</v>
      </c>
      <c r="HJ36" s="3" t="s">
        <v>6</v>
      </c>
      <c r="HK36" s="3" t="s">
        <v>6</v>
      </c>
      <c r="HL36" s="3" t="s">
        <v>6</v>
      </c>
      <c r="HM36" s="3" t="s">
        <v>6</v>
      </c>
      <c r="HN36" s="3" t="s">
        <v>6</v>
      </c>
      <c r="HO36" s="3" t="s">
        <v>6</v>
      </c>
      <c r="HP36" s="3" t="s">
        <v>6</v>
      </c>
      <c r="HQ36" s="3" t="s">
        <v>6</v>
      </c>
      <c r="HR36" s="3" t="s">
        <v>6</v>
      </c>
      <c r="HS36" s="3" t="s">
        <v>6</v>
      </c>
      <c r="HT36" s="3" t="s">
        <v>6</v>
      </c>
      <c r="HU36" s="3" t="s">
        <v>6</v>
      </c>
      <c r="HV36" s="3" t="s">
        <v>6</v>
      </c>
    </row>
    <row r="37" spans="2:230" x14ac:dyDescent="0.55000000000000004">
      <c r="B37" s="12" t="s">
        <v>236</v>
      </c>
      <c r="C37" s="6" t="str">
        <f t="shared" si="10"/>
        <v>水曜日</v>
      </c>
      <c r="D37" s="6"/>
      <c r="E37" s="6"/>
      <c r="F37" s="6" t="s">
        <v>426</v>
      </c>
      <c r="G37" s="6" t="s">
        <v>431</v>
      </c>
      <c r="H37" s="3">
        <v>3.46</v>
      </c>
      <c r="I37" s="3">
        <f>IF($E37="〇",H37*基本シート!$E$2,H37*VLOOKUP(LEFT(I$6,FIND("(",I$6)-1),基本シート!$B$6:$C$29,2,FALSE))</f>
        <v>103.48860000000001</v>
      </c>
      <c r="J37" s="3">
        <v>1.53</v>
      </c>
      <c r="K37" s="3">
        <f>IF($E37="〇",J37*基本シート!$E$2,J37*VLOOKUP(LEFT(K$6,FIND("(",K$6)-1),基本シート!$B$6:$C$29,2,FALSE))</f>
        <v>45.762300000000003</v>
      </c>
      <c r="L37" s="3">
        <v>1.03</v>
      </c>
      <c r="M37" s="3">
        <f>IF($E37="〇",L37*基本シート!$E$2,L37*VLOOKUP(LEFT(M$6,FIND("(",M$6)-1),基本シート!$B$6:$C$29,2,FALSE))</f>
        <v>30.807300000000001</v>
      </c>
      <c r="N37" s="3">
        <v>0.97</v>
      </c>
      <c r="O37" s="3">
        <f>IF($E37="〇",N37*基本シート!$E$2,N37*VLOOKUP(LEFT(O$6,FIND("(",O$6)-1),基本シート!$B$6:$C$29,2,FALSE))</f>
        <v>29.012699999999999</v>
      </c>
      <c r="P37" s="3">
        <v>1.53</v>
      </c>
      <c r="Q37" s="3">
        <f>IF($E37="〇",P37*基本シート!$E$2,P37*VLOOKUP(LEFT(Q$6,FIND("(",Q$6)-1),基本シート!$B$6:$C$29,2,FALSE))</f>
        <v>45.762300000000003</v>
      </c>
      <c r="R37" s="3">
        <v>1.06</v>
      </c>
      <c r="S37" s="3">
        <f>IF($E37="〇",R37*基本シート!$E$2,R37*VLOOKUP(LEFT(S$6,FIND("(",S$6)-1),基本シート!$B$6:$C$29,2,FALSE))</f>
        <v>31.704600000000003</v>
      </c>
      <c r="T37" s="3">
        <v>2.02</v>
      </c>
      <c r="U37" s="3">
        <f>IF($E37="〇",T37*基本シート!$E$2,T37*VLOOKUP(LEFT(U$6,FIND("(",U$6)-1),基本シート!$B$6:$C$29,2,FALSE))</f>
        <v>60.418199999999999</v>
      </c>
      <c r="V37" s="3">
        <v>1.28</v>
      </c>
      <c r="W37" s="3">
        <f>IF($E37="〇",V37*基本シート!$E$2,V37*VLOOKUP(LEFT(W$6,FIND("(",W$6)-1),基本シート!$B$6:$C$29,2,FALSE))</f>
        <v>47.334399999999995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0.05</v>
      </c>
      <c r="AA37" s="3">
        <f>IF($E37="〇",Z37*基本シート!$E$2,Z37*VLOOKUP(LEFT(AA$6,FIND("(",AA$6)-1),基本シート!$B$6:$C$29,2,FALSE))</f>
        <v>1.849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0.28999999999999998</v>
      </c>
      <c r="AQ37" s="3">
        <f>IF($E37="〇",AP37*基本シート!$E$2,AP37*VLOOKUP(LEFT(AQ$6,FIND("(",AQ$6)-1),基本シート!$B$6:$C$29,2,FALSE))</f>
        <v>10.724199999999998</v>
      </c>
      <c r="AR37" s="3">
        <v>1.1599999999999999</v>
      </c>
      <c r="AS37" s="3">
        <f>IF($E37="〇",AR37*基本シート!$E$2,AR37*VLOOKUP(LEFT(AS$6,FIND("(",AS$6)-1),基本シート!$B$6:$C$29,2,FALSE))</f>
        <v>42.896799999999992</v>
      </c>
      <c r="AT37" s="3">
        <v>1</v>
      </c>
      <c r="AU37" s="3">
        <f>IF($E37="〇",AT37*基本シート!$E$2,AT37*VLOOKUP(LEFT(AU$6,FIND("(",AU$6)-1),基本シート!$B$6:$C$29,2,FALSE))</f>
        <v>36.979999999999997</v>
      </c>
      <c r="AV37" s="3">
        <v>1.0900000000000001</v>
      </c>
      <c r="AW37" s="3">
        <f>IF($E37="〇",AV37*基本シート!$E$2,AV37*VLOOKUP(LEFT(AW$6,FIND("(",AW$6)-1),基本シート!$B$6:$C$29,2,FALSE))</f>
        <v>40.308199999999999</v>
      </c>
      <c r="AX37" s="3">
        <v>0.96</v>
      </c>
      <c r="AY37" s="3">
        <f>IF($E37="〇",AX37*基本シート!$E$2,AX37*VLOOKUP(LEFT(AY$6,FIND("(",AY$6)-1),基本シート!$B$6:$C$29,2,FALSE))</f>
        <v>28.7136</v>
      </c>
      <c r="AZ37" s="3">
        <v>1.06</v>
      </c>
      <c r="BA37" s="3">
        <f>IF($E37="〇",AZ37*基本シート!$E$2,AZ37*VLOOKUP(LEFT(BA$6,FIND("(",BA$6)-1),基本シート!$B$6:$C$29,2,FALSE))</f>
        <v>31.704600000000003</v>
      </c>
      <c r="BB37" s="3">
        <v>5.29</v>
      </c>
      <c r="BC37" s="3">
        <f>IF($E37="〇",BB37*基本シート!$E$2,BB37*VLOOKUP(LEFT(BC$6,FIND("(",BC$6)-1),基本シート!$B$6:$C$29,2,FALSE))</f>
        <v>158.22390000000001</v>
      </c>
      <c r="BD37" s="3">
        <f t="shared" ref="BD37" si="16">SUM(H37,J37,L37,N37,P37,R37,T37,V37,X37,Z37,AB37,AD37,AF37,AH37,AJ37,AL37,AN37,AP37,AR37,AT37,AV37,AX37,AZ37,BB37)</f>
        <v>23.779999999999998</v>
      </c>
      <c r="BE37" s="3">
        <f t="shared" ref="BE37" si="17">ROUND(SUM(I37,K37,M37,O37,Q37,S37,U37,W37,Y37,AA37,AC37,AE37,AG37,AI37,AK37,AM37,AO37,AQ37,AS37,AU37,AW37,AY37,BA37,BC37),0)</f>
        <v>746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0.89</v>
      </c>
      <c r="BO37" s="3">
        <v>0.61</v>
      </c>
      <c r="BP37" s="3">
        <v>1.59</v>
      </c>
      <c r="BQ37" s="3">
        <v>1.36</v>
      </c>
      <c r="BR37" s="3">
        <v>1.99</v>
      </c>
      <c r="BS37" s="3">
        <v>2.75</v>
      </c>
      <c r="BT37" s="3">
        <v>0.64</v>
      </c>
      <c r="BU37" s="3">
        <v>1.55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0.63</v>
      </c>
      <c r="CU37" s="3">
        <f>CT37*基本シート!$C$3</f>
        <v>10.08</v>
      </c>
      <c r="CV37" s="3">
        <v>0.36</v>
      </c>
      <c r="CW37" s="3">
        <f>CV37*基本シート!$C$3</f>
        <v>5.76</v>
      </c>
      <c r="CX37" s="3">
        <v>1.36</v>
      </c>
      <c r="CY37" s="3">
        <f>CX37*基本シート!$C$3</f>
        <v>21.76</v>
      </c>
      <c r="CZ37" s="3">
        <v>0.66</v>
      </c>
      <c r="DA37" s="3">
        <f>CZ37*基本シート!$C$3</f>
        <v>10.56</v>
      </c>
      <c r="DB37" s="3">
        <v>1.63</v>
      </c>
      <c r="DC37" s="3">
        <f>DB37*基本シート!$C$3</f>
        <v>26.08</v>
      </c>
      <c r="DD37" s="3">
        <v>2.34</v>
      </c>
      <c r="DE37" s="3">
        <f>DD37*基本シート!$C$3</f>
        <v>37.44</v>
      </c>
      <c r="DF37" s="3">
        <v>0.27</v>
      </c>
      <c r="DG37" s="3">
        <f>DF37*基本シート!$C$3</f>
        <v>4.32</v>
      </c>
      <c r="DH37" s="3">
        <v>0.97</v>
      </c>
      <c r="DI37" s="3">
        <f>DH37*基本シート!$C$3</f>
        <v>15.52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8.2200000000000006</v>
      </c>
      <c r="EA37" s="3">
        <f>ROUND(DZ37*基本シート!$C$3,0)</f>
        <v>132</v>
      </c>
      <c r="EB37" s="3">
        <v>2.4500000000000002</v>
      </c>
      <c r="EC37" s="3">
        <v>0.03</v>
      </c>
      <c r="ED37" s="3">
        <v>0.03</v>
      </c>
      <c r="EE37" s="3">
        <v>0.03</v>
      </c>
      <c r="EF37" s="3">
        <v>0.03</v>
      </c>
      <c r="EG37" s="3">
        <v>0.03</v>
      </c>
      <c r="EH37" s="3">
        <v>0.03</v>
      </c>
      <c r="EI37" s="3">
        <v>0</v>
      </c>
      <c r="EJ37" s="3">
        <v>0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0.03</v>
      </c>
      <c r="EU37" s="3">
        <v>0.03</v>
      </c>
      <c r="EV37" s="3">
        <v>0.03</v>
      </c>
      <c r="EW37" s="3">
        <v>0.03</v>
      </c>
      <c r="EX37" s="3">
        <v>0.03</v>
      </c>
      <c r="EY37" s="3">
        <v>4.6500000000000004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1.01</v>
      </c>
      <c r="GA37" s="3">
        <v>1.5</v>
      </c>
      <c r="GB37" s="3">
        <v>1</v>
      </c>
      <c r="GC37" s="3">
        <v>0.94</v>
      </c>
      <c r="GD37" s="3">
        <v>1.5</v>
      </c>
      <c r="GE37" s="3">
        <v>1.03</v>
      </c>
      <c r="GF37" s="3">
        <v>1.99</v>
      </c>
      <c r="GG37" s="3">
        <v>1.33</v>
      </c>
      <c r="GH37" s="3">
        <v>0.26</v>
      </c>
      <c r="GI37" s="3">
        <v>0.3</v>
      </c>
      <c r="GJ37" s="3">
        <v>0.23</v>
      </c>
      <c r="GK37" s="3">
        <v>1.17</v>
      </c>
      <c r="GL37" s="3">
        <v>0.37</v>
      </c>
      <c r="GM37" s="3">
        <v>0.41</v>
      </c>
      <c r="GN37" s="3">
        <v>0.39</v>
      </c>
      <c r="GO37" s="3">
        <v>0.99</v>
      </c>
      <c r="GP37" s="3">
        <v>2.19</v>
      </c>
      <c r="GQ37" s="3">
        <v>2.56</v>
      </c>
      <c r="GR37" s="3">
        <v>1.1299999999999999</v>
      </c>
      <c r="GS37" s="3">
        <v>0.97</v>
      </c>
      <c r="GT37" s="3">
        <v>1.06</v>
      </c>
      <c r="GU37" s="3">
        <v>0.93</v>
      </c>
      <c r="GV37" s="3">
        <v>1.03</v>
      </c>
      <c r="GW37" s="3">
        <v>0.64</v>
      </c>
      <c r="GX37" s="3"/>
      <c r="GY37" s="3" t="s">
        <v>6</v>
      </c>
      <c r="GZ37" s="3" t="s">
        <v>6</v>
      </c>
      <c r="HA37" s="3" t="s">
        <v>6</v>
      </c>
      <c r="HB37" s="3" t="s">
        <v>6</v>
      </c>
      <c r="HC37" s="3" t="s">
        <v>6</v>
      </c>
      <c r="HD37" s="3" t="s">
        <v>6</v>
      </c>
      <c r="HE37" s="3" t="s">
        <v>6</v>
      </c>
      <c r="HF37" s="3" t="s">
        <v>6</v>
      </c>
      <c r="HG37" s="3" t="s">
        <v>6</v>
      </c>
      <c r="HH37" s="3" t="s">
        <v>6</v>
      </c>
      <c r="HI37" s="3" t="s">
        <v>6</v>
      </c>
      <c r="HJ37" s="3" t="s">
        <v>6</v>
      </c>
      <c r="HK37" s="3" t="s">
        <v>6</v>
      </c>
      <c r="HL37" s="3" t="s">
        <v>6</v>
      </c>
      <c r="HM37" s="3" t="s">
        <v>6</v>
      </c>
      <c r="HN37" s="3" t="s">
        <v>6</v>
      </c>
      <c r="HO37" s="3" t="s">
        <v>6</v>
      </c>
      <c r="HP37" s="3" t="s">
        <v>6</v>
      </c>
      <c r="HQ37" s="3" t="s">
        <v>6</v>
      </c>
      <c r="HR37" s="3" t="s">
        <v>6</v>
      </c>
      <c r="HS37" s="3" t="s">
        <v>6</v>
      </c>
      <c r="HT37" s="3" t="s">
        <v>6</v>
      </c>
      <c r="HU37" s="3" t="s">
        <v>6</v>
      </c>
      <c r="HV37" s="3" t="s">
        <v>6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98.149999999999991</v>
      </c>
      <c r="I38" s="3">
        <f t="shared" ref="I38:M38" si="19">SUM(I7:I36)</f>
        <v>2935.6664999999998</v>
      </c>
      <c r="J38" s="3">
        <f t="shared" si="19"/>
        <v>31.690000000000005</v>
      </c>
      <c r="K38" s="3">
        <f t="shared" si="19"/>
        <v>947.84790000000021</v>
      </c>
      <c r="L38" s="3">
        <f t="shared" si="19"/>
        <v>31.32</v>
      </c>
      <c r="M38" s="3">
        <f t="shared" si="19"/>
        <v>936.7811999999999</v>
      </c>
      <c r="N38" s="3">
        <f>SUM(N7:N37)</f>
        <v>32.129999999999995</v>
      </c>
      <c r="O38" s="3">
        <f t="shared" ref="O38:BZ38" si="20">SUM(O7:O37)</f>
        <v>961.00830000000019</v>
      </c>
      <c r="P38" s="3">
        <f t="shared" si="20"/>
        <v>35.059999999999995</v>
      </c>
      <c r="Q38" s="3">
        <f t="shared" si="20"/>
        <v>1048.6446000000001</v>
      </c>
      <c r="R38" s="3">
        <f t="shared" si="20"/>
        <v>33.010000000000005</v>
      </c>
      <c r="S38" s="3">
        <f t="shared" si="20"/>
        <v>987.32909999999993</v>
      </c>
      <c r="T38" s="3">
        <f t="shared" si="20"/>
        <v>36.19</v>
      </c>
      <c r="U38" s="3">
        <f t="shared" si="20"/>
        <v>1082.4429</v>
      </c>
      <c r="V38" s="3">
        <f t="shared" si="20"/>
        <v>37.619999999999997</v>
      </c>
      <c r="W38" s="3">
        <f t="shared" si="20"/>
        <v>1323.8812</v>
      </c>
      <c r="X38" s="3">
        <f t="shared" si="20"/>
        <v>11.299999999999999</v>
      </c>
      <c r="Y38" s="3">
        <f t="shared" si="20"/>
        <v>372.69669999999991</v>
      </c>
      <c r="Z38" s="3">
        <f t="shared" si="20"/>
        <v>9.4100000000000019</v>
      </c>
      <c r="AA38" s="3">
        <f t="shared" si="20"/>
        <v>307.47070000000002</v>
      </c>
      <c r="AB38" s="3">
        <f t="shared" si="20"/>
        <v>0.05</v>
      </c>
      <c r="AC38" s="3">
        <f t="shared" si="20"/>
        <v>1.4955000000000003</v>
      </c>
      <c r="AD38" s="3">
        <f t="shared" si="20"/>
        <v>0.02</v>
      </c>
      <c r="AE38" s="3">
        <f t="shared" si="20"/>
        <v>0.59820000000000007</v>
      </c>
      <c r="AF38" s="3">
        <f t="shared" si="20"/>
        <v>0.03</v>
      </c>
      <c r="AG38" s="3">
        <f t="shared" si="20"/>
        <v>0.8973000000000001</v>
      </c>
      <c r="AH38" s="3">
        <f t="shared" si="20"/>
        <v>0.8600000000000001</v>
      </c>
      <c r="AI38" s="3">
        <f t="shared" si="20"/>
        <v>29.611099999999997</v>
      </c>
      <c r="AJ38" s="3">
        <f t="shared" si="20"/>
        <v>2.81</v>
      </c>
      <c r="AK38" s="3">
        <f t="shared" si="20"/>
        <v>84.117800000000003</v>
      </c>
      <c r="AL38" s="3">
        <f t="shared" si="20"/>
        <v>18.130000000000006</v>
      </c>
      <c r="AM38" s="3">
        <f t="shared" si="20"/>
        <v>608.86770000000001</v>
      </c>
      <c r="AN38" s="3">
        <f t="shared" si="20"/>
        <v>22.68</v>
      </c>
      <c r="AO38" s="3">
        <f t="shared" si="20"/>
        <v>773.02609999999993</v>
      </c>
      <c r="AP38" s="3">
        <f t="shared" si="20"/>
        <v>55.470000000000006</v>
      </c>
      <c r="AQ38" s="3">
        <f t="shared" si="20"/>
        <v>1935.9689000000001</v>
      </c>
      <c r="AR38" s="3">
        <f t="shared" si="20"/>
        <v>46.240000000000009</v>
      </c>
      <c r="AS38" s="3">
        <f t="shared" si="20"/>
        <v>1605.8847999999998</v>
      </c>
      <c r="AT38" s="3">
        <f t="shared" si="20"/>
        <v>39.780000000000008</v>
      </c>
      <c r="AU38" s="3">
        <f t="shared" si="20"/>
        <v>1386.7193</v>
      </c>
      <c r="AV38" s="3">
        <f t="shared" si="20"/>
        <v>35.340000000000003</v>
      </c>
      <c r="AW38" s="3">
        <f t="shared" si="20"/>
        <v>1229.1032</v>
      </c>
      <c r="AX38" s="3">
        <f t="shared" si="20"/>
        <v>37.839999999999989</v>
      </c>
      <c r="AY38" s="3">
        <f t="shared" si="20"/>
        <v>1131.7944</v>
      </c>
      <c r="AZ38" s="3">
        <f t="shared" si="20"/>
        <v>35.859999999999992</v>
      </c>
      <c r="BA38" s="3">
        <f t="shared" si="20"/>
        <v>1072.5726</v>
      </c>
      <c r="BB38" s="3">
        <f t="shared" si="20"/>
        <v>147.72999999999999</v>
      </c>
      <c r="BC38" s="3">
        <f t="shared" si="20"/>
        <v>4418.6042999999991</v>
      </c>
      <c r="BD38" s="3">
        <f t="shared" si="20"/>
        <v>804.7399999999999</v>
      </c>
      <c r="BE38" s="3">
        <f t="shared" si="20"/>
        <v>25365</v>
      </c>
      <c r="BF38" s="3">
        <f t="shared" si="20"/>
        <v>0</v>
      </c>
      <c r="BG38" s="3">
        <f t="shared" si="20"/>
        <v>0</v>
      </c>
      <c r="BH38" s="3">
        <f t="shared" si="20"/>
        <v>0</v>
      </c>
      <c r="BI38" s="3">
        <f t="shared" si="20"/>
        <v>0</v>
      </c>
      <c r="BJ38" s="3">
        <f t="shared" si="20"/>
        <v>0</v>
      </c>
      <c r="BK38" s="3">
        <f t="shared" si="20"/>
        <v>0</v>
      </c>
      <c r="BL38" s="3">
        <f t="shared" si="20"/>
        <v>0</v>
      </c>
      <c r="BM38" s="3">
        <f t="shared" si="20"/>
        <v>4.1099999999999994</v>
      </c>
      <c r="BN38" s="3">
        <f t="shared" si="20"/>
        <v>25.67</v>
      </c>
      <c r="BO38" s="3">
        <f t="shared" si="20"/>
        <v>57.769999999999996</v>
      </c>
      <c r="BP38" s="3">
        <f t="shared" si="20"/>
        <v>74.77000000000001</v>
      </c>
      <c r="BQ38" s="3">
        <f t="shared" si="20"/>
        <v>80.669999999999987</v>
      </c>
      <c r="BR38" s="3">
        <f t="shared" si="20"/>
        <v>79.320000000000007</v>
      </c>
      <c r="BS38" s="3">
        <f t="shared" si="20"/>
        <v>70.649999999999991</v>
      </c>
      <c r="BT38" s="3">
        <f t="shared" si="20"/>
        <v>43.16</v>
      </c>
      <c r="BU38" s="3">
        <f t="shared" si="20"/>
        <v>19.169999999999998</v>
      </c>
      <c r="BV38" s="3">
        <f t="shared" si="20"/>
        <v>1.88</v>
      </c>
      <c r="BW38" s="3">
        <f t="shared" si="20"/>
        <v>0</v>
      </c>
      <c r="BX38" s="3">
        <f t="shared" si="20"/>
        <v>0</v>
      </c>
      <c r="BY38" s="3">
        <f t="shared" si="20"/>
        <v>0</v>
      </c>
      <c r="BZ38" s="3">
        <f t="shared" si="20"/>
        <v>0</v>
      </c>
      <c r="CA38" s="3">
        <f t="shared" ref="CA38:EL38" si="21">SUM(CA7:CA37)</f>
        <v>0</v>
      </c>
      <c r="CB38" s="3">
        <f t="shared" si="21"/>
        <v>0</v>
      </c>
      <c r="CC38" s="3">
        <f t="shared" si="21"/>
        <v>0</v>
      </c>
      <c r="CD38" s="3">
        <f t="shared" si="21"/>
        <v>0</v>
      </c>
      <c r="CE38" s="3">
        <f t="shared" si="21"/>
        <v>0</v>
      </c>
      <c r="CF38" s="3">
        <f t="shared" si="21"/>
        <v>0</v>
      </c>
      <c r="CG38" s="3">
        <f t="shared" si="21"/>
        <v>0</v>
      </c>
      <c r="CH38" s="3">
        <f t="shared" si="21"/>
        <v>0</v>
      </c>
      <c r="CI38" s="3">
        <f t="shared" si="21"/>
        <v>0</v>
      </c>
      <c r="CJ38" s="3">
        <f t="shared" si="21"/>
        <v>0</v>
      </c>
      <c r="CK38" s="3">
        <f t="shared" si="21"/>
        <v>0</v>
      </c>
      <c r="CL38" s="3">
        <f t="shared" si="21"/>
        <v>0</v>
      </c>
      <c r="CM38" s="3">
        <f t="shared" si="21"/>
        <v>0</v>
      </c>
      <c r="CN38" s="3">
        <f t="shared" si="21"/>
        <v>0</v>
      </c>
      <c r="CO38" s="3">
        <f t="shared" si="21"/>
        <v>0</v>
      </c>
      <c r="CP38" s="3">
        <f t="shared" si="21"/>
        <v>0</v>
      </c>
      <c r="CQ38" s="3">
        <f t="shared" si="21"/>
        <v>0</v>
      </c>
      <c r="CR38" s="3">
        <f t="shared" si="21"/>
        <v>0.26</v>
      </c>
      <c r="CS38" s="3">
        <f t="shared" si="21"/>
        <v>4.16</v>
      </c>
      <c r="CT38" s="3">
        <f t="shared" si="21"/>
        <v>14.19</v>
      </c>
      <c r="CU38" s="3">
        <f t="shared" si="21"/>
        <v>227.04</v>
      </c>
      <c r="CV38" s="3">
        <f t="shared" si="21"/>
        <v>43.5</v>
      </c>
      <c r="CW38" s="3">
        <f t="shared" si="21"/>
        <v>696</v>
      </c>
      <c r="CX38" s="3">
        <f t="shared" si="21"/>
        <v>58.989999999999995</v>
      </c>
      <c r="CY38" s="3">
        <f t="shared" si="21"/>
        <v>943.83999999999992</v>
      </c>
      <c r="CZ38" s="3">
        <f t="shared" si="21"/>
        <v>65.079999999999984</v>
      </c>
      <c r="DA38" s="3">
        <f t="shared" si="21"/>
        <v>1041.2799999999997</v>
      </c>
      <c r="DB38" s="3">
        <f t="shared" si="21"/>
        <v>61.82</v>
      </c>
      <c r="DC38" s="3">
        <f t="shared" si="21"/>
        <v>989.12</v>
      </c>
      <c r="DD38" s="3">
        <f t="shared" si="21"/>
        <v>51.990000000000009</v>
      </c>
      <c r="DE38" s="3">
        <f t="shared" si="21"/>
        <v>831.84000000000015</v>
      </c>
      <c r="DF38" s="3">
        <f t="shared" si="21"/>
        <v>25.650000000000002</v>
      </c>
      <c r="DG38" s="3">
        <f t="shared" si="21"/>
        <v>410.40000000000003</v>
      </c>
      <c r="DH38" s="3">
        <f t="shared" si="21"/>
        <v>6.3500000000000005</v>
      </c>
      <c r="DI38" s="3">
        <f t="shared" si="21"/>
        <v>101.60000000000001</v>
      </c>
      <c r="DJ38" s="3">
        <f t="shared" si="21"/>
        <v>0.15</v>
      </c>
      <c r="DK38" s="3">
        <f t="shared" si="21"/>
        <v>2.4</v>
      </c>
      <c r="DL38" s="3">
        <f t="shared" si="21"/>
        <v>0.03</v>
      </c>
      <c r="DM38" s="3">
        <f t="shared" si="21"/>
        <v>0.48</v>
      </c>
      <c r="DN38" s="3">
        <f t="shared" si="21"/>
        <v>0</v>
      </c>
      <c r="DO38" s="3">
        <f t="shared" si="21"/>
        <v>0</v>
      </c>
      <c r="DP38" s="3">
        <f t="shared" si="21"/>
        <v>0</v>
      </c>
      <c r="DQ38" s="3">
        <f t="shared" si="21"/>
        <v>0</v>
      </c>
      <c r="DR38" s="3">
        <f t="shared" si="21"/>
        <v>0</v>
      </c>
      <c r="DS38" s="3">
        <f t="shared" si="21"/>
        <v>0</v>
      </c>
      <c r="DT38" s="3">
        <f t="shared" si="21"/>
        <v>0</v>
      </c>
      <c r="DU38" s="3">
        <f t="shared" si="21"/>
        <v>0</v>
      </c>
      <c r="DV38" s="3">
        <f t="shared" si="21"/>
        <v>0</v>
      </c>
      <c r="DW38" s="3">
        <f t="shared" si="21"/>
        <v>0</v>
      </c>
      <c r="DX38" s="3">
        <f t="shared" si="21"/>
        <v>0</v>
      </c>
      <c r="DY38" s="3">
        <f t="shared" si="21"/>
        <v>0</v>
      </c>
      <c r="DZ38" s="3">
        <f t="shared" si="21"/>
        <v>328.0100000000001</v>
      </c>
      <c r="EA38" s="3">
        <f t="shared" si="21"/>
        <v>5245</v>
      </c>
      <c r="EB38" s="3">
        <f t="shared" si="21"/>
        <v>69.629999999999981</v>
      </c>
      <c r="EC38" s="3">
        <f t="shared" si="21"/>
        <v>3.0299999999999976</v>
      </c>
      <c r="ED38" s="3">
        <f t="shared" si="21"/>
        <v>0.89000000000000057</v>
      </c>
      <c r="EE38" s="3">
        <f t="shared" si="21"/>
        <v>0.88000000000000056</v>
      </c>
      <c r="EF38" s="3">
        <f t="shared" si="21"/>
        <v>0.88000000000000056</v>
      </c>
      <c r="EG38" s="3">
        <f t="shared" si="21"/>
        <v>0.88000000000000056</v>
      </c>
      <c r="EH38" s="3">
        <f t="shared" si="21"/>
        <v>0.78000000000000047</v>
      </c>
      <c r="EI38" s="3">
        <f t="shared" si="21"/>
        <v>0.19</v>
      </c>
      <c r="EJ38" s="3">
        <f t="shared" si="21"/>
        <v>0.09</v>
      </c>
      <c r="EK38" s="3">
        <f t="shared" si="21"/>
        <v>6.0000000000000005E-2</v>
      </c>
      <c r="EL38" s="3">
        <f t="shared" si="21"/>
        <v>0.01</v>
      </c>
      <c r="EM38" s="3">
        <f t="shared" ref="EM38:GX38" si="22">SUM(EM7:EM37)</f>
        <v>0.01</v>
      </c>
      <c r="EN38" s="3">
        <f t="shared" si="22"/>
        <v>0.01</v>
      </c>
      <c r="EO38" s="3">
        <f t="shared" si="22"/>
        <v>0.03</v>
      </c>
      <c r="EP38" s="3">
        <f t="shared" si="22"/>
        <v>0.02</v>
      </c>
      <c r="EQ38" s="3">
        <f t="shared" si="22"/>
        <v>0.2</v>
      </c>
      <c r="ER38" s="3">
        <f t="shared" si="22"/>
        <v>0.19</v>
      </c>
      <c r="ES38" s="3">
        <f t="shared" si="22"/>
        <v>1.4900000000000002</v>
      </c>
      <c r="ET38" s="3">
        <f t="shared" si="22"/>
        <v>0.97000000000000053</v>
      </c>
      <c r="EU38" s="3">
        <f t="shared" si="22"/>
        <v>0.9200000000000006</v>
      </c>
      <c r="EV38" s="3">
        <f t="shared" si="22"/>
        <v>0.90000000000000058</v>
      </c>
      <c r="EW38" s="3">
        <f t="shared" si="22"/>
        <v>0.9300000000000006</v>
      </c>
      <c r="EX38" s="3">
        <f t="shared" si="22"/>
        <v>0.94000000000000061</v>
      </c>
      <c r="EY38" s="3">
        <f t="shared" si="22"/>
        <v>119.42999999999998</v>
      </c>
      <c r="EZ38" s="3">
        <f t="shared" si="22"/>
        <v>195.92999999999992</v>
      </c>
      <c r="FA38" s="3">
        <f t="shared" si="22"/>
        <v>0</v>
      </c>
      <c r="FB38" s="3">
        <f t="shared" si="22"/>
        <v>0</v>
      </c>
      <c r="FC38" s="3">
        <f t="shared" si="22"/>
        <v>0</v>
      </c>
      <c r="FD38" s="3">
        <f t="shared" si="22"/>
        <v>0</v>
      </c>
      <c r="FE38" s="3">
        <f t="shared" si="22"/>
        <v>0</v>
      </c>
      <c r="FF38" s="3">
        <f t="shared" si="22"/>
        <v>0</v>
      </c>
      <c r="FG38" s="3">
        <f t="shared" si="22"/>
        <v>0</v>
      </c>
      <c r="FH38" s="3">
        <f t="shared" si="22"/>
        <v>0.02</v>
      </c>
      <c r="FI38" s="3">
        <f t="shared" si="22"/>
        <v>0.09</v>
      </c>
      <c r="FJ38" s="3">
        <f t="shared" si="22"/>
        <v>0.05</v>
      </c>
      <c r="FK38" s="3">
        <f t="shared" si="22"/>
        <v>8.509999999999998</v>
      </c>
      <c r="FL38" s="3">
        <f t="shared" si="22"/>
        <v>5.6</v>
      </c>
      <c r="FM38" s="3">
        <f t="shared" si="22"/>
        <v>6.339999999999999</v>
      </c>
      <c r="FN38" s="3">
        <f t="shared" si="22"/>
        <v>8.6199999999999992</v>
      </c>
      <c r="FO38" s="3">
        <f t="shared" si="22"/>
        <v>14.37</v>
      </c>
      <c r="FP38" s="3">
        <f t="shared" si="22"/>
        <v>31.459999999999997</v>
      </c>
      <c r="FQ38" s="3">
        <f t="shared" si="22"/>
        <v>53.100000000000009</v>
      </c>
      <c r="FR38" s="3">
        <f t="shared" si="22"/>
        <v>23.34</v>
      </c>
      <c r="FS38" s="3">
        <f t="shared" si="22"/>
        <v>0.67999999999999994</v>
      </c>
      <c r="FT38" s="3">
        <f t="shared" si="22"/>
        <v>0</v>
      </c>
      <c r="FU38" s="3">
        <f t="shared" si="22"/>
        <v>0</v>
      </c>
      <c r="FV38" s="3">
        <f t="shared" si="22"/>
        <v>0</v>
      </c>
      <c r="FW38" s="3">
        <f t="shared" si="22"/>
        <v>0</v>
      </c>
      <c r="FX38" s="3">
        <f t="shared" si="22"/>
        <v>0</v>
      </c>
      <c r="FY38" s="3">
        <f t="shared" si="22"/>
        <v>146.91999999999999</v>
      </c>
      <c r="FZ38" s="3">
        <f t="shared" si="22"/>
        <v>31.98</v>
      </c>
      <c r="GA38" s="3">
        <f t="shared" si="22"/>
        <v>30.190000000000005</v>
      </c>
      <c r="GB38" s="3">
        <f t="shared" si="22"/>
        <v>31.459999999999997</v>
      </c>
      <c r="GC38" s="3">
        <f t="shared" si="22"/>
        <v>31.250000000000007</v>
      </c>
      <c r="GD38" s="3">
        <f t="shared" si="22"/>
        <v>34.18</v>
      </c>
      <c r="GE38" s="3">
        <f t="shared" si="22"/>
        <v>32.130000000000003</v>
      </c>
      <c r="GF38" s="3">
        <f t="shared" si="22"/>
        <v>35.410000000000011</v>
      </c>
      <c r="GG38" s="3">
        <f t="shared" si="22"/>
        <v>41.29999999999999</v>
      </c>
      <c r="GH38" s="3">
        <f t="shared" si="22"/>
        <v>22.780000000000005</v>
      </c>
      <c r="GI38" s="3">
        <f t="shared" si="22"/>
        <v>23.67</v>
      </c>
      <c r="GJ38" s="3">
        <f t="shared" si="22"/>
        <v>24.329999999999995</v>
      </c>
      <c r="GK38" s="3">
        <f t="shared" si="22"/>
        <v>21.199999999999996</v>
      </c>
      <c r="GL38" s="3">
        <f t="shared" si="22"/>
        <v>23.860000000000007</v>
      </c>
      <c r="GM38" s="3">
        <f t="shared" si="22"/>
        <v>28.110000000000003</v>
      </c>
      <c r="GN38" s="3">
        <f t="shared" si="22"/>
        <v>34.670000000000009</v>
      </c>
      <c r="GO38" s="3">
        <f t="shared" si="22"/>
        <v>62.210000000000015</v>
      </c>
      <c r="GP38" s="3">
        <f t="shared" si="22"/>
        <v>77.320000000000022</v>
      </c>
      <c r="GQ38" s="3">
        <f t="shared" si="22"/>
        <v>77.289999999999992</v>
      </c>
      <c r="GR38" s="3">
        <f t="shared" si="22"/>
        <v>45.949999999999989</v>
      </c>
      <c r="GS38" s="3">
        <f t="shared" si="22"/>
        <v>38.860000000000007</v>
      </c>
      <c r="GT38" s="3">
        <f t="shared" si="22"/>
        <v>34.440000000000012</v>
      </c>
      <c r="GU38" s="3">
        <f t="shared" si="22"/>
        <v>36.910000000000004</v>
      </c>
      <c r="GV38" s="3">
        <f t="shared" si="22"/>
        <v>34.920000000000009</v>
      </c>
      <c r="GW38" s="3">
        <f t="shared" si="22"/>
        <v>28.299999999999997</v>
      </c>
      <c r="GX38" s="3">
        <f t="shared" si="22"/>
        <v>857.79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BA7 AY7 AW7 AU7 AS7 AQ7 AO7 AM7 AK7 K7 M7 O7 Q7 S7 U7 W7 Y7 AA7 AC7 AE7 AG7 AI7">
    <cfRule type="top10" dxfId="922" priority="92" percent="1" rank="10"/>
  </conditionalFormatting>
  <conditionalFormatting sqref="AZ7 H7 J7 L7 N7 P7 R7 T7 V7 X7 Z7 AB7 AD7 AF7 AH7 AJ7 AL7 AN7 AP7 AR7 AT7 AV7 AX7">
    <cfRule type="top10" dxfId="921" priority="91" percent="1" rank="10"/>
  </conditionalFormatting>
  <conditionalFormatting sqref="FA7:FX7 FZ7:GW7">
    <cfRule type="top10" dxfId="920" priority="90" percent="1" rank="10"/>
  </conditionalFormatting>
  <conditionalFormatting sqref="H8 J8 L8 N8 P8 R8 T8 V8 X8 Z8 AB8 AD8 AF8 AH8 AJ8 AL8 AN8 AP8 AR8 AT8 AV8 AX8 AZ8 BB8">
    <cfRule type="top10" dxfId="919" priority="89" percent="1" rank="10"/>
  </conditionalFormatting>
  <conditionalFormatting sqref="H9 J9 L9 N9 P9 R9 T9 V9 X9 Z9 AB9 AD9 AF9 AH9 AJ9 AL9 AN9 AP9 AR9 AT9 AV9 AZ9 AX9 BB9">
    <cfRule type="top10" dxfId="918" priority="88" percent="1" rank="10"/>
  </conditionalFormatting>
  <conditionalFormatting sqref="J10 H10 L10 N10 P10 R10 T10 V10 X10 Z10 AB10 AD10 AF10 AH10 AJ10 AL10 AN10 AP10 AR10 AT10 AV10 AX10 AZ10 BB10">
    <cfRule type="top10" dxfId="917" priority="87" percent="1" rank="10"/>
  </conditionalFormatting>
  <conditionalFormatting sqref="BB11 AZ11 AX11 AV11 AT11 AR11 AP11 AN11 AL11 AJ11 AH11 AF11 AD11 AB11 Z11 X11 V11 T11 R11 P11 N11 L11 J11 H11">
    <cfRule type="top10" dxfId="916" priority="86" percent="1" rank="10"/>
  </conditionalFormatting>
  <conditionalFormatting sqref="BB12 AZ12 AX12 AV12 AT12 AR12 AP12 AN12 AL12 AJ12 AH12 AF12 AD12 AB12 Z12 X12 V12 T12 R12 P12 N12 L12 J12 H12">
    <cfRule type="top10" dxfId="915" priority="85" percent="1" rank="10"/>
  </conditionalFormatting>
  <conditionalFormatting sqref="H13 J13 L13 N13 P13 R13 T13 V13 X13 Z13 AB13 AD13 AF13 AH13 AJ13 AL13 AN13 AP13 AR13 AT13 AV13 AX13 AZ13 BB13">
    <cfRule type="top10" dxfId="914" priority="84" percent="1" rank="10"/>
  </conditionalFormatting>
  <conditionalFormatting sqref="BB14 AZ14 AX14 AV14 AT14 AR14 AP14 AL14 AN14 AJ14 AH14 AF14 AD14 AB14 Z14 X14 V14 T14 R14 P14 N14 L14 J14 H14">
    <cfRule type="top10" dxfId="913" priority="83" percent="1" rank="10"/>
  </conditionalFormatting>
  <conditionalFormatting sqref="H15 J15 L15 N15 P15 R15 T15 V15 X15 Z15 AB15 AD15 AF15 AH15 AJ15 AL15 AN15 AP15 AR15 AT15 AV15 AX15 AZ15 BB15">
    <cfRule type="top10" dxfId="912" priority="82" percent="1" rank="10"/>
  </conditionalFormatting>
  <conditionalFormatting sqref="BB16 AZ16 AX16 AV16 AT16 AR16 AP16 AN16 AL16 AJ16 AH16 AF16 AD16 AB16 Z16 X16 V16 T16 R16 P16 N16 L16 J16 H16">
    <cfRule type="top10" dxfId="911" priority="81" percent="1" rank="10"/>
  </conditionalFormatting>
  <conditionalFormatting sqref="H17 J17 L17 N17 P17 R17 T17 V17 X17 Z17 AB17 AD17 AF17 AH17 AJ17 AL17 AN17 AP17 AR17 AT17 AV17 AX17 AZ17 BB17">
    <cfRule type="top10" dxfId="910" priority="80" percent="1" rank="10"/>
  </conditionalFormatting>
  <conditionalFormatting sqref="H18 J18 L18 N18 P18 R18 T18 V18 X18 Z18 AB18 AD18 AF18 AH18 AJ18 AL18 AN18 AP18 AR18 AT18 AV18 AX18 AZ18 BB18">
    <cfRule type="top10" dxfId="909" priority="79" percent="1" rank="10"/>
  </conditionalFormatting>
  <conditionalFormatting sqref="BB19 AZ19 AX19 AV19 AT19 AR19 AP19 AN19 AL19 AJ19 AH19 AF19 AD19 AB19 Z19 X19 V19 T19 R19 P19 N19 L19 J19 H19">
    <cfRule type="top10" dxfId="908" priority="78" percent="1" rank="10"/>
  </conditionalFormatting>
  <conditionalFormatting sqref="H20 J20 N20 L20 P20 R20 T20 X20 V20 Z20 AB20 AD20 AF20 AH20 AJ20 AL20 AN20 AP20 AR20 AT20 AV20 AX20 AZ20 BB20">
    <cfRule type="top10" dxfId="907" priority="77" percent="1" rank="10"/>
  </conditionalFormatting>
  <conditionalFormatting sqref="BB21 AZ21 AX21 AV21 AT21 AR21 AP21 AN21 AL21 AJ21 AH21 AF21 AD21 AB21 Z21 X21 V21 T21 R21 P21 N21 L21 J21 H21">
    <cfRule type="top10" dxfId="906" priority="76" percent="1" rank="10"/>
  </conditionalFormatting>
  <conditionalFormatting sqref="H22 J22 L22 N22 P22 R22 T22 V22 X22 Z22 AB22 AD22 AF22 AH22 AJ22 AL22 AN22 AP22 AR22 AT22 AV22 AX22 AZ22 BB22">
    <cfRule type="top10" dxfId="905" priority="75" percent="1" rank="10"/>
  </conditionalFormatting>
  <conditionalFormatting sqref="BB23 AZ23 AX23 AV23 AT23 AR23 AP23 AN23 AL23 AJ23 AH23 AF23 AD23 AB23 Z23 X23 V23 T23 R23 P23 N23 L23 J23 H23">
    <cfRule type="top10" dxfId="904" priority="74" percent="1" rank="10"/>
  </conditionalFormatting>
  <conditionalFormatting sqref="H24 J24 L24 N24 P24 R24 T24 V24 X24 Z24 AB24 AD24 AF24 AH24 AJ24 AL24 AN24 AP24 AR24 AT24 AV24 AX24 AZ24 BB24">
    <cfRule type="top10" dxfId="903" priority="73" percent="1" rank="10"/>
  </conditionalFormatting>
  <conditionalFormatting sqref="BB25 AZ25 AX25 AV25 AT25 AR25 AP25 AN25 AL25 AJ25 AH25 AF25 AD25 AB25 Z25 X25 V25 T25 R25 P25 N25 L25 J25 H25">
    <cfRule type="top10" dxfId="902" priority="72" percent="1" rank="10"/>
  </conditionalFormatting>
  <conditionalFormatting sqref="BB26 AZ26 AX26 AV26 AT26 AR26 AP26 AN26 AL26 AJ26 AH26 AF26 AD26 AB26 Z26 X26 V26 T26 R26 P26 N26 L26 J26 H26">
    <cfRule type="top10" dxfId="901" priority="71" percent="1" rank="10"/>
  </conditionalFormatting>
  <conditionalFormatting sqref="H27 J27 L27 N27 P27 R27 T27 V27 X27 Z27 AB27 AD27 AF27 AH27 AJ27 AL27 AN27 AP27 AR27 AT27 AV27 AX27 AZ27 BB27">
    <cfRule type="top10" dxfId="900" priority="70" percent="1" rank="10"/>
  </conditionalFormatting>
  <conditionalFormatting sqref="BB28 AZ28 AX28 AV28 AT28 AR28 AP28 AN28 AL28 AJ28 AH28 AF28 AD28 AB28 Z28 X28 V28 T28 R28 P28 N28 L28 J28 H28">
    <cfRule type="top10" dxfId="899" priority="69" percent="1" rank="10"/>
  </conditionalFormatting>
  <conditionalFormatting sqref="BB29 AZ29 AX29 AV29 AT29 AR29 AP29 AN29 AL29 AJ29 AH29 AF29 AD29 AB29 Z29 X29 V29 T29 R29 P29 N29 L29 J29 H29">
    <cfRule type="top10" dxfId="898" priority="68" percent="1" rank="10"/>
  </conditionalFormatting>
  <conditionalFormatting sqref="H30 J30 L30 N30 P30 R30 T30 V30 X30 Z30 AB30 AD30 AF30 AH30 AJ30 AL30 AN30 AP30 AR30 AT30 AV30 AX30 AZ30 BB30">
    <cfRule type="top10" dxfId="897" priority="67" percent="1" rank="10"/>
  </conditionalFormatting>
  <conditionalFormatting sqref="BB31 AZ31 AX31 AV31 AT31 AR31 AP31 AN31 AL31 AJ31 AH31 AF31 AD31 AB31 Z31 X31 V31 T31 R31 P31 N31 L31 J31 H31">
    <cfRule type="top10" dxfId="896" priority="66" percent="1" rank="10"/>
  </conditionalFormatting>
  <conditionalFormatting sqref="H32 J32 L32 N32 P32 R32 T32 V32 X32 Z32 AB32 AD32 AF32 AH32 AJ32 AL32 AN32 AP32 AR32 AT32 AV32 AX32 AZ32 BB32">
    <cfRule type="top10" dxfId="895" priority="65" percent="1" rank="10"/>
  </conditionalFormatting>
  <conditionalFormatting sqref="BB33 AZ33 AX33 AV33 AT33 AR33 AP33 AN33 AL33 AJ33 AH33 AF33 AD33 AB33 Z33 X33 V33 T33 R33 P33 N33 L33 J33 H33">
    <cfRule type="top10" dxfId="894" priority="64" percent="1" rank="10"/>
  </conditionalFormatting>
  <conditionalFormatting sqref="H34 J34 L34 N34 P34 R34 T34 V34 X34 Z34 AB34 AD34 AF34 AH34 AJ34 AL34 AN34 AP34 AR34 AT34 AV34 AX34 AZ34 BB34">
    <cfRule type="top10" dxfId="893" priority="63" percent="1" rank="10"/>
  </conditionalFormatting>
  <conditionalFormatting sqref="BB35 AZ35 AV35 AX35 AT35 AR35 AP35 AN35 AL35 AJ35 AH35 AF35 AD35 AB35 Z35 X35 V35 T35 R35 P35 N35 L35 J35 H35">
    <cfRule type="top10" dxfId="89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891" priority="61" percent="1" rank="10"/>
  </conditionalFormatting>
  <conditionalFormatting sqref="BD7:BD37">
    <cfRule type="top10" dxfId="890" priority="60" percent="1" rank="10"/>
  </conditionalFormatting>
  <conditionalFormatting sqref="BC8 BA8 AY8 AW8 AU8 AS8 AQ8 AO8 AM8 AK8 AI8 AG8 AE8 AC8 AA8 Y8 W8 U8 S8 Q8 O8 M8 K8 I8">
    <cfRule type="top10" dxfId="889" priority="59" percent="1" rank="10"/>
  </conditionalFormatting>
  <conditionalFormatting sqref="I9 K9 M9 O9 Q9 S9 U9 W9 Y9 AA9 AC9 AE9 AG9 AI9 AK9 AM9 AO9 AQ9 AS9 AU9 AW9 AY9 BA9 BC9">
    <cfRule type="top10" dxfId="888" priority="58" percent="1" rank="10"/>
  </conditionalFormatting>
  <conditionalFormatting sqref="I10 K10 M10 Q10 O10 S10 W10 U10 Y10 AA10 AC10 AE10 AG10 AI10 AK10 AM10 AO10 AQ10 AS10 AU10 AW10 AY10 BA10 BC10">
    <cfRule type="top10" dxfId="887" priority="57" percent="1" rank="10"/>
  </conditionalFormatting>
  <conditionalFormatting sqref="BC11 BA11 AY11 AW11 AU11 AS11 AQ11 AO11 AM11 AK11 AI11 AG11 AE11 AC11 AA11 Y11 W11 U11 S11 Q11 O11 M11 K11 I11">
    <cfRule type="top10" dxfId="886" priority="56" percent="1" rank="10"/>
  </conditionalFormatting>
  <conditionalFormatting sqref="I12 K12 M12 O12 Q12 S12 U12 Y12 W12 AA12 AC12 AE12 AG12 AI12 AK12 AM12 AO12 AQ12 AS12 AU12 AW12 AY12 BA12 BC12">
    <cfRule type="top10" dxfId="885" priority="55" percent="1" rank="10"/>
  </conditionalFormatting>
  <conditionalFormatting sqref="BC13 BA13 AY13 AW13 AU13 AS13 AQ13 AO13 AM13 AK13 AI13 AG13 AE13 AC13 AA13 Y13 W13 U13 S13 Q13 O13 M13 K13 I13">
    <cfRule type="top10" dxfId="884" priority="54" percent="1" rank="10"/>
  </conditionalFormatting>
  <conditionalFormatting sqref="BC14 BA14 AY14 AW14 AU14 AS14 AQ14 AO14 AM14 AK14 AI14 AG14 AE14 AC14 AA14 Y14 W14 U14 S14 Q14 O14 M14 K14 I14">
    <cfRule type="top10" dxfId="883" priority="53" percent="1" rank="10"/>
  </conditionalFormatting>
  <conditionalFormatting sqref="I15 K15 M15 O15 Q15 S15 U15 W15 Y15 AA15 AC15 AE15 AG15 AI15 AK15 AM15 AO15 AQ15 AS15 AU15 AW15 AY15 BA15 BC15">
    <cfRule type="top10" dxfId="882" priority="52" percent="1" rank="10"/>
  </conditionalFormatting>
  <conditionalFormatting sqref="BC16 BA16 AY16 AW16 AU16 AS16 AQ16 AO16 AM16 AK16 AI16 AG16 AE16 AC16 AA16 Y16 W16 U16 S16 Q16 O16 M16 K16 I16">
    <cfRule type="top10" dxfId="881" priority="51" percent="1" rank="10"/>
  </conditionalFormatting>
  <conditionalFormatting sqref="I17 K17 M17 O17 Q17 U17 S17 W17 Y17 AA17 AC17 AE17 AG17 AI17 AK17 AM17 AO17 AQ17 AS17 AU17 AW17 AY17 BA17 BC17">
    <cfRule type="top10" dxfId="880" priority="50" percent="1" rank="10"/>
  </conditionalFormatting>
  <conditionalFormatting sqref="BC18 BA18 AY18 AW18 AU18 AS18 AQ18 AO18 AM18 AK18 AI18 AG18 AE18 AC18 AA18 Y18 W18 U18 S18 Q18 O18 M18 K18 I18">
    <cfRule type="top10" dxfId="879" priority="49" percent="1" rank="10"/>
  </conditionalFormatting>
  <conditionalFormatting sqref="I19 K19 M19 O19 Q19 S19 U19 W19 Y19 AA19 AC19 AE19 AG19 AI19 AK19 AM19 AO19 AQ19 AS19 AU19 AW19 AY19 BA19 BC19">
    <cfRule type="top10" dxfId="878" priority="48" percent="1" rank="10"/>
  </conditionalFormatting>
  <conditionalFormatting sqref="BC20 BA20 AY20 AW20 AU20 AS20 AQ20 AO20 AM20 AK20 AI20 AG20 AE20 AC20 AA20 W20 Y20 U20 S20 Q20 O20 M20 K20 I20">
    <cfRule type="top10" dxfId="877" priority="47" percent="1" rank="10"/>
  </conditionalFormatting>
  <conditionalFormatting sqref="I21 K21 M21 O21 Q21 S21 U21 W21 Y21 AA21 AC21 AE21 AG21 AI21 AK21 AM21 AO21 AQ21 AS21 AU21 AW21 AY21 BA21 BC21">
    <cfRule type="top10" dxfId="876" priority="46" percent="1" rank="10"/>
  </conditionalFormatting>
  <conditionalFormatting sqref="BC22 BA22 AY22 AW22 AU22 AS22 AQ22 AO22 AM22 AK22 AI22 AG22 AE22 AC22 AA22 Y22 W22 U22 S22 Q22 O22 M22 K22 I22">
    <cfRule type="top10" dxfId="875" priority="45" percent="1" rank="10"/>
  </conditionalFormatting>
  <conditionalFormatting sqref="I23 K23 O23 M23 Q23 S23 U23 W23 Y23 AA23 AC23 AE23 AG23 AI23 AK23 AM23 AO23 AQ23 AS23 AU23 AW23 AY23 BA23 BC23">
    <cfRule type="top10" dxfId="874" priority="44" percent="1" rank="10"/>
  </conditionalFormatting>
  <conditionalFormatting sqref="BC24 BA24 AY24 AW24 AU24 AS24 AQ24 AO24 AM24 AK24 AI24 AG24 AE24 AC24 AA24 Y24 W24 U24 S24 Q24 O24 M24 K24 I24">
    <cfRule type="top10" dxfId="873" priority="43" percent="1" rank="10"/>
  </conditionalFormatting>
  <conditionalFormatting sqref="I25 K25 M25 O25 Q25 S25 U25 W25 Y25 AA25 AC25 AE25 AG25 AI25 AK25 AM25 AO25 AQ25 AS25 AU25 AW25 AY25 BA25 BC25">
    <cfRule type="top10" dxfId="872" priority="42" percent="1" rank="10"/>
  </conditionalFormatting>
  <conditionalFormatting sqref="BC26 BA26 AY26 AW26 AU26 AS26 AQ26 AO26 AM26 AK26 AI26 AG26 AE26 AC26 AA26 Y26 W26 U26 S26 Q26 O26 M26 K26 I26">
    <cfRule type="top10" dxfId="871" priority="41" percent="1" rank="10"/>
  </conditionalFormatting>
  <conditionalFormatting sqref="I27 K27 M27 O27 Q27 S27 U27 W27 Y27 AA27 AC27 AE27 AG27 AI27 AK27 AM27 AO27 AQ27 AS27 AU27 AW27 AY27 BA27 BC27">
    <cfRule type="top10" dxfId="870" priority="40" percent="1" rank="10"/>
  </conditionalFormatting>
  <conditionalFormatting sqref="BC28 BA28 AY28 AW28 AU28 AS28 AQ28 AO28 AM28 AK28 AI28 AG28 AE28 AC28 AA28 Y28 W28 U28 S28 Q28 O28 M28 K28 I28">
    <cfRule type="top10" dxfId="869" priority="39" percent="1" rank="10"/>
  </conditionalFormatting>
  <conditionalFormatting sqref="I29 K29 M29 Q29 O29 S29 U29 Y29 W29 AA29 AC29 AE29 AG29 AI29 AK29 AM29 AO29 AQ29 AS29 AU29 AW29 AY29 BA29 BC29">
    <cfRule type="top10" dxfId="868" priority="38" percent="1" rank="10"/>
  </conditionalFormatting>
  <conditionalFormatting sqref="BC30 BA30 AY30 AW30 AU30 AS30 AQ30 AO30 AM30 AK30 AI30 AE30 AG30 AC30 AA30 Y30 W30 U30 S30 Q30 O30 M30 K30 I30">
    <cfRule type="top10" dxfId="867" priority="37" percent="1" rank="10"/>
  </conditionalFormatting>
  <conditionalFormatting sqref="I31 K31 M31 O31 Q31 S31 W31 U31 Y31 AC31 AA31 AE31 AG31 AI31 AK31 AM31 AO31 AQ31 AS31 AU31 AW31 AY31 BA31 BC31">
    <cfRule type="top10" dxfId="866" priority="36" percent="1" rank="10"/>
  </conditionalFormatting>
  <conditionalFormatting sqref="BC32 BA32 AY32 AW32 AU32 AS32 AQ32 AO32 AM32 AK32 AI32 AG32 AE32 AC32 AA32 Y32 W32 U32 S32 Q32 O32 M32 K32 I32">
    <cfRule type="top10" dxfId="865" priority="35" percent="1" rank="10"/>
  </conditionalFormatting>
  <conditionalFormatting sqref="I33 K33 M33 O33 Q33 S33 U33 W33 Y33 AA33 AC33 AE33 AG33 AI33 AK33 AM33 AQ33 AO33 AS33 AU33 AW33 AY33 BA33 BC33">
    <cfRule type="top10" dxfId="864" priority="34" percent="1" rank="10"/>
  </conditionalFormatting>
  <conditionalFormatting sqref="BC34 BA34 AY34 AW34 AU34 AS34 AQ34 AO34 AM34 AK34 AI34 AG34 AE34 AC34 AA34 Y34 W34 U34 S34 Q34 O34 M34 K34 I34">
    <cfRule type="top10" dxfId="863" priority="33" percent="1" rank="10"/>
  </conditionalFormatting>
  <conditionalFormatting sqref="I35 K35 M35 O35 Q35 S35 U35 W35 Y35 AA35 AC35 AE35 AG35 AI35 AK35 AM35 AO35 AQ35 AS35 AU35 AW35 AY35 BA35 BC35">
    <cfRule type="top10" dxfId="862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861" priority="31" percent="1" rank="10"/>
  </conditionalFormatting>
  <conditionalFormatting sqref="FZ8:GW8">
    <cfRule type="top10" dxfId="860" priority="30" percent="1" rank="10"/>
  </conditionalFormatting>
  <conditionalFormatting sqref="FZ9:GW9">
    <cfRule type="top10" dxfId="859" priority="29" percent="1" rank="10"/>
  </conditionalFormatting>
  <conditionalFormatting sqref="FZ10:GW10">
    <cfRule type="top10" dxfId="858" priority="28" percent="1" rank="10"/>
  </conditionalFormatting>
  <conditionalFormatting sqref="FZ11:GW11">
    <cfRule type="top10" dxfId="857" priority="27" percent="1" rank="10"/>
  </conditionalFormatting>
  <conditionalFormatting sqref="FZ12:GW12">
    <cfRule type="top10" dxfId="856" priority="26" percent="1" rank="10"/>
  </conditionalFormatting>
  <conditionalFormatting sqref="FZ13:GW13">
    <cfRule type="top10" dxfId="855" priority="25" percent="1" rank="10"/>
  </conditionalFormatting>
  <conditionalFormatting sqref="GX7:GX37">
    <cfRule type="top10" dxfId="854" priority="24" percent="1" rank="10"/>
  </conditionalFormatting>
  <conditionalFormatting sqref="FZ14:GW14">
    <cfRule type="top10" dxfId="853" priority="23" percent="1" rank="10"/>
  </conditionalFormatting>
  <conditionalFormatting sqref="FZ15:GW15">
    <cfRule type="top10" dxfId="852" priority="22" percent="1" rank="10"/>
  </conditionalFormatting>
  <conditionalFormatting sqref="FZ16:GW16">
    <cfRule type="top10" dxfId="851" priority="21" percent="1" rank="10"/>
  </conditionalFormatting>
  <conditionalFormatting sqref="FZ17:GW17">
    <cfRule type="top10" dxfId="850" priority="20" percent="1" rank="10"/>
  </conditionalFormatting>
  <conditionalFormatting sqref="FZ18:GW18">
    <cfRule type="top10" dxfId="849" priority="19" percent="1" rank="10"/>
  </conditionalFormatting>
  <conditionalFormatting sqref="FZ19:GW19">
    <cfRule type="top10" dxfId="848" priority="18" percent="1" rank="10"/>
  </conditionalFormatting>
  <conditionalFormatting sqref="FZ20:GW20">
    <cfRule type="top10" dxfId="847" priority="17" percent="1" rank="10"/>
  </conditionalFormatting>
  <conditionalFormatting sqref="FZ21:GW21">
    <cfRule type="top10" dxfId="846" priority="16" percent="1" rank="10"/>
  </conditionalFormatting>
  <conditionalFormatting sqref="FZ22:GW22">
    <cfRule type="top10" dxfId="845" priority="15" percent="1" rank="10"/>
  </conditionalFormatting>
  <conditionalFormatting sqref="FZ23:GW23">
    <cfRule type="top10" dxfId="844" priority="14" percent="1" rank="10"/>
  </conditionalFormatting>
  <conditionalFormatting sqref="FZ24:GW24">
    <cfRule type="top10" dxfId="843" priority="13" percent="1" rank="10"/>
  </conditionalFormatting>
  <conditionalFormatting sqref="FZ25:GW25">
    <cfRule type="top10" dxfId="842" priority="12" percent="1" rank="10"/>
  </conditionalFormatting>
  <conditionalFormatting sqref="FZ26:GW26">
    <cfRule type="top10" dxfId="841" priority="11" percent="1" rank="10"/>
  </conditionalFormatting>
  <conditionalFormatting sqref="FZ27:GW27">
    <cfRule type="top10" dxfId="840" priority="10" percent="1" rank="10"/>
  </conditionalFormatting>
  <conditionalFormatting sqref="FZ28:GW28">
    <cfRule type="top10" dxfId="839" priority="9" percent="1" rank="10"/>
  </conditionalFormatting>
  <conditionalFormatting sqref="FZ29:GW29">
    <cfRule type="top10" dxfId="838" priority="8" percent="1" rank="10"/>
  </conditionalFormatting>
  <conditionalFormatting sqref="FZ30:GW30">
    <cfRule type="top10" dxfId="837" priority="7" percent="1" rank="10"/>
  </conditionalFormatting>
  <conditionalFormatting sqref="FZ31:GW31">
    <cfRule type="top10" dxfId="836" priority="6" percent="1" rank="10"/>
  </conditionalFormatting>
  <conditionalFormatting sqref="FZ32:GW32">
    <cfRule type="top10" dxfId="835" priority="5" percent="1" rank="10"/>
  </conditionalFormatting>
  <conditionalFormatting sqref="FZ33:GW33">
    <cfRule type="top10" dxfId="834" priority="4" percent="1" rank="10"/>
  </conditionalFormatting>
  <conditionalFormatting sqref="FZ34:GW34">
    <cfRule type="top10" dxfId="833" priority="3" percent="1" rank="10"/>
  </conditionalFormatting>
  <conditionalFormatting sqref="FZ35:GW35">
    <cfRule type="top10" dxfId="832" priority="2" percent="1" rank="10"/>
  </conditionalFormatting>
  <conditionalFormatting sqref="FZ36:GW37">
    <cfRule type="top10" dxfId="831" priority="1" percent="1" rank="10"/>
  </conditionalFormatting>
  <dataValidations count="1">
    <dataValidation type="list" allowBlank="1" showInputMessage="1" showErrorMessage="1" sqref="A1" xr:uid="{A06F2D4E-80DF-40E1-87DE-62604905C6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12700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6E63-9FE8-4112-89B8-AE0FEC68E6B4}">
  <sheetPr codeName="Sheet11"/>
  <dimension ref="A1:HV38"/>
  <sheetViews>
    <sheetView topLeftCell="A7" workbookViewId="0">
      <selection activeCell="D20" sqref="D2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283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299</v>
      </c>
      <c r="C7" s="6" t="str">
        <f>TEXT(B7,"aaaa")</f>
        <v>木曜日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3.45</v>
      </c>
      <c r="I7" s="3">
        <f>IF($E7="〇",H7*基本シート!$E$2,H7*VLOOKUP(LEFT(I$6,FIND("(",I$6)-1),基本シート!$B$6:$C$29,2,FALSE))</f>
        <v>103.18950000000001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0.67</v>
      </c>
      <c r="M7" s="3">
        <f>IF($E7="〇",L7*基本シート!$E$2,L7*VLOOKUP(LEFT(M$6,FIND("(",M$6)-1),基本シート!$B$6:$C$29,2,FALSE))</f>
        <v>20.0397</v>
      </c>
      <c r="N7" s="3">
        <v>0.65</v>
      </c>
      <c r="O7" s="3">
        <f>IF($E7="〇",N7*基本シート!$E$2,N7*VLOOKUP(LEFT(O$6,FIND("(",O$6)-1),基本シート!$B$6:$C$29,2,FALSE))</f>
        <v>19.441500000000001</v>
      </c>
      <c r="P7" s="3">
        <v>0.76</v>
      </c>
      <c r="Q7" s="3">
        <f>IF($E7="〇",P7*基本シート!$E$2,P7*VLOOKUP(LEFT(Q$6,FIND("(",Q$6)-1),基本シート!$B$6:$C$29,2,FALSE))</f>
        <v>22.7316</v>
      </c>
      <c r="R7" s="3">
        <v>0.79</v>
      </c>
      <c r="S7" s="3">
        <f>IF($E7="〇",R7*基本シート!$E$2,R7*VLOOKUP(LEFT(S$6,FIND("(",S$6)-1),基本シート!$B$6:$C$29,2,FALSE))</f>
        <v>23.628900000000002</v>
      </c>
      <c r="T7" s="3">
        <v>0.81</v>
      </c>
      <c r="U7" s="3">
        <f>IF($E7="〇",T7*基本シート!$E$2,T7*VLOOKUP(LEFT(U$6,FIND("(",U$6)-1),基本シート!$B$6:$C$29,2,FALSE))</f>
        <v>24.2271</v>
      </c>
      <c r="V7" s="3">
        <v>1.51</v>
      </c>
      <c r="W7" s="3">
        <f>IF($E7="〇",V7*基本シート!$E$2,V7*VLOOKUP(LEFT(W$6,FIND("(",W$6)-1),基本シート!$B$6:$C$29,2,FALSE))</f>
        <v>55.839799999999997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1.1200000000000001</v>
      </c>
      <c r="AS7" s="3">
        <f>IF($E7="〇",AR7*基本シート!$E$2,AR7*VLOOKUP(LEFT(AS$6,FIND("(",AS$6)-1),基本シート!$B$6:$C$29,2,FALSE))</f>
        <v>41.4176</v>
      </c>
      <c r="AT7" s="3">
        <v>1.53</v>
      </c>
      <c r="AU7" s="3">
        <f>IF($E7="〇",AT7*基本シート!$E$2,AT7*VLOOKUP(LEFT(AU$6,FIND("(",AU$6)-1),基本シート!$B$6:$C$29,2,FALSE))</f>
        <v>56.5794</v>
      </c>
      <c r="AV7" s="3">
        <v>1.35</v>
      </c>
      <c r="AW7" s="3">
        <f>IF($E7="〇",AV7*基本シート!$E$2,AV7*VLOOKUP(LEFT(AW$6,FIND("(",AW$6)-1),基本シート!$B$6:$C$29,2,FALSE))</f>
        <v>49.923000000000002</v>
      </c>
      <c r="AX7" s="3">
        <v>2.99</v>
      </c>
      <c r="AY7" s="3">
        <f>IF($E7="〇",AX7*基本シート!$E$2,AX7*VLOOKUP(LEFT(AY$6,FIND("(",AY$6)-1),基本シート!$B$6:$C$29,2,FALSE))</f>
        <v>89.430900000000008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3.66</v>
      </c>
      <c r="BC7" s="3">
        <f>IF($E7="〇",BB7*基本シート!$E$2,BB7*VLOOKUP(LEFT(BC$6,FIND("(",BC$6)-1),基本シート!$B$6:$C$29,2,FALSE))</f>
        <v>109.4706</v>
      </c>
      <c r="BD7" s="3">
        <f t="shared" ref="BD7:BD37" si="8">SUM(H7,J7,L7,N7,P7,R7,T7,V7,X7,Z7,AB7,AD7,AF7,AH7,AJ7,AL7,AN7,AP7,AR7,AT7,AV7,AX7,AZ7,BB7)</f>
        <v>21.09</v>
      </c>
      <c r="BE7" s="3">
        <f t="shared" ref="BE7:BE36" si="9">ROUND(SUM(I7,K7,M7,O7,Q7,S7,U7,W7,Y7,AA7,AC7,AE7,AG7,AI7,AK7,AM7,AO7,AQ7,AS7,AU7,AW7,AY7,BA7,BC7),0)</f>
        <v>670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7.0000000000000007E-2</v>
      </c>
      <c r="BN7" s="3">
        <v>0.43</v>
      </c>
      <c r="BO7" s="3">
        <v>2</v>
      </c>
      <c r="BP7" s="3">
        <v>5.42</v>
      </c>
      <c r="BQ7" s="3">
        <v>6.55</v>
      </c>
      <c r="BR7" s="3">
        <v>6.34</v>
      </c>
      <c r="BS7" s="3">
        <v>5.98</v>
      </c>
      <c r="BT7" s="3">
        <v>4.29</v>
      </c>
      <c r="BU7" s="3">
        <v>2.36</v>
      </c>
      <c r="BV7" s="3">
        <v>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0.24</v>
      </c>
      <c r="CU7" s="3">
        <f>CT7*基本シート!$C$3</f>
        <v>3.84</v>
      </c>
      <c r="CV7" s="3">
        <v>1.77</v>
      </c>
      <c r="CW7" s="3">
        <f>CV7*基本シート!$C$3</f>
        <v>28.32</v>
      </c>
      <c r="CX7" s="3">
        <v>5.17</v>
      </c>
      <c r="CY7" s="3">
        <f>CX7*基本シート!$C$3</f>
        <v>82.72</v>
      </c>
      <c r="CZ7" s="3">
        <v>6.18</v>
      </c>
      <c r="DA7" s="3">
        <f>CZ7*基本シート!$C$3</f>
        <v>98.88</v>
      </c>
      <c r="DB7" s="3">
        <v>5.08</v>
      </c>
      <c r="DC7" s="3">
        <f>DB7*基本シート!$C$3</f>
        <v>81.28</v>
      </c>
      <c r="DD7" s="3">
        <v>5.55</v>
      </c>
      <c r="DE7" s="3">
        <f>DD7*基本シート!$C$3</f>
        <v>88.8</v>
      </c>
      <c r="DF7" s="3">
        <v>3.87</v>
      </c>
      <c r="DG7" s="3">
        <f>DF7*基本シート!$C$3</f>
        <v>61.92</v>
      </c>
      <c r="DH7" s="3">
        <v>0.56999999999999995</v>
      </c>
      <c r="DI7" s="3">
        <f>DH7*基本シート!$C$3</f>
        <v>9.1199999999999992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28.450000000000003</v>
      </c>
      <c r="EA7" s="3">
        <f>ROUND(DZ7*基本シート!$C$3,0)</f>
        <v>455</v>
      </c>
      <c r="EB7" s="3">
        <v>2.0099999999999998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0.02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0.03</v>
      </c>
      <c r="EV7" s="3">
        <v>0.02</v>
      </c>
      <c r="EW7" s="3">
        <v>0.03</v>
      </c>
      <c r="EX7" s="3">
        <v>0.03</v>
      </c>
      <c r="EY7" s="3">
        <v>2.6</v>
      </c>
      <c r="EZ7" s="3">
        <f>SUM(EB7:EY7)</f>
        <v>4.8999999999999986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</v>
      </c>
      <c r="FK7" s="3">
        <v>0</v>
      </c>
      <c r="FL7" s="3">
        <v>0</v>
      </c>
      <c r="FM7" s="3">
        <v>0.02</v>
      </c>
      <c r="FN7" s="3">
        <v>0</v>
      </c>
      <c r="FO7" s="3">
        <v>0.01</v>
      </c>
      <c r="FP7" s="3">
        <v>0.56000000000000005</v>
      </c>
      <c r="FQ7" s="3">
        <v>2.36</v>
      </c>
      <c r="FR7" s="3">
        <v>2.2400000000000002</v>
      </c>
      <c r="FS7" s="3">
        <v>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5.3</v>
      </c>
      <c r="FZ7" s="3">
        <v>1.44</v>
      </c>
      <c r="GA7" s="3">
        <v>0.61</v>
      </c>
      <c r="GB7" s="3">
        <v>0.64</v>
      </c>
      <c r="GC7" s="3">
        <v>0.62</v>
      </c>
      <c r="GD7" s="3">
        <v>0.73</v>
      </c>
      <c r="GE7" s="3">
        <v>0.76</v>
      </c>
      <c r="GF7" s="3">
        <v>0.79</v>
      </c>
      <c r="GG7" s="3">
        <v>1.57</v>
      </c>
      <c r="GH7" s="3">
        <v>0.21</v>
      </c>
      <c r="GI7" s="3">
        <v>0.23</v>
      </c>
      <c r="GJ7" s="3">
        <v>0.25</v>
      </c>
      <c r="GK7" s="3">
        <v>0.37</v>
      </c>
      <c r="GL7" s="3">
        <v>1.28</v>
      </c>
      <c r="GM7" s="3">
        <v>0.43</v>
      </c>
      <c r="GN7" s="3">
        <v>0.43</v>
      </c>
      <c r="GO7" s="3">
        <v>2.35</v>
      </c>
      <c r="GP7" s="3">
        <v>2.63</v>
      </c>
      <c r="GQ7" s="3">
        <v>2.2400000000000002</v>
      </c>
      <c r="GR7" s="3">
        <v>1.22</v>
      </c>
      <c r="GS7" s="3">
        <v>1.5</v>
      </c>
      <c r="GT7" s="3">
        <v>1.33</v>
      </c>
      <c r="GU7" s="3">
        <v>2.96</v>
      </c>
      <c r="GV7" s="3">
        <v>1.1100000000000001</v>
      </c>
      <c r="GW7" s="3">
        <v>1.06</v>
      </c>
      <c r="GX7" s="3">
        <f>SUM(FZ7:GW7)</f>
        <v>26.759999999999994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300</v>
      </c>
      <c r="C8" s="6" t="str">
        <f t="shared" ref="C8:C38" si="10">TEXT(B8,"aaaa")</f>
        <v>金曜日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428</v>
      </c>
      <c r="H8" s="3">
        <v>4.8499999999999996</v>
      </c>
      <c r="I8" s="3">
        <f>IF($E8="〇",H8*基本シート!$E$2,H8*VLOOKUP(LEFT(I$6,FIND("(",I$6)-1),基本シート!$B$6:$C$29,2,FALSE))</f>
        <v>145.06349999999998</v>
      </c>
      <c r="J8" s="3">
        <v>1.24</v>
      </c>
      <c r="K8" s="3">
        <f>IF($E8="〇",J8*基本シート!$E$2,J8*VLOOKUP(LEFT(K$6,FIND("(",K$6)-1),基本シート!$B$6:$C$29,2,FALSE))</f>
        <v>37.0884</v>
      </c>
      <c r="L8" s="3">
        <v>1.21</v>
      </c>
      <c r="M8" s="3">
        <f>IF($E8="〇",L8*基本シート!$E$2,L8*VLOOKUP(LEFT(M$6,FIND("(",M$6)-1),基本シート!$B$6:$C$29,2,FALSE))</f>
        <v>36.191099999999999</v>
      </c>
      <c r="N8" s="3">
        <v>1.58</v>
      </c>
      <c r="O8" s="3">
        <f>IF($E8="〇",N8*基本シート!$E$2,N8*VLOOKUP(LEFT(O$6,FIND("(",O$6)-1),基本シート!$B$6:$C$29,2,FALSE))</f>
        <v>47.257800000000003</v>
      </c>
      <c r="P8" s="3">
        <v>1.65</v>
      </c>
      <c r="Q8" s="3">
        <f>IF($E8="〇",P8*基本シート!$E$2,P8*VLOOKUP(LEFT(Q$6,FIND("(",Q$6)-1),基本シート!$B$6:$C$29,2,FALSE))</f>
        <v>49.351499999999994</v>
      </c>
      <c r="R8" s="3">
        <v>1.08</v>
      </c>
      <c r="S8" s="3">
        <f>IF($E8="〇",R8*基本シート!$E$2,R8*VLOOKUP(LEFT(S$6,FIND("(",S$6)-1),基本シート!$B$6:$C$29,2,FALSE))</f>
        <v>32.302800000000005</v>
      </c>
      <c r="T8" s="3">
        <v>1.23</v>
      </c>
      <c r="U8" s="3">
        <f>IF($E8="〇",T8*基本シート!$E$2,T8*VLOOKUP(LEFT(U$6,FIND("(",U$6)-1),基本シート!$B$6:$C$29,2,FALSE))</f>
        <v>36.789299999999997</v>
      </c>
      <c r="V8" s="3">
        <v>0.85</v>
      </c>
      <c r="W8" s="3">
        <f>IF($E8="〇",V8*基本シート!$E$2,V8*VLOOKUP(LEFT(W$6,FIND("(",W$6)-1),基本シート!$B$6:$C$29,2,FALSE))</f>
        <v>31.432999999999996</v>
      </c>
      <c r="X8" s="3">
        <v>0.02</v>
      </c>
      <c r="Y8" s="3">
        <f>IF($E8="〇",X8*基本シート!$E$2,X8*VLOOKUP(LEFT(Y$6,FIND("(",Y$6)-1),基本シート!$B$6:$C$29,2,FALSE))</f>
        <v>0.73959999999999992</v>
      </c>
      <c r="Z8" s="3">
        <v>0.32</v>
      </c>
      <c r="AA8" s="3">
        <f>IF($E8="〇",Z8*基本シート!$E$2,Z8*VLOOKUP(LEFT(AA$6,FIND("(",AA$6)-1),基本シート!$B$6:$C$29,2,FALSE))</f>
        <v>11.833599999999999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2.1</v>
      </c>
      <c r="AQ8" s="3">
        <f>IF($E8="〇",AP8*基本シート!$E$2,AP8*VLOOKUP(LEFT(AQ$6,FIND("(",AQ$6)-1),基本シート!$B$6:$C$29,2,FALSE))</f>
        <v>77.658000000000001</v>
      </c>
      <c r="AR8" s="3">
        <v>1.22</v>
      </c>
      <c r="AS8" s="3">
        <f>IF($E8="〇",AR8*基本シート!$E$2,AR8*VLOOKUP(LEFT(AS$6,FIND("(",AS$6)-1),基本シート!$B$6:$C$29,2,FALSE))</f>
        <v>45.115599999999993</v>
      </c>
      <c r="AT8" s="3">
        <v>1.8</v>
      </c>
      <c r="AU8" s="3">
        <f>IF($E8="〇",AT8*基本シート!$E$2,AT8*VLOOKUP(LEFT(AU$6,FIND("(",AU$6)-1),基本シート!$B$6:$C$29,2,FALSE))</f>
        <v>66.563999999999993</v>
      </c>
      <c r="AV8" s="3">
        <v>1.04</v>
      </c>
      <c r="AW8" s="3">
        <f>IF($E8="〇",AV8*基本シート!$E$2,AV8*VLOOKUP(LEFT(AW$6,FIND("(",AW$6)-1),基本シート!$B$6:$C$29,2,FALSE))</f>
        <v>38.459199999999996</v>
      </c>
      <c r="AX8" s="3">
        <v>1.49</v>
      </c>
      <c r="AY8" s="3">
        <f>IF($E8="〇",AX8*基本シート!$E$2,AX8*VLOOKUP(LEFT(AY$6,FIND("(",AY$6)-1),基本シート!$B$6:$C$29,2,FALSE))</f>
        <v>44.565899999999999</v>
      </c>
      <c r="AZ8" s="3">
        <v>1.38</v>
      </c>
      <c r="BA8" s="3">
        <f>IF($E8="〇",AZ8*基本シート!$E$2,AZ8*VLOOKUP(LEFT(BA$6,FIND("(",BA$6)-1),基本シート!$B$6:$C$29,2,FALSE))</f>
        <v>41.275799999999997</v>
      </c>
      <c r="BB8" s="3">
        <v>5.28</v>
      </c>
      <c r="BC8" s="3">
        <f>IF($E8="〇",BB8*基本シート!$E$2,BB8*VLOOKUP(LEFT(BC$6,FIND("(",BC$6)-1),基本シート!$B$6:$C$29,2,FALSE))</f>
        <v>157.9248</v>
      </c>
      <c r="BD8" s="3">
        <f t="shared" si="8"/>
        <v>28.339999999999996</v>
      </c>
      <c r="BE8" s="3">
        <f>ROUND(SUM(I8,K8,M8,O8,Q8,S8,U8,W8,Y8,AA8,AC8,AE8,AG8,AI8,AK8,AM8,AO8,AQ8,AS8,AU8,AW8,AY8,BA8,BC8),0)</f>
        <v>900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0.36</v>
      </c>
      <c r="BN8" s="3">
        <v>1.49</v>
      </c>
      <c r="BO8" s="3">
        <v>2.2999999999999998</v>
      </c>
      <c r="BP8" s="3">
        <v>1.54</v>
      </c>
      <c r="BQ8" s="3">
        <v>3.76</v>
      </c>
      <c r="BR8" s="3">
        <v>6.28</v>
      </c>
      <c r="BS8" s="3">
        <v>2.61</v>
      </c>
      <c r="BT8" s="3">
        <v>0.81</v>
      </c>
      <c r="BU8" s="3">
        <v>0.53</v>
      </c>
      <c r="BV8" s="3">
        <v>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0.06</v>
      </c>
      <c r="CS8" s="3">
        <f>CR8*基本シート!$C$3</f>
        <v>0.96</v>
      </c>
      <c r="CT8" s="3">
        <v>1.1200000000000001</v>
      </c>
      <c r="CU8" s="3">
        <f>CT8*基本シート!$C$3</f>
        <v>17.920000000000002</v>
      </c>
      <c r="CV8" s="3">
        <v>1.21</v>
      </c>
      <c r="CW8" s="3">
        <f>CV8*基本シート!$C$3</f>
        <v>19.36</v>
      </c>
      <c r="CX8" s="3">
        <v>1.1100000000000001</v>
      </c>
      <c r="CY8" s="3">
        <f>CX8*基本シート!$C$3</f>
        <v>17.760000000000002</v>
      </c>
      <c r="CZ8" s="3">
        <v>3.3</v>
      </c>
      <c r="DA8" s="3">
        <f>CZ8*基本シート!$C$3</f>
        <v>52.8</v>
      </c>
      <c r="DB8" s="3">
        <v>5.84</v>
      </c>
      <c r="DC8" s="3">
        <f>DB8*基本シート!$C$3</f>
        <v>93.44</v>
      </c>
      <c r="DD8" s="3">
        <v>2.16</v>
      </c>
      <c r="DE8" s="3">
        <f>DD8*基本シート!$C$3</f>
        <v>34.56</v>
      </c>
      <c r="DF8" s="3">
        <v>0.34</v>
      </c>
      <c r="DG8" s="3">
        <f>DF8*基本シート!$C$3</f>
        <v>5.44</v>
      </c>
      <c r="DH8" s="3">
        <v>0.01</v>
      </c>
      <c r="DI8" s="3">
        <f>DH8*基本シート!$C$3</f>
        <v>0.16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15.15</v>
      </c>
      <c r="EA8" s="3">
        <f>ROUND(DZ8*基本シート!$C$3,0)</f>
        <v>242</v>
      </c>
      <c r="EB8" s="3">
        <v>3.82</v>
      </c>
      <c r="EC8" s="3">
        <v>0.25</v>
      </c>
      <c r="ED8" s="3">
        <v>0.03</v>
      </c>
      <c r="EE8" s="3">
        <v>0.03</v>
      </c>
      <c r="EF8" s="3">
        <v>0.03</v>
      </c>
      <c r="EG8" s="3">
        <v>0.03</v>
      </c>
      <c r="EH8" s="3">
        <v>0.02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3.58</v>
      </c>
      <c r="EZ8" s="3">
        <f t="shared" ref="EZ8:EZ36" si="13">SUM(EB8:EY8)</f>
        <v>7.950000000000002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0.03</v>
      </c>
      <c r="FL8" s="3">
        <v>0.01</v>
      </c>
      <c r="FM8" s="3">
        <v>0.01</v>
      </c>
      <c r="FN8" s="3">
        <v>0</v>
      </c>
      <c r="FO8" s="3">
        <v>0.01</v>
      </c>
      <c r="FP8" s="3">
        <v>2.02</v>
      </c>
      <c r="FQ8" s="3">
        <v>2.2200000000000002</v>
      </c>
      <c r="FR8" s="3">
        <v>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4.5400000000000009</v>
      </c>
      <c r="FZ8" s="3">
        <v>1.03</v>
      </c>
      <c r="GA8" s="3">
        <v>0.99</v>
      </c>
      <c r="GB8" s="3">
        <v>1.18</v>
      </c>
      <c r="GC8" s="3">
        <v>1.55</v>
      </c>
      <c r="GD8" s="3">
        <v>1.62</v>
      </c>
      <c r="GE8" s="3">
        <v>1.05</v>
      </c>
      <c r="GF8" s="3">
        <v>1.21</v>
      </c>
      <c r="GG8" s="3">
        <v>1.1399999999999999</v>
      </c>
      <c r="GH8" s="3">
        <v>0.39</v>
      </c>
      <c r="GI8" s="3">
        <v>1.41</v>
      </c>
      <c r="GJ8" s="3">
        <v>0.46</v>
      </c>
      <c r="GK8" s="3">
        <v>0.47</v>
      </c>
      <c r="GL8" s="3">
        <v>0.45</v>
      </c>
      <c r="GM8" s="3">
        <v>0.45</v>
      </c>
      <c r="GN8" s="3">
        <v>0.48</v>
      </c>
      <c r="GO8" s="3">
        <v>2.54</v>
      </c>
      <c r="GP8" s="3">
        <v>2.4300000000000002</v>
      </c>
      <c r="GQ8" s="3">
        <v>2.34</v>
      </c>
      <c r="GR8" s="3">
        <v>1.19</v>
      </c>
      <c r="GS8" s="3">
        <v>1.77</v>
      </c>
      <c r="GT8" s="3">
        <v>1.01</v>
      </c>
      <c r="GU8" s="3">
        <v>1.46</v>
      </c>
      <c r="GV8" s="3">
        <v>1.35</v>
      </c>
      <c r="GW8" s="3">
        <v>1.7</v>
      </c>
      <c r="GX8" s="3">
        <f t="shared" ref="GX8:GX36" si="15">SUM(FZ8:GW8)</f>
        <v>29.670000000000005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301</v>
      </c>
      <c r="C9" s="6" t="str">
        <f t="shared" si="10"/>
        <v>土曜日</v>
      </c>
      <c r="D9" s="6" t="s">
        <v>82</v>
      </c>
      <c r="E9" s="6" t="str">
        <f t="shared" si="11"/>
        <v>〇</v>
      </c>
      <c r="F9" s="6" t="s">
        <v>426</v>
      </c>
      <c r="G9" s="6" t="s">
        <v>426</v>
      </c>
      <c r="H9" s="3">
        <v>3.97</v>
      </c>
      <c r="I9" s="3">
        <f>IF($E9="〇",H9*基本シート!$E$2,H9*VLOOKUP(LEFT(I$6,FIND("(",I$6)-1),基本シート!$B$6:$C$29,2,FALSE))</f>
        <v>118.74270000000001</v>
      </c>
      <c r="J9" s="3">
        <v>1.05</v>
      </c>
      <c r="K9" s="3">
        <f>IF($E9="〇",J9*基本シート!$E$2,J9*VLOOKUP(LEFT(K$6,FIND("(",K$6)-1),基本シート!$B$6:$C$29,2,FALSE))</f>
        <v>31.4055</v>
      </c>
      <c r="L9" s="3">
        <v>1.07</v>
      </c>
      <c r="M9" s="3">
        <f>IF($E9="〇",L9*基本シート!$E$2,L9*VLOOKUP(LEFT(M$6,FIND("(",M$6)-1),基本シート!$B$6:$C$29,2,FALSE))</f>
        <v>32.003700000000002</v>
      </c>
      <c r="N9" s="3">
        <v>0.96</v>
      </c>
      <c r="O9" s="3">
        <f>IF($E9="〇",N9*基本シート!$E$2,N9*VLOOKUP(LEFT(O$6,FIND("(",O$6)-1),基本シート!$B$6:$C$29,2,FALSE))</f>
        <v>28.7136</v>
      </c>
      <c r="P9" s="3">
        <v>2.12</v>
      </c>
      <c r="Q9" s="3">
        <f>IF($E9="〇",P9*基本シート!$E$2,P9*VLOOKUP(LEFT(Q$6,FIND("(",Q$6)-1),基本シート!$B$6:$C$29,2,FALSE))</f>
        <v>63.409200000000006</v>
      </c>
      <c r="R9" s="3">
        <v>1.32</v>
      </c>
      <c r="S9" s="3">
        <f>IF($E9="〇",R9*基本シート!$E$2,R9*VLOOKUP(LEFT(S$6,FIND("(",S$6)-1),基本シート!$B$6:$C$29,2,FALSE))</f>
        <v>39.481200000000001</v>
      </c>
      <c r="T9" s="3">
        <v>0.95</v>
      </c>
      <c r="U9" s="3">
        <f>IF($E9="〇",T9*基本シート!$E$2,T9*VLOOKUP(LEFT(U$6,FIND("(",U$6)-1),基本シート!$B$6:$C$29,2,FALSE))</f>
        <v>28.4145</v>
      </c>
      <c r="V9" s="3">
        <v>0.78</v>
      </c>
      <c r="W9" s="3">
        <f>IF($E9="〇",V9*基本シート!$E$2,V9*VLOOKUP(LEFT(W$6,FIND("(",W$6)-1),基本シート!$B$6:$C$29,2,FALSE))</f>
        <v>23.329800000000002</v>
      </c>
      <c r="X9" s="3">
        <v>0.06</v>
      </c>
      <c r="Y9" s="3">
        <f>IF($E9="〇",X9*基本シート!$E$2,X9*VLOOKUP(LEFT(Y$6,FIND("(",Y$6)-1),基本シート!$B$6:$C$29,2,FALSE))</f>
        <v>1.7946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0.02</v>
      </c>
      <c r="AM9" s="3">
        <f>IF($E9="〇",AL9*基本シート!$E$2,AL9*VLOOKUP(LEFT(AM$6,FIND("(",AM$6)-1),基本シート!$B$6:$C$29,2,FALSE))</f>
        <v>0.59820000000000007</v>
      </c>
      <c r="AN9" s="3">
        <v>1.55</v>
      </c>
      <c r="AO9" s="3">
        <f>IF($E9="〇",AN9*基本シート!$E$2,AN9*VLOOKUP(LEFT(AO$6,FIND("(",AO$6)-1),基本シート!$B$6:$C$29,2,FALSE))</f>
        <v>46.360500000000002</v>
      </c>
      <c r="AP9" s="3">
        <v>2.9</v>
      </c>
      <c r="AQ9" s="3">
        <f>IF($E9="〇",AP9*基本シート!$E$2,AP9*VLOOKUP(LEFT(AQ$6,FIND("(",AQ$6)-1),基本シート!$B$6:$C$29,2,FALSE))</f>
        <v>86.739000000000004</v>
      </c>
      <c r="AR9" s="3">
        <v>1.36</v>
      </c>
      <c r="AS9" s="3">
        <f>IF($E9="〇",AR9*基本シート!$E$2,AR9*VLOOKUP(LEFT(AS$6,FIND("(",AS$6)-1),基本シート!$B$6:$C$29,2,FALSE))</f>
        <v>40.677600000000005</v>
      </c>
      <c r="AT9" s="3">
        <v>0.94</v>
      </c>
      <c r="AU9" s="3">
        <f>IF($E9="〇",AT9*基本シート!$E$2,AT9*VLOOKUP(LEFT(AU$6,FIND("(",AU$6)-1),基本シート!$B$6:$C$29,2,FALSE))</f>
        <v>28.115399999999998</v>
      </c>
      <c r="AV9" s="3">
        <v>1.26</v>
      </c>
      <c r="AW9" s="3">
        <f>IF($E9="〇",AV9*基本シート!$E$2,AV9*VLOOKUP(LEFT(AW$6,FIND("(",AW$6)-1),基本シート!$B$6:$C$29,2,FALSE))</f>
        <v>37.686599999999999</v>
      </c>
      <c r="AX9" s="3">
        <v>1.21</v>
      </c>
      <c r="AY9" s="3">
        <f>IF($E9="〇",AX9*基本シート!$E$2,AX9*VLOOKUP(LEFT(AY$6,FIND("(",AY$6)-1),基本シート!$B$6:$C$29,2,FALSE))</f>
        <v>36.191099999999999</v>
      </c>
      <c r="AZ9" s="3">
        <v>0.87</v>
      </c>
      <c r="BA9" s="3">
        <f>IF($E9="〇",AZ9*基本シート!$E$2,AZ9*VLOOKUP(LEFT(BA$6,FIND("(",BA$6)-1),基本シート!$B$6:$C$29,2,FALSE))</f>
        <v>26.021699999999999</v>
      </c>
      <c r="BB9" s="3">
        <v>5</v>
      </c>
      <c r="BC9" s="3">
        <f>IF($E9="〇",BB9*基本シート!$E$2,BB9*VLOOKUP(LEFT(BC$6,FIND("(",BC$6)-1),基本シート!$B$6:$C$29,2,FALSE))</f>
        <v>149.55000000000001</v>
      </c>
      <c r="BD9" s="3">
        <f>SUM(H9,J9,L9,N9,P9,R9,T9,V9,X9,Z9,AB9,AD9,AF9,AH9,AJ9,AL9,AN9,AP9,AR9,AT9,AV9,AX9,AZ9,BB9)</f>
        <v>27.390000000000004</v>
      </c>
      <c r="BE9" s="3">
        <f t="shared" si="9"/>
        <v>819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0.56999999999999995</v>
      </c>
      <c r="BN9" s="3">
        <v>3.01</v>
      </c>
      <c r="BO9" s="3">
        <v>5.32</v>
      </c>
      <c r="BP9" s="3">
        <v>5.47</v>
      </c>
      <c r="BQ9" s="3">
        <v>4.91</v>
      </c>
      <c r="BR9" s="3">
        <v>7.18</v>
      </c>
      <c r="BS9" s="3">
        <v>2.33</v>
      </c>
      <c r="BT9" s="3">
        <v>1.99</v>
      </c>
      <c r="BU9" s="3">
        <v>1.02</v>
      </c>
      <c r="BV9" s="3">
        <v>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0.02</v>
      </c>
      <c r="CS9" s="3">
        <f>CR9*基本シート!$C$3</f>
        <v>0.32</v>
      </c>
      <c r="CT9" s="3">
        <v>2.02</v>
      </c>
      <c r="CU9" s="3">
        <f>CT9*基本シート!$C$3</f>
        <v>32.32</v>
      </c>
      <c r="CV9" s="3">
        <v>4.3099999999999996</v>
      </c>
      <c r="CW9" s="3">
        <f>CV9*基本シート!$C$3</f>
        <v>68.959999999999994</v>
      </c>
      <c r="CX9" s="3">
        <v>4.5</v>
      </c>
      <c r="CY9" s="3">
        <f>CX9*基本シート!$C$3</f>
        <v>72</v>
      </c>
      <c r="CZ9" s="3">
        <v>3.81</v>
      </c>
      <c r="DA9" s="3">
        <f>CZ9*基本シート!$C$3</f>
        <v>60.96</v>
      </c>
      <c r="DB9" s="3">
        <v>6.02</v>
      </c>
      <c r="DC9" s="3">
        <f>DB9*基本シート!$C$3</f>
        <v>96.32</v>
      </c>
      <c r="DD9" s="3">
        <v>1.42</v>
      </c>
      <c r="DE9" s="3">
        <f>DD9*基本シート!$C$3</f>
        <v>22.72</v>
      </c>
      <c r="DF9" s="3">
        <v>0.76</v>
      </c>
      <c r="DG9" s="3">
        <f>DF9*基本シート!$C$3</f>
        <v>12.16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22.880000000000006</v>
      </c>
      <c r="EA9" s="3">
        <f>ROUND(DZ9*基本シート!$C$3,0)</f>
        <v>366</v>
      </c>
      <c r="EB9" s="3">
        <v>2.2200000000000002</v>
      </c>
      <c r="EC9" s="3">
        <v>0.03</v>
      </c>
      <c r="ED9" s="3">
        <v>0.03</v>
      </c>
      <c r="EE9" s="3">
        <v>0.03</v>
      </c>
      <c r="EF9" s="3">
        <v>0.02</v>
      </c>
      <c r="EG9" s="3">
        <v>0.03</v>
      </c>
      <c r="EH9" s="3">
        <v>0.02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0.03</v>
      </c>
      <c r="ET9" s="3">
        <v>0.02</v>
      </c>
      <c r="EU9" s="3">
        <v>0.03</v>
      </c>
      <c r="EV9" s="3">
        <v>0.03</v>
      </c>
      <c r="EW9" s="3">
        <v>0.03</v>
      </c>
      <c r="EX9" s="3">
        <v>0.03</v>
      </c>
      <c r="EY9" s="3">
        <v>4.22</v>
      </c>
      <c r="EZ9" s="3">
        <f t="shared" si="13"/>
        <v>6.7799999999999976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0.02</v>
      </c>
      <c r="FM9" s="3">
        <v>0</v>
      </c>
      <c r="FN9" s="3">
        <v>0.02</v>
      </c>
      <c r="FO9" s="3">
        <v>0.62</v>
      </c>
      <c r="FP9" s="3">
        <v>2.39</v>
      </c>
      <c r="FQ9" s="3">
        <v>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4.4700000000000006</v>
      </c>
      <c r="FZ9" s="3">
        <v>1.75</v>
      </c>
      <c r="GA9" s="3">
        <v>1.02</v>
      </c>
      <c r="GB9" s="3">
        <v>1.04</v>
      </c>
      <c r="GC9" s="3">
        <v>0.93</v>
      </c>
      <c r="GD9" s="3">
        <v>2.1</v>
      </c>
      <c r="GE9" s="3">
        <v>1.29</v>
      </c>
      <c r="GF9" s="3">
        <v>0.94</v>
      </c>
      <c r="GG9" s="3">
        <v>1.32</v>
      </c>
      <c r="GH9" s="3">
        <v>1.05</v>
      </c>
      <c r="GI9" s="3">
        <v>1.01</v>
      </c>
      <c r="GJ9" s="3">
        <v>0.97</v>
      </c>
      <c r="GK9" s="3">
        <v>1.1200000000000001</v>
      </c>
      <c r="GL9" s="3">
        <v>1.1599999999999999</v>
      </c>
      <c r="GM9" s="3">
        <v>0.93</v>
      </c>
      <c r="GN9" s="3">
        <v>1.85</v>
      </c>
      <c r="GO9" s="3">
        <v>3.42</v>
      </c>
      <c r="GP9" s="3">
        <v>3.15</v>
      </c>
      <c r="GQ9" s="3">
        <v>2.87</v>
      </c>
      <c r="GR9" s="3">
        <v>1.34</v>
      </c>
      <c r="GS9" s="3">
        <v>0.91</v>
      </c>
      <c r="GT9" s="3">
        <v>1.23</v>
      </c>
      <c r="GU9" s="3">
        <v>1.18</v>
      </c>
      <c r="GV9" s="3">
        <v>0.84</v>
      </c>
      <c r="GW9" s="3">
        <v>0.78</v>
      </c>
      <c r="GX9" s="3">
        <f t="shared" si="15"/>
        <v>34.200000000000003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302</v>
      </c>
      <c r="C10" s="6" t="str">
        <f t="shared" si="10"/>
        <v>日曜日</v>
      </c>
      <c r="D10" s="6"/>
      <c r="E10" s="6" t="str">
        <f t="shared" si="11"/>
        <v>〇</v>
      </c>
      <c r="F10" s="6" t="s">
        <v>426</v>
      </c>
      <c r="G10" s="6" t="s">
        <v>428</v>
      </c>
      <c r="H10" s="3">
        <v>2.64</v>
      </c>
      <c r="I10" s="3">
        <f>IF($E10="〇",H10*基本シート!$E$2,H10*VLOOKUP(LEFT(I$6,FIND("(",I$6)-1),基本シート!$B$6:$C$29,2,FALSE))</f>
        <v>78.962400000000002</v>
      </c>
      <c r="J10" s="3">
        <v>1.04</v>
      </c>
      <c r="K10" s="3">
        <f>IF($E10="〇",J10*基本シート!$E$2,J10*VLOOKUP(LEFT(K$6,FIND("(",K$6)-1),基本シート!$B$6:$C$29,2,FALSE))</f>
        <v>31.106400000000001</v>
      </c>
      <c r="L10" s="3">
        <v>0.99</v>
      </c>
      <c r="M10" s="3">
        <f>IF($E10="〇",L10*基本シート!$E$2,L10*VLOOKUP(LEFT(M$6,FIND("(",M$6)-1),基本シート!$B$6:$C$29,2,FALSE))</f>
        <v>29.610900000000001</v>
      </c>
      <c r="N10" s="3">
        <v>0.99</v>
      </c>
      <c r="O10" s="3">
        <f>IF($E10="〇",N10*基本シート!$E$2,N10*VLOOKUP(LEFT(O$6,FIND("(",O$6)-1),基本シート!$B$6:$C$29,2,FALSE))</f>
        <v>29.610900000000001</v>
      </c>
      <c r="P10" s="3">
        <v>0.92</v>
      </c>
      <c r="Q10" s="3">
        <f>IF($E10="〇",P10*基本シート!$E$2,P10*VLOOKUP(LEFT(Q$6,FIND("(",Q$6)-1),基本シート!$B$6:$C$29,2,FALSE))</f>
        <v>27.517200000000003</v>
      </c>
      <c r="R10" s="3">
        <v>0.81</v>
      </c>
      <c r="S10" s="3">
        <f>IF($E10="〇",R10*基本シート!$E$2,R10*VLOOKUP(LEFT(S$6,FIND("(",S$6)-1),基本シート!$B$6:$C$29,2,FALSE))</f>
        <v>24.2271</v>
      </c>
      <c r="T10" s="3">
        <v>0.63</v>
      </c>
      <c r="U10" s="3">
        <f>IF($E10="〇",T10*基本シート!$E$2,T10*VLOOKUP(LEFT(U$6,FIND("(",U$6)-1),基本シート!$B$6:$C$29,2,FALSE))</f>
        <v>18.843299999999999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0.02</v>
      </c>
      <c r="Y10" s="3">
        <f>IF($E10="〇",X10*基本シート!$E$2,X10*VLOOKUP(LEFT(Y$6,FIND("(",Y$6)-1),基本シート!$B$6:$C$29,2,FALSE))</f>
        <v>0.59820000000000007</v>
      </c>
      <c r="Z10" s="3">
        <v>0.01</v>
      </c>
      <c r="AA10" s="3">
        <f>IF($E10="〇",Z10*基本シート!$E$2,Z10*VLOOKUP(LEFT(AA$6,FIND("(",AA$6)-1),基本シート!$B$6:$C$29,2,FALSE))</f>
        <v>0.29910000000000003</v>
      </c>
      <c r="AB10" s="3">
        <v>0.02</v>
      </c>
      <c r="AC10" s="3">
        <f>IF($E10="〇",AB10*基本シート!$E$2,AB10*VLOOKUP(LEFT(AC$6,FIND("(",AC$6)-1),基本シート!$B$6:$C$29,2,FALSE))</f>
        <v>0.59820000000000007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0.29910000000000003</v>
      </c>
      <c r="AN10" s="3">
        <v>0.04</v>
      </c>
      <c r="AO10" s="3">
        <f>IF($E10="〇",AN10*基本シート!$E$2,AN10*VLOOKUP(LEFT(AO$6,FIND("(",AO$6)-1),基本シート!$B$6:$C$29,2,FALSE))</f>
        <v>1.1964000000000001</v>
      </c>
      <c r="AP10" s="3">
        <v>1.53</v>
      </c>
      <c r="AQ10" s="3">
        <f>IF($E10="〇",AP10*基本シート!$E$2,AP10*VLOOKUP(LEFT(AQ$6,FIND("(",AQ$6)-1),基本シート!$B$6:$C$29,2,FALSE))</f>
        <v>45.762300000000003</v>
      </c>
      <c r="AR10" s="3">
        <v>0.85</v>
      </c>
      <c r="AS10" s="3">
        <f>IF($E10="〇",AR10*基本シート!$E$2,AR10*VLOOKUP(LEFT(AS$6,FIND("(",AS$6)-1),基本シート!$B$6:$C$29,2,FALSE))</f>
        <v>25.423500000000001</v>
      </c>
      <c r="AT10" s="3">
        <v>0.91</v>
      </c>
      <c r="AU10" s="3">
        <f>IF($E10="〇",AT10*基本シート!$E$2,AT10*VLOOKUP(LEFT(AU$6,FIND("(",AU$6)-1),基本シート!$B$6:$C$29,2,FALSE))</f>
        <v>27.2181</v>
      </c>
      <c r="AV10" s="3">
        <v>1.05</v>
      </c>
      <c r="AW10" s="3">
        <f>IF($E10="〇",AV10*基本シート!$E$2,AV10*VLOOKUP(LEFT(AW$6,FIND("(",AW$6)-1),基本シート!$B$6:$C$29,2,FALSE))</f>
        <v>31.4055</v>
      </c>
      <c r="AX10" s="3">
        <v>0.84</v>
      </c>
      <c r="AY10" s="3">
        <f>IF($E10="〇",AX10*基本シート!$E$2,AX10*VLOOKUP(LEFT(AY$6,FIND("(",AY$6)-1),基本シート!$B$6:$C$29,2,FALSE))</f>
        <v>25.124399999999998</v>
      </c>
      <c r="AZ10" s="3">
        <v>0.83</v>
      </c>
      <c r="BA10" s="3">
        <f>IF($E10="〇",AZ10*基本シート!$E$2,AZ10*VLOOKUP(LEFT(BA$6,FIND("(",BA$6)-1),基本シート!$B$6:$C$29,2,FALSE))</f>
        <v>24.825299999999999</v>
      </c>
      <c r="BB10" s="3">
        <v>0.69</v>
      </c>
      <c r="BC10" s="3">
        <f>IF($E10="〇",BB10*基本シート!$E$2,BB10*VLOOKUP(LEFT(BC$6,FIND("(",BC$6)-1),基本シート!$B$6:$C$29,2,FALSE))</f>
        <v>20.637899999999998</v>
      </c>
      <c r="BD10" s="3">
        <f t="shared" si="8"/>
        <v>14.819999999999999</v>
      </c>
      <c r="BE10" s="3">
        <f t="shared" si="9"/>
        <v>443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0.59</v>
      </c>
      <c r="BN10" s="3">
        <v>1.04</v>
      </c>
      <c r="BO10" s="3">
        <v>2.1800000000000002</v>
      </c>
      <c r="BP10" s="3">
        <v>3.38</v>
      </c>
      <c r="BQ10" s="3">
        <v>2.02</v>
      </c>
      <c r="BR10" s="3">
        <v>3.1</v>
      </c>
      <c r="BS10" s="3">
        <v>2.97</v>
      </c>
      <c r="BT10" s="3">
        <v>3.31</v>
      </c>
      <c r="BU10" s="3">
        <v>1.92</v>
      </c>
      <c r="BV10" s="3">
        <v>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0.02</v>
      </c>
      <c r="CW10" s="3">
        <f>CV10*基本シート!$C$3</f>
        <v>0.32</v>
      </c>
      <c r="CX10" s="3">
        <v>0.61</v>
      </c>
      <c r="CY10" s="3">
        <f>CX10*基本シート!$C$3</f>
        <v>9.76</v>
      </c>
      <c r="CZ10" s="3">
        <v>0.92</v>
      </c>
      <c r="DA10" s="3">
        <f>CZ10*基本シート!$C$3</f>
        <v>14.72</v>
      </c>
      <c r="DB10" s="3">
        <v>2.17</v>
      </c>
      <c r="DC10" s="3">
        <f>DB10*基本シート!$C$3</f>
        <v>34.72</v>
      </c>
      <c r="DD10" s="3">
        <v>2.2999999999999998</v>
      </c>
      <c r="DE10" s="3">
        <f>DD10*基本シート!$C$3</f>
        <v>36.799999999999997</v>
      </c>
      <c r="DF10" s="3">
        <v>1.43</v>
      </c>
      <c r="DG10" s="3">
        <f>DF10*基本シート!$C$3</f>
        <v>22.88</v>
      </c>
      <c r="DH10" s="3">
        <v>0.01</v>
      </c>
      <c r="DI10" s="3">
        <f>DH10*基本シート!$C$3</f>
        <v>0.16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7.4899999999999984</v>
      </c>
      <c r="EA10" s="3">
        <f>ROUND(DZ10*基本シート!$C$3,0)</f>
        <v>120</v>
      </c>
      <c r="EB10" s="3">
        <v>1.61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</v>
      </c>
      <c r="EI10" s="3">
        <v>0</v>
      </c>
      <c r="EJ10" s="3">
        <v>0</v>
      </c>
      <c r="EK10" s="3">
        <v>0.74</v>
      </c>
      <c r="EL10" s="3">
        <v>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0.02</v>
      </c>
      <c r="EV10" s="3">
        <v>0.03</v>
      </c>
      <c r="EW10" s="3">
        <v>0.03</v>
      </c>
      <c r="EX10" s="3">
        <v>0.03</v>
      </c>
      <c r="EY10" s="3">
        <v>0.03</v>
      </c>
      <c r="EZ10" s="3">
        <f t="shared" si="13"/>
        <v>4.04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0.27</v>
      </c>
      <c r="FH10" s="3">
        <v>0.39</v>
      </c>
      <c r="FI10" s="3">
        <v>1.06</v>
      </c>
      <c r="FJ10" s="3">
        <v>0</v>
      </c>
      <c r="FK10" s="3">
        <v>0</v>
      </c>
      <c r="FL10" s="3">
        <v>0.14000000000000001</v>
      </c>
      <c r="FM10" s="3">
        <v>0.08</v>
      </c>
      <c r="FN10" s="3">
        <v>0</v>
      </c>
      <c r="FO10" s="3">
        <v>0.17</v>
      </c>
      <c r="FP10" s="3">
        <v>0.8</v>
      </c>
      <c r="FQ10" s="3">
        <v>2.62</v>
      </c>
      <c r="FR10" s="3">
        <v>1.45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6.98</v>
      </c>
      <c r="FZ10" s="3">
        <v>1.03</v>
      </c>
      <c r="GA10" s="3">
        <v>1.01</v>
      </c>
      <c r="GB10" s="3">
        <v>0.96</v>
      </c>
      <c r="GC10" s="3">
        <v>0.96</v>
      </c>
      <c r="GD10" s="3">
        <v>0.89</v>
      </c>
      <c r="GE10" s="3">
        <v>0.78</v>
      </c>
      <c r="GF10" s="3">
        <v>0.9</v>
      </c>
      <c r="GG10" s="3">
        <v>0.98</v>
      </c>
      <c r="GH10" s="3">
        <v>2.11</v>
      </c>
      <c r="GI10" s="3">
        <v>1.43</v>
      </c>
      <c r="GJ10" s="3">
        <v>1.42</v>
      </c>
      <c r="GK10" s="3">
        <v>1.24</v>
      </c>
      <c r="GL10" s="3">
        <v>1.01</v>
      </c>
      <c r="GM10" s="3">
        <v>0.67</v>
      </c>
      <c r="GN10" s="3">
        <v>2.0499999999999998</v>
      </c>
      <c r="GO10" s="3">
        <v>2.72</v>
      </c>
      <c r="GP10" s="3">
        <v>3.09</v>
      </c>
      <c r="GQ10" s="3">
        <v>2.97</v>
      </c>
      <c r="GR10" s="3">
        <v>0.82</v>
      </c>
      <c r="GS10" s="3">
        <v>0.89</v>
      </c>
      <c r="GT10" s="3">
        <v>1.02</v>
      </c>
      <c r="GU10" s="3">
        <v>0.81</v>
      </c>
      <c r="GV10" s="3">
        <v>0.8</v>
      </c>
      <c r="GW10" s="3">
        <v>0.66</v>
      </c>
      <c r="GX10" s="3">
        <f t="shared" si="15"/>
        <v>31.219999999999995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303</v>
      </c>
      <c r="C11" s="6" t="str">
        <f t="shared" si="10"/>
        <v>月曜日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0.81</v>
      </c>
      <c r="I11" s="3">
        <f>IF($E11="〇",H11*基本シート!$E$2,H11*VLOOKUP(LEFT(I$6,FIND("(",I$6)-1),基本シート!$B$6:$C$29,2,FALSE))</f>
        <v>24.2271</v>
      </c>
      <c r="J11" s="3">
        <v>0.76</v>
      </c>
      <c r="K11" s="3">
        <f>IF($E11="〇",J11*基本シート!$E$2,J11*VLOOKUP(LEFT(K$6,FIND("(",K$6)-1),基本シート!$B$6:$C$29,2,FALSE))</f>
        <v>22.7316</v>
      </c>
      <c r="L11" s="3">
        <v>0.86</v>
      </c>
      <c r="M11" s="3">
        <f>IF($E11="〇",L11*基本シート!$E$2,L11*VLOOKUP(LEFT(M$6,FIND("(",M$6)-1),基本シート!$B$6:$C$29,2,FALSE))</f>
        <v>25.7226</v>
      </c>
      <c r="N11" s="3">
        <v>0.97</v>
      </c>
      <c r="O11" s="3">
        <f>IF($E11="〇",N11*基本シート!$E$2,N11*VLOOKUP(LEFT(O$6,FIND("(",O$6)-1),基本シート!$B$6:$C$29,2,FALSE))</f>
        <v>29.012699999999999</v>
      </c>
      <c r="P11" s="3">
        <v>1.08</v>
      </c>
      <c r="Q11" s="3">
        <f>IF($E11="〇",P11*基本シート!$E$2,P11*VLOOKUP(LEFT(Q$6,FIND("(",Q$6)-1),基本シート!$B$6:$C$29,2,FALSE))</f>
        <v>32.302800000000005</v>
      </c>
      <c r="R11" s="3">
        <v>0.7</v>
      </c>
      <c r="S11" s="3">
        <f>IF($E11="〇",R11*基本シート!$E$2,R11*VLOOKUP(LEFT(S$6,FIND("(",S$6)-1),基本シート!$B$6:$C$29,2,FALSE))</f>
        <v>20.936999999999998</v>
      </c>
      <c r="T11" s="3">
        <v>1.23</v>
      </c>
      <c r="U11" s="3">
        <f>IF($E11="〇",T11*基本シート!$E$2,T11*VLOOKUP(LEFT(U$6,FIND("(",U$6)-1),基本シート!$B$6:$C$29,2,FALSE))</f>
        <v>36.789299999999997</v>
      </c>
      <c r="V11" s="3">
        <v>1.39</v>
      </c>
      <c r="W11" s="3">
        <f>IF($E11="〇",V11*基本シート!$E$2,V11*VLOOKUP(LEFT(W$6,FIND("(",W$6)-1),基本シート!$B$6:$C$29,2,FALSE))</f>
        <v>51.402199999999993</v>
      </c>
      <c r="X11" s="3">
        <v>0.08</v>
      </c>
      <c r="Y11" s="3">
        <f>IF($E11="〇",X11*基本シート!$E$2,X11*VLOOKUP(LEFT(Y$6,FIND("(",Y$6)-1),基本シート!$B$6:$C$29,2,FALSE))</f>
        <v>2.9583999999999997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0.56999999999999995</v>
      </c>
      <c r="AQ11" s="3">
        <f>IF($E11="〇",AP11*基本シート!$E$2,AP11*VLOOKUP(LEFT(AQ$6,FIND("(",AQ$6)-1),基本シート!$B$6:$C$29,2,FALSE))</f>
        <v>21.078599999999998</v>
      </c>
      <c r="AR11" s="3">
        <v>1.61</v>
      </c>
      <c r="AS11" s="3">
        <f>IF($E11="〇",AR11*基本シート!$E$2,AR11*VLOOKUP(LEFT(AS$6,FIND("(",AS$6)-1),基本シート!$B$6:$C$29,2,FALSE))</f>
        <v>59.537799999999997</v>
      </c>
      <c r="AT11" s="3">
        <v>1.28</v>
      </c>
      <c r="AU11" s="3">
        <f>IF($E11="〇",AT11*基本シート!$E$2,AT11*VLOOKUP(LEFT(AU$6,FIND("(",AU$6)-1),基本シート!$B$6:$C$29,2,FALSE))</f>
        <v>47.334399999999995</v>
      </c>
      <c r="AV11" s="3">
        <v>1.33</v>
      </c>
      <c r="AW11" s="3">
        <f>IF($E11="〇",AV11*基本シート!$E$2,AV11*VLOOKUP(LEFT(AW$6,FIND("(",AW$6)-1),基本シート!$B$6:$C$29,2,FALSE))</f>
        <v>49.183399999999999</v>
      </c>
      <c r="AX11" s="3">
        <v>1.66</v>
      </c>
      <c r="AY11" s="3">
        <f>IF($E11="〇",AX11*基本シート!$E$2,AX11*VLOOKUP(LEFT(AY$6,FIND("(",AY$6)-1),基本シート!$B$6:$C$29,2,FALSE))</f>
        <v>49.650599999999997</v>
      </c>
      <c r="AZ11" s="3">
        <v>1.34</v>
      </c>
      <c r="BA11" s="3">
        <f>IF($E11="〇",AZ11*基本シート!$E$2,AZ11*VLOOKUP(LEFT(BA$6,FIND("(",BA$6)-1),基本シート!$B$6:$C$29,2,FALSE))</f>
        <v>40.0794</v>
      </c>
      <c r="BB11" s="3">
        <v>1.04</v>
      </c>
      <c r="BC11" s="3">
        <f>IF($E11="〇",BB11*基本シート!$E$2,BB11*VLOOKUP(LEFT(BC$6,FIND("(",BC$6)-1),基本シート!$B$6:$C$29,2,FALSE))</f>
        <v>31.106400000000001</v>
      </c>
      <c r="BD11" s="3">
        <f t="shared" si="8"/>
        <v>16.709999999999997</v>
      </c>
      <c r="BE11" s="3">
        <f t="shared" si="9"/>
        <v>544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0.01</v>
      </c>
      <c r="BM11" s="3">
        <v>0.41</v>
      </c>
      <c r="BN11" s="3">
        <v>1.6</v>
      </c>
      <c r="BO11" s="3">
        <v>2.25</v>
      </c>
      <c r="BP11" s="3">
        <v>2.59</v>
      </c>
      <c r="BQ11" s="3">
        <v>2.2200000000000002</v>
      </c>
      <c r="BR11" s="3">
        <v>1.77</v>
      </c>
      <c r="BS11" s="3">
        <v>1.86</v>
      </c>
      <c r="BT11" s="3">
        <v>2.2799999999999998</v>
      </c>
      <c r="BU11" s="3">
        <v>0.89</v>
      </c>
      <c r="BV11" s="3">
        <v>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0.01</v>
      </c>
      <c r="CW11" s="3">
        <f>CV11*基本シート!$C$3</f>
        <v>0.16</v>
      </c>
      <c r="CX11" s="3">
        <v>0</v>
      </c>
      <c r="CY11" s="3">
        <f>CX11*基本シート!$C$3</f>
        <v>0</v>
      </c>
      <c r="CZ11" s="3">
        <v>0.88</v>
      </c>
      <c r="DA11" s="3">
        <f>CZ11*基本シート!$C$3</f>
        <v>14.08</v>
      </c>
      <c r="DB11" s="3">
        <v>1.33</v>
      </c>
      <c r="DC11" s="3">
        <f>DB11*基本シート!$C$3</f>
        <v>21.28</v>
      </c>
      <c r="DD11" s="3">
        <v>1.43</v>
      </c>
      <c r="DE11" s="3">
        <f>DD11*基本シート!$C$3</f>
        <v>22.88</v>
      </c>
      <c r="DF11" s="3">
        <v>0.75</v>
      </c>
      <c r="DG11" s="3">
        <f>DF11*基本シート!$C$3</f>
        <v>12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4.42</v>
      </c>
      <c r="EA11" s="3">
        <f>ROUND(DZ11*基本シート!$C$3,0)</f>
        <v>71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0.01</v>
      </c>
      <c r="EI11" s="3">
        <v>0.01</v>
      </c>
      <c r="EJ11" s="3">
        <v>1.27</v>
      </c>
      <c r="EK11" s="3">
        <v>1.93</v>
      </c>
      <c r="EL11" s="3">
        <v>2.27</v>
      </c>
      <c r="EM11" s="3">
        <v>1.03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0.02</v>
      </c>
      <c r="EZ11" s="3">
        <f t="shared" si="13"/>
        <v>6.8600000000000012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0.39</v>
      </c>
      <c r="FP11" s="3">
        <v>1.7</v>
      </c>
      <c r="FQ11" s="3">
        <v>2.29</v>
      </c>
      <c r="FR11" s="3">
        <v>1.04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5.42</v>
      </c>
      <c r="FZ11" s="3">
        <v>0.79</v>
      </c>
      <c r="GA11" s="3">
        <v>0.73</v>
      </c>
      <c r="GB11" s="3">
        <v>0.83</v>
      </c>
      <c r="GC11" s="3">
        <v>0.94</v>
      </c>
      <c r="GD11" s="3">
        <v>1.05</v>
      </c>
      <c r="GE11" s="3">
        <v>0.67</v>
      </c>
      <c r="GF11" s="3">
        <v>1.23</v>
      </c>
      <c r="GG11" s="3">
        <v>1.79</v>
      </c>
      <c r="GH11" s="3">
        <v>0.41</v>
      </c>
      <c r="GI11" s="3">
        <v>0.31</v>
      </c>
      <c r="GJ11" s="3">
        <v>0.32</v>
      </c>
      <c r="GK11" s="3">
        <v>0.31</v>
      </c>
      <c r="GL11" s="3">
        <v>0.44</v>
      </c>
      <c r="GM11" s="3">
        <v>0.43</v>
      </c>
      <c r="GN11" s="3">
        <v>1.92</v>
      </c>
      <c r="GO11" s="3">
        <v>2.58</v>
      </c>
      <c r="GP11" s="3">
        <v>2.44</v>
      </c>
      <c r="GQ11" s="3">
        <v>1.61</v>
      </c>
      <c r="GR11" s="3">
        <v>1.58</v>
      </c>
      <c r="GS11" s="3">
        <v>1.25</v>
      </c>
      <c r="GT11" s="3">
        <v>1.3</v>
      </c>
      <c r="GU11" s="3">
        <v>1.63</v>
      </c>
      <c r="GV11" s="3">
        <v>1.31</v>
      </c>
      <c r="GW11" s="3">
        <v>1.02</v>
      </c>
      <c r="GX11" s="3">
        <f t="shared" si="15"/>
        <v>26.89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304</v>
      </c>
      <c r="C12" s="6" t="str">
        <f t="shared" si="10"/>
        <v>火曜日</v>
      </c>
      <c r="D12" s="6"/>
      <c r="E12" s="6" t="str">
        <f t="shared" si="11"/>
        <v/>
      </c>
      <c r="F12" s="6" t="s">
        <v>428</v>
      </c>
      <c r="G12" s="6" t="s">
        <v>426</v>
      </c>
      <c r="H12" s="3">
        <v>1.04</v>
      </c>
      <c r="I12" s="3">
        <f>IF($E12="〇",H12*基本シート!$E$2,H12*VLOOKUP(LEFT(I$6,FIND("(",I$6)-1),基本シート!$B$6:$C$29,2,FALSE))</f>
        <v>31.106400000000001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0.94</v>
      </c>
      <c r="M12" s="3">
        <f>IF($E12="〇",L12*基本シート!$E$2,L12*VLOOKUP(LEFT(M$6,FIND("(",M$6)-1),基本シート!$B$6:$C$29,2,FALSE))</f>
        <v>28.115399999999998</v>
      </c>
      <c r="N12" s="3">
        <v>1.1100000000000001</v>
      </c>
      <c r="O12" s="3">
        <f>IF($E12="〇",N12*基本シート!$E$2,N12*VLOOKUP(LEFT(O$6,FIND("(",O$6)-1),基本シート!$B$6:$C$29,2,FALSE))</f>
        <v>33.200100000000006</v>
      </c>
      <c r="P12" s="3">
        <v>1.2</v>
      </c>
      <c r="Q12" s="3">
        <f>IF($E12="〇",P12*基本シート!$E$2,P12*VLOOKUP(LEFT(Q$6,FIND("(",Q$6)-1),基本シート!$B$6:$C$29,2,FALSE))</f>
        <v>35.891999999999996</v>
      </c>
      <c r="R12" s="3">
        <v>1.07</v>
      </c>
      <c r="S12" s="3">
        <f>IF($E12="〇",R12*基本シート!$E$2,R12*VLOOKUP(LEFT(S$6,FIND("(",S$6)-1),基本シート!$B$6:$C$29,2,FALSE))</f>
        <v>32.003700000000002</v>
      </c>
      <c r="T12" s="3">
        <v>1.26</v>
      </c>
      <c r="U12" s="3">
        <f>IF($E12="〇",T12*基本シート!$E$2,T12*VLOOKUP(LEFT(U$6,FIND("(",U$6)-1),基本シート!$B$6:$C$29,2,FALSE))</f>
        <v>37.686599999999999</v>
      </c>
      <c r="V12" s="3">
        <v>0.32</v>
      </c>
      <c r="W12" s="3">
        <f>IF($E12="〇",V12*基本シート!$E$2,V12*VLOOKUP(LEFT(W$6,FIND("(",W$6)-1),基本シート!$B$6:$C$29,2,FALSE))</f>
        <v>11.833599999999999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0.86</v>
      </c>
      <c r="AS12" s="3">
        <f>IF($E12="〇",AR12*基本シート!$E$2,AR12*VLOOKUP(LEFT(AS$6,FIND("(",AS$6)-1),基本シート!$B$6:$C$29,2,FALSE))</f>
        <v>31.802799999999998</v>
      </c>
      <c r="AT12" s="3">
        <v>1.57</v>
      </c>
      <c r="AU12" s="3">
        <f>IF($E12="〇",AT12*基本シート!$E$2,AT12*VLOOKUP(LEFT(AU$6,FIND("(",AU$6)-1),基本シート!$B$6:$C$29,2,FALSE))</f>
        <v>58.058599999999998</v>
      </c>
      <c r="AV12" s="3">
        <v>1.44</v>
      </c>
      <c r="AW12" s="3">
        <f>IF($E12="〇",AV12*基本シート!$E$2,AV12*VLOOKUP(LEFT(AW$6,FIND("(",AW$6)-1),基本シート!$B$6:$C$29,2,FALSE))</f>
        <v>53.25119999999999</v>
      </c>
      <c r="AX12" s="3">
        <v>1.57</v>
      </c>
      <c r="AY12" s="3">
        <f>IF($E12="〇",AX12*基本シート!$E$2,AX12*VLOOKUP(LEFT(AY$6,FIND("(",AY$6)-1),基本シート!$B$6:$C$29,2,FALSE))</f>
        <v>46.9587</v>
      </c>
      <c r="AZ12" s="3">
        <v>1.5</v>
      </c>
      <c r="BA12" s="3">
        <f>IF($E12="〇",AZ12*基本シート!$E$2,AZ12*VLOOKUP(LEFT(BA$6,FIND("(",BA$6)-1),基本シート!$B$6:$C$29,2,FALSE))</f>
        <v>44.865000000000002</v>
      </c>
      <c r="BB12" s="3">
        <v>1.1299999999999999</v>
      </c>
      <c r="BC12" s="3">
        <f>IF($E12="〇",BB12*基本シート!$E$2,BB12*VLOOKUP(LEFT(BC$6,FIND("(",BC$6)-1),基本シート!$B$6:$C$29,2,FALSE))</f>
        <v>33.798299999999998</v>
      </c>
      <c r="BD12" s="3">
        <f t="shared" si="8"/>
        <v>16.04</v>
      </c>
      <c r="BE12" s="3">
        <f t="shared" si="9"/>
        <v>509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0.78</v>
      </c>
      <c r="BN12" s="3">
        <v>3.1</v>
      </c>
      <c r="BO12" s="3">
        <v>5.58</v>
      </c>
      <c r="BP12" s="3">
        <v>6.68</v>
      </c>
      <c r="BQ12" s="3">
        <v>7.09</v>
      </c>
      <c r="BR12" s="3">
        <v>6.72</v>
      </c>
      <c r="BS12" s="3">
        <v>4.79</v>
      </c>
      <c r="BT12" s="3">
        <v>2.4300000000000002</v>
      </c>
      <c r="BU12" s="3">
        <v>1.56</v>
      </c>
      <c r="BV12" s="3">
        <v>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0.68</v>
      </c>
      <c r="CU12" s="3">
        <f>CT12*基本シート!$C$3</f>
        <v>10.88</v>
      </c>
      <c r="CV12" s="3">
        <v>1.91</v>
      </c>
      <c r="CW12" s="3">
        <f>CV12*基本シート!$C$3</f>
        <v>30.56</v>
      </c>
      <c r="CX12" s="3">
        <v>4.75</v>
      </c>
      <c r="CY12" s="3">
        <f>CX12*基本シート!$C$3</f>
        <v>76</v>
      </c>
      <c r="CZ12" s="3">
        <v>6.67</v>
      </c>
      <c r="DA12" s="3">
        <f>CZ12*基本シート!$C$3</f>
        <v>106.72</v>
      </c>
      <c r="DB12" s="3">
        <v>6.29</v>
      </c>
      <c r="DC12" s="3">
        <f>DB12*基本シート!$C$3</f>
        <v>100.64</v>
      </c>
      <c r="DD12" s="3">
        <v>3.51</v>
      </c>
      <c r="DE12" s="3">
        <f>DD12*基本シート!$C$3</f>
        <v>56.16</v>
      </c>
      <c r="DF12" s="3">
        <v>0.22</v>
      </c>
      <c r="DG12" s="3">
        <f>DF12*基本シート!$C$3</f>
        <v>3.52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24.050000000000004</v>
      </c>
      <c r="EA12" s="3">
        <f>ROUND(DZ12*基本シート!$C$3,0)</f>
        <v>385</v>
      </c>
      <c r="EB12" s="3">
        <v>0.03</v>
      </c>
      <c r="EC12" s="3">
        <v>0.03</v>
      </c>
      <c r="ED12" s="3">
        <v>0.03</v>
      </c>
      <c r="EE12" s="3">
        <v>0.04</v>
      </c>
      <c r="EF12" s="3">
        <v>0.04</v>
      </c>
      <c r="EG12" s="3">
        <v>0.04</v>
      </c>
      <c r="EH12" s="3">
        <v>0.03</v>
      </c>
      <c r="EI12" s="3">
        <v>0.14000000000000001</v>
      </c>
      <c r="EJ12" s="3">
        <v>1.9</v>
      </c>
      <c r="EK12" s="3">
        <v>3.15</v>
      </c>
      <c r="EL12" s="3">
        <v>1.45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0.02</v>
      </c>
      <c r="EX12" s="3">
        <v>0.03</v>
      </c>
      <c r="EY12" s="3">
        <v>0.03</v>
      </c>
      <c r="EZ12" s="3">
        <f t="shared" si="13"/>
        <v>7.0200000000000005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0.25</v>
      </c>
      <c r="FP12" s="3">
        <v>1.03</v>
      </c>
      <c r="FQ12" s="3">
        <v>1.8</v>
      </c>
      <c r="FR12" s="3">
        <v>1.79</v>
      </c>
      <c r="FS12" s="3">
        <v>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5.56</v>
      </c>
      <c r="FZ12" s="3">
        <v>1.01</v>
      </c>
      <c r="GA12" s="3">
        <v>1</v>
      </c>
      <c r="GB12" s="3">
        <v>0.91</v>
      </c>
      <c r="GC12" s="3">
        <v>1.07</v>
      </c>
      <c r="GD12" s="3">
        <v>1.1599999999999999</v>
      </c>
      <c r="GE12" s="3">
        <v>1.03</v>
      </c>
      <c r="GF12" s="3">
        <v>1.24</v>
      </c>
      <c r="GG12" s="3">
        <v>0.96</v>
      </c>
      <c r="GH12" s="3">
        <v>0.52</v>
      </c>
      <c r="GI12" s="3">
        <v>0.52</v>
      </c>
      <c r="GJ12" s="3">
        <v>0.48</v>
      </c>
      <c r="GK12" s="3">
        <v>0.42</v>
      </c>
      <c r="GL12" s="3">
        <v>0.43</v>
      </c>
      <c r="GM12" s="3">
        <v>1.29</v>
      </c>
      <c r="GN12" s="3">
        <v>2.46</v>
      </c>
      <c r="GO12" s="3">
        <v>2.58</v>
      </c>
      <c r="GP12" s="3">
        <v>2.29</v>
      </c>
      <c r="GQ12" s="3">
        <v>1.79</v>
      </c>
      <c r="GR12" s="3">
        <v>1.54</v>
      </c>
      <c r="GS12" s="3">
        <v>1.54</v>
      </c>
      <c r="GT12" s="3">
        <v>1.41</v>
      </c>
      <c r="GU12" s="3">
        <v>1.55</v>
      </c>
      <c r="GV12" s="3">
        <v>1.47</v>
      </c>
      <c r="GW12" s="3">
        <v>1.1000000000000001</v>
      </c>
      <c r="GX12" s="3">
        <f t="shared" si="15"/>
        <v>29.769999999999996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305</v>
      </c>
      <c r="C13" s="6" t="str">
        <f t="shared" si="10"/>
        <v>水曜日</v>
      </c>
      <c r="D13" s="6"/>
      <c r="E13" s="6" t="str">
        <f t="shared" si="11"/>
        <v/>
      </c>
      <c r="F13" s="6" t="s">
        <v>426</v>
      </c>
      <c r="G13" s="6" t="s">
        <v>428</v>
      </c>
      <c r="H13" s="3">
        <v>1.0900000000000001</v>
      </c>
      <c r="I13" s="3">
        <f>IF($E13="〇",H13*基本シート!$E$2,H13*VLOOKUP(LEFT(I$6,FIND("(",I$6)-1),基本シート!$B$6:$C$29,2,FALSE))</f>
        <v>32.601900000000001</v>
      </c>
      <c r="J13" s="3">
        <v>1.1100000000000001</v>
      </c>
      <c r="K13" s="3">
        <f>IF($E13="〇",J13*基本シート!$E$2,J13*VLOOKUP(LEFT(K$6,FIND("(",K$6)-1),基本シート!$B$6:$C$29,2,FALSE))</f>
        <v>33.200100000000006</v>
      </c>
      <c r="L13" s="3">
        <v>1.05</v>
      </c>
      <c r="M13" s="3">
        <f>IF($E13="〇",L13*基本シート!$E$2,L13*VLOOKUP(LEFT(M$6,FIND("(",M$6)-1),基本シート!$B$6:$C$29,2,FALSE))</f>
        <v>31.4055</v>
      </c>
      <c r="N13" s="3">
        <v>1</v>
      </c>
      <c r="O13" s="3">
        <f>IF($E13="〇",N13*基本シート!$E$2,N13*VLOOKUP(LEFT(O$6,FIND("(",O$6)-1),基本シート!$B$6:$C$29,2,FALSE))</f>
        <v>29.91</v>
      </c>
      <c r="P13" s="3">
        <v>1.47</v>
      </c>
      <c r="Q13" s="3">
        <f>IF($E13="〇",P13*基本シート!$E$2,P13*VLOOKUP(LEFT(Q$6,FIND("(",Q$6)-1),基本シート!$B$6:$C$29,2,FALSE))</f>
        <v>43.967700000000001</v>
      </c>
      <c r="R13" s="3">
        <v>1.1499999999999999</v>
      </c>
      <c r="S13" s="3">
        <f>IF($E13="〇",R13*基本シート!$E$2,R13*VLOOKUP(LEFT(S$6,FIND("(",S$6)-1),基本シート!$B$6:$C$29,2,FALSE))</f>
        <v>34.396499999999996</v>
      </c>
      <c r="T13" s="3">
        <v>1.24</v>
      </c>
      <c r="U13" s="3">
        <f>IF($E13="〇",T13*基本シート!$E$2,T13*VLOOKUP(LEFT(U$6,FIND("(",U$6)-1),基本シート!$B$6:$C$29,2,FALSE))</f>
        <v>37.0884</v>
      </c>
      <c r="V13" s="3">
        <v>0.69</v>
      </c>
      <c r="W13" s="3">
        <f>IF($E13="〇",V13*基本シート!$E$2,V13*VLOOKUP(LEFT(W$6,FIND("(",W$6)-1),基本シート!$B$6:$C$29,2,FALSE))</f>
        <v>25.516199999999994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1.39</v>
      </c>
      <c r="AU13" s="3">
        <f>IF($E13="〇",AT13*基本シート!$E$2,AT13*VLOOKUP(LEFT(AU$6,FIND("(",AU$6)-1),基本シート!$B$6:$C$29,2,FALSE))</f>
        <v>51.402199999999993</v>
      </c>
      <c r="AV13" s="3">
        <v>1.34</v>
      </c>
      <c r="AW13" s="3">
        <f>IF($E13="〇",AV13*基本シート!$E$2,AV13*VLOOKUP(LEFT(AW$6,FIND("(",AW$6)-1),基本シート!$B$6:$C$29,2,FALSE))</f>
        <v>49.553199999999997</v>
      </c>
      <c r="AX13" s="3">
        <v>1.48</v>
      </c>
      <c r="AY13" s="3">
        <f>IF($E13="〇",AX13*基本シート!$E$2,AX13*VLOOKUP(LEFT(AY$6,FIND("(",AY$6)-1),基本シート!$B$6:$C$29,2,FALSE))</f>
        <v>44.266799999999996</v>
      </c>
      <c r="AZ13" s="3">
        <v>1.53</v>
      </c>
      <c r="BA13" s="3">
        <f>IF($E13="〇",AZ13*基本シート!$E$2,AZ13*VLOOKUP(LEFT(BA$6,FIND("(",BA$6)-1),基本シート!$B$6:$C$29,2,FALSE))</f>
        <v>45.762300000000003</v>
      </c>
      <c r="BB13" s="3">
        <v>1.21</v>
      </c>
      <c r="BC13" s="3">
        <f>IF($E13="〇",BB13*基本シート!$E$2,BB13*VLOOKUP(LEFT(BC$6,FIND("(",BC$6)-1),基本シート!$B$6:$C$29,2,FALSE))</f>
        <v>36.191099999999999</v>
      </c>
      <c r="BD13" s="3">
        <f t="shared" si="8"/>
        <v>15.759999999999998</v>
      </c>
      <c r="BE13" s="3">
        <f t="shared" si="9"/>
        <v>496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0.01</v>
      </c>
      <c r="BM13" s="3">
        <v>0.55000000000000004</v>
      </c>
      <c r="BN13" s="3">
        <v>2.48</v>
      </c>
      <c r="BO13" s="3">
        <v>5.24</v>
      </c>
      <c r="BP13" s="3">
        <v>6.46</v>
      </c>
      <c r="BQ13" s="3">
        <v>5.62</v>
      </c>
      <c r="BR13" s="3">
        <v>2.62</v>
      </c>
      <c r="BS13" s="3">
        <v>1.5</v>
      </c>
      <c r="BT13" s="3">
        <v>3.35</v>
      </c>
      <c r="BU13" s="3">
        <v>1.85</v>
      </c>
      <c r="BV13" s="3">
        <v>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0.67</v>
      </c>
      <c r="CU13" s="3">
        <f>CT13*基本シート!$C$3</f>
        <v>10.72</v>
      </c>
      <c r="CV13" s="3">
        <v>2.56</v>
      </c>
      <c r="CW13" s="3">
        <f>CV13*基本シート!$C$3</f>
        <v>40.96</v>
      </c>
      <c r="CX13" s="3">
        <v>3.02</v>
      </c>
      <c r="CY13" s="3">
        <f>CX13*基本シート!$C$3</f>
        <v>48.32</v>
      </c>
      <c r="CZ13" s="3">
        <v>4.88</v>
      </c>
      <c r="DA13" s="3">
        <f>CZ13*基本シート!$C$3</f>
        <v>78.08</v>
      </c>
      <c r="DB13" s="3">
        <v>2.1800000000000002</v>
      </c>
      <c r="DC13" s="3">
        <f>DB13*基本シート!$C$3</f>
        <v>34.880000000000003</v>
      </c>
      <c r="DD13" s="3">
        <v>0.72</v>
      </c>
      <c r="DE13" s="3">
        <f>DD13*基本シート!$C$3</f>
        <v>11.52</v>
      </c>
      <c r="DF13" s="3">
        <v>1.21</v>
      </c>
      <c r="DG13" s="3">
        <f>DF13*基本シート!$C$3</f>
        <v>19.36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15.259999999999998</v>
      </c>
      <c r="EA13" s="3">
        <f>ROUND(DZ13*基本シート!$C$3,0)</f>
        <v>244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0.17</v>
      </c>
      <c r="EJ13" s="3">
        <v>1.3</v>
      </c>
      <c r="EK13" s="3">
        <v>2.09</v>
      </c>
      <c r="EL13" s="3">
        <v>2.94</v>
      </c>
      <c r="EM13" s="3">
        <v>0.3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0.01</v>
      </c>
      <c r="EV13" s="3">
        <v>0.03</v>
      </c>
      <c r="EW13" s="3">
        <v>0.03</v>
      </c>
      <c r="EX13" s="3">
        <v>0.02</v>
      </c>
      <c r="EY13" s="3">
        <v>0.03</v>
      </c>
      <c r="EZ13" s="3">
        <f t="shared" si="13"/>
        <v>7.18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0.27</v>
      </c>
      <c r="FO13" s="3">
        <v>0.15</v>
      </c>
      <c r="FP13" s="3">
        <v>0.45</v>
      </c>
      <c r="FQ13" s="3">
        <v>1.99</v>
      </c>
      <c r="FR13" s="3">
        <v>1.91</v>
      </c>
      <c r="FS13" s="3">
        <v>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5.66</v>
      </c>
      <c r="FZ13" s="3">
        <v>1.05</v>
      </c>
      <c r="GA13" s="3">
        <v>1.07</v>
      </c>
      <c r="GB13" s="3">
        <v>1.01</v>
      </c>
      <c r="GC13" s="3">
        <v>0.96</v>
      </c>
      <c r="GD13" s="3">
        <v>1.43</v>
      </c>
      <c r="GE13" s="3">
        <v>1.1200000000000001</v>
      </c>
      <c r="GF13" s="3">
        <v>1.23</v>
      </c>
      <c r="GG13" s="3">
        <v>1.07</v>
      </c>
      <c r="GH13" s="3">
        <v>0.51</v>
      </c>
      <c r="GI13" s="3">
        <v>0.59</v>
      </c>
      <c r="GJ13" s="3">
        <v>0.5</v>
      </c>
      <c r="GK13" s="3">
        <v>0.44</v>
      </c>
      <c r="GL13" s="3">
        <v>0.43</v>
      </c>
      <c r="GM13" s="3">
        <v>1.05</v>
      </c>
      <c r="GN13" s="3">
        <v>2.29</v>
      </c>
      <c r="GO13" s="3">
        <v>2.2999999999999998</v>
      </c>
      <c r="GP13" s="3">
        <v>2.2200000000000002</v>
      </c>
      <c r="GQ13" s="3">
        <v>1.91</v>
      </c>
      <c r="GR13" s="3">
        <v>0.89</v>
      </c>
      <c r="GS13" s="3">
        <v>1.38</v>
      </c>
      <c r="GT13" s="3">
        <v>1.31</v>
      </c>
      <c r="GU13" s="3">
        <v>1.45</v>
      </c>
      <c r="GV13" s="3">
        <v>1.51</v>
      </c>
      <c r="GW13" s="3">
        <v>1.18</v>
      </c>
      <c r="GX13" s="3">
        <f t="shared" si="15"/>
        <v>28.9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306</v>
      </c>
      <c r="C14" s="6" t="str">
        <f t="shared" si="10"/>
        <v>木曜日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1.04</v>
      </c>
      <c r="I14" s="3">
        <f>IF($E14="〇",H14*基本シート!$E$2,H14*VLOOKUP(LEFT(I$6,FIND("(",I$6)-1),基本シート!$B$6:$C$29,2,FALSE))</f>
        <v>31.106400000000001</v>
      </c>
      <c r="J14" s="3">
        <v>1.1399999999999999</v>
      </c>
      <c r="K14" s="3">
        <f>IF($E14="〇",J14*基本シート!$E$2,J14*VLOOKUP(LEFT(K$6,FIND("(",K$6)-1),基本シート!$B$6:$C$29,2,FALSE))</f>
        <v>34.0974</v>
      </c>
      <c r="L14" s="3">
        <v>1.1200000000000001</v>
      </c>
      <c r="M14" s="3">
        <f>IF($E14="〇",L14*基本シート!$E$2,L14*VLOOKUP(LEFT(M$6,FIND("(",M$6)-1),基本シート!$B$6:$C$29,2,FALSE))</f>
        <v>33.499200000000002</v>
      </c>
      <c r="N14" s="3">
        <v>1.05</v>
      </c>
      <c r="O14" s="3">
        <f>IF($E14="〇",N14*基本シート!$E$2,N14*VLOOKUP(LEFT(O$6,FIND("(",O$6)-1),基本シート!$B$6:$C$29,2,FALSE))</f>
        <v>31.4055</v>
      </c>
      <c r="P14" s="3">
        <v>1.26</v>
      </c>
      <c r="Q14" s="3">
        <f>IF($E14="〇",P14*基本シート!$E$2,P14*VLOOKUP(LEFT(Q$6,FIND("(",Q$6)-1),基本シート!$B$6:$C$29,2,FALSE))</f>
        <v>37.686599999999999</v>
      </c>
      <c r="R14" s="3">
        <v>1.18</v>
      </c>
      <c r="S14" s="3">
        <f>IF($E14="〇",R14*基本シート!$E$2,R14*VLOOKUP(LEFT(S$6,FIND("(",S$6)-1),基本シート!$B$6:$C$29,2,FALSE))</f>
        <v>35.293799999999997</v>
      </c>
      <c r="T14" s="3">
        <v>1.1000000000000001</v>
      </c>
      <c r="U14" s="3">
        <f>IF($E14="〇",T14*基本シート!$E$2,T14*VLOOKUP(LEFT(U$6,FIND("(",U$6)-1),基本シート!$B$6:$C$29,2,FALSE))</f>
        <v>32.901000000000003</v>
      </c>
      <c r="V14" s="3">
        <v>0.67</v>
      </c>
      <c r="W14" s="3">
        <f>IF($E14="〇",V14*基本シート!$E$2,V14*VLOOKUP(LEFT(W$6,FIND("(",W$6)-1),基本シート!$B$6:$C$29,2,FALSE))</f>
        <v>24.776599999999998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1.34</v>
      </c>
      <c r="AQ14" s="3">
        <f>IF($E14="〇",AP14*基本シート!$E$2,AP14*VLOOKUP(LEFT(AQ$6,FIND("(",AQ$6)-1),基本シート!$B$6:$C$29,2,FALSE))</f>
        <v>49.553199999999997</v>
      </c>
      <c r="AR14" s="3">
        <v>1.62</v>
      </c>
      <c r="AS14" s="3">
        <f>IF($E14="〇",AR14*基本シート!$E$2,AR14*VLOOKUP(LEFT(AS$6,FIND("(",AS$6)-1),基本シート!$B$6:$C$29,2,FALSE))</f>
        <v>59.907600000000002</v>
      </c>
      <c r="AT14" s="3">
        <v>1.24</v>
      </c>
      <c r="AU14" s="3">
        <f>IF($E14="〇",AT14*基本シート!$E$2,AT14*VLOOKUP(LEFT(AU$6,FIND("(",AU$6)-1),基本シート!$B$6:$C$29,2,FALSE))</f>
        <v>45.855199999999996</v>
      </c>
      <c r="AV14" s="3">
        <v>0.79</v>
      </c>
      <c r="AW14" s="3">
        <f>IF($E14="〇",AV14*基本シート!$E$2,AV14*VLOOKUP(LEFT(AW$6,FIND("(",AW$6)-1),基本シート!$B$6:$C$29,2,FALSE))</f>
        <v>29.214199999999998</v>
      </c>
      <c r="AX14" s="3">
        <v>1.35</v>
      </c>
      <c r="AY14" s="3">
        <f>IF($E14="〇",AX14*基本シート!$E$2,AX14*VLOOKUP(LEFT(AY$6,FIND("(",AY$6)-1),基本シート!$B$6:$C$29,2,FALSE))</f>
        <v>40.378500000000003</v>
      </c>
      <c r="AZ14" s="3">
        <v>0.98</v>
      </c>
      <c r="BA14" s="3">
        <f>IF($E14="〇",AZ14*基本シート!$E$2,AZ14*VLOOKUP(LEFT(BA$6,FIND("(",BA$6)-1),基本シート!$B$6:$C$29,2,FALSE))</f>
        <v>29.311799999999998</v>
      </c>
      <c r="BB14" s="3">
        <v>0.96</v>
      </c>
      <c r="BC14" s="3">
        <f>IF($E14="〇",BB14*基本シート!$E$2,BB14*VLOOKUP(LEFT(BC$6,FIND("(",BC$6)-1),基本シート!$B$6:$C$29,2,FALSE))</f>
        <v>28.7136</v>
      </c>
      <c r="BD14" s="3">
        <f t="shared" si="8"/>
        <v>16.849999999999998</v>
      </c>
      <c r="BE14" s="3">
        <f t="shared" si="9"/>
        <v>544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0.02</v>
      </c>
      <c r="BM14" s="3">
        <v>0.84</v>
      </c>
      <c r="BN14" s="3">
        <v>3.35</v>
      </c>
      <c r="BO14" s="3">
        <v>4.05</v>
      </c>
      <c r="BP14" s="3">
        <v>5.57</v>
      </c>
      <c r="BQ14" s="3">
        <v>5.33</v>
      </c>
      <c r="BR14" s="3">
        <v>6.81</v>
      </c>
      <c r="BS14" s="3">
        <v>6.8</v>
      </c>
      <c r="BT14" s="3">
        <v>1.96</v>
      </c>
      <c r="BU14" s="3">
        <v>1.1399999999999999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0.92</v>
      </c>
      <c r="CU14" s="3">
        <f>CT14*基本シート!$C$3</f>
        <v>14.72</v>
      </c>
      <c r="CV14" s="3">
        <v>1.24</v>
      </c>
      <c r="CW14" s="3">
        <f>CV14*基本シート!$C$3</f>
        <v>19.84</v>
      </c>
      <c r="CX14" s="3">
        <v>2.91</v>
      </c>
      <c r="CY14" s="3">
        <f>CX14*基本シート!$C$3</f>
        <v>46.56</v>
      </c>
      <c r="CZ14" s="3">
        <v>4.83</v>
      </c>
      <c r="DA14" s="3">
        <f>CZ14*基本シート!$C$3</f>
        <v>77.28</v>
      </c>
      <c r="DB14" s="3">
        <v>6.42</v>
      </c>
      <c r="DC14" s="3">
        <f>DB14*基本シート!$C$3</f>
        <v>102.72</v>
      </c>
      <c r="DD14" s="3">
        <v>6.38</v>
      </c>
      <c r="DE14" s="3">
        <f>DD14*基本シート!$C$3</f>
        <v>102.08</v>
      </c>
      <c r="DF14" s="3">
        <v>0.96</v>
      </c>
      <c r="DG14" s="3">
        <f>DF14*基本シート!$C$3</f>
        <v>15.36</v>
      </c>
      <c r="DH14" s="3">
        <v>0.01</v>
      </c>
      <c r="DI14" s="3">
        <f>DH14*基本シート!$C$3</f>
        <v>0.16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23.680000000000003</v>
      </c>
      <c r="EA14" s="3">
        <f>ROUND(DZ14*基本シート!$C$3,0)</f>
        <v>379</v>
      </c>
      <c r="EB14" s="3">
        <v>0.03</v>
      </c>
      <c r="EC14" s="3">
        <v>0.03</v>
      </c>
      <c r="ED14" s="3">
        <v>0.04</v>
      </c>
      <c r="EE14" s="3">
        <v>0.04</v>
      </c>
      <c r="EF14" s="3">
        <v>0.04</v>
      </c>
      <c r="EG14" s="3">
        <v>0.04</v>
      </c>
      <c r="EH14" s="3">
        <v>0.02</v>
      </c>
      <c r="EI14" s="3">
        <v>0.34</v>
      </c>
      <c r="EJ14" s="3">
        <v>1.98</v>
      </c>
      <c r="EK14" s="3">
        <v>2.33</v>
      </c>
      <c r="EL14" s="3">
        <v>2.23</v>
      </c>
      <c r="EM14" s="3">
        <v>0.09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0.05</v>
      </c>
      <c r="EX14" s="3">
        <v>0.04</v>
      </c>
      <c r="EY14" s="3">
        <v>0.04</v>
      </c>
      <c r="EZ14" s="3">
        <f t="shared" si="13"/>
        <v>7.4600000000000009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0.33</v>
      </c>
      <c r="FP14" s="3">
        <v>1.1299999999999999</v>
      </c>
      <c r="FQ14" s="3">
        <v>2.15</v>
      </c>
      <c r="FR14" s="3">
        <v>1.72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5.33</v>
      </c>
      <c r="FZ14" s="3">
        <v>1.01</v>
      </c>
      <c r="GA14" s="3">
        <v>1.1100000000000001</v>
      </c>
      <c r="GB14" s="3">
        <v>1.08</v>
      </c>
      <c r="GC14" s="3">
        <v>1.01</v>
      </c>
      <c r="GD14" s="3">
        <v>1.22</v>
      </c>
      <c r="GE14" s="3">
        <v>1.1399999999999999</v>
      </c>
      <c r="GF14" s="3">
        <v>1.1000000000000001</v>
      </c>
      <c r="GG14" s="3">
        <v>1.17</v>
      </c>
      <c r="GH14" s="3">
        <v>0.45</v>
      </c>
      <c r="GI14" s="3">
        <v>0.48</v>
      </c>
      <c r="GJ14" s="3">
        <v>0.43</v>
      </c>
      <c r="GK14" s="3">
        <v>0.41</v>
      </c>
      <c r="GL14" s="3">
        <v>0.39</v>
      </c>
      <c r="GM14" s="3">
        <v>0.41</v>
      </c>
      <c r="GN14" s="3">
        <v>1.33</v>
      </c>
      <c r="GO14" s="3">
        <v>2.27</v>
      </c>
      <c r="GP14" s="3">
        <v>2.37</v>
      </c>
      <c r="GQ14" s="3">
        <v>3.06</v>
      </c>
      <c r="GR14" s="3">
        <v>1.58</v>
      </c>
      <c r="GS14" s="3">
        <v>1.2</v>
      </c>
      <c r="GT14" s="3">
        <v>0.76</v>
      </c>
      <c r="GU14" s="3">
        <v>1.3</v>
      </c>
      <c r="GV14" s="3">
        <v>0.94</v>
      </c>
      <c r="GW14" s="3">
        <v>0.92</v>
      </c>
      <c r="GX14" s="3">
        <f t="shared" si="15"/>
        <v>27.14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307</v>
      </c>
      <c r="C15" s="6" t="str">
        <f t="shared" si="10"/>
        <v>金曜日</v>
      </c>
      <c r="D15" s="6"/>
      <c r="E15" s="6" t="str">
        <f t="shared" si="11"/>
        <v/>
      </c>
      <c r="F15" s="6" t="s">
        <v>428</v>
      </c>
      <c r="G15" s="6" t="s">
        <v>428</v>
      </c>
      <c r="H15" s="3">
        <v>0.96</v>
      </c>
      <c r="I15" s="3">
        <f>IF($E15="〇",H15*基本シート!$E$2,H15*VLOOKUP(LEFT(I$6,FIND("(",I$6)-1),基本シート!$B$6:$C$29,2,FALSE))</f>
        <v>28.7136</v>
      </c>
      <c r="J15" s="3">
        <v>1.28</v>
      </c>
      <c r="K15" s="3">
        <f>IF($E15="〇",J15*基本シート!$E$2,J15*VLOOKUP(LEFT(K$6,FIND("(",K$6)-1),基本シート!$B$6:$C$29,2,FALSE))</f>
        <v>38.284800000000004</v>
      </c>
      <c r="L15" s="3">
        <v>1</v>
      </c>
      <c r="M15" s="3">
        <f>IF($E15="〇",L15*基本シート!$E$2,L15*VLOOKUP(LEFT(M$6,FIND("(",M$6)-1),基本シート!$B$6:$C$29,2,FALSE))</f>
        <v>29.91</v>
      </c>
      <c r="N15" s="3">
        <v>0.82</v>
      </c>
      <c r="O15" s="3">
        <f>IF($E15="〇",N15*基本シート!$E$2,N15*VLOOKUP(LEFT(O$6,FIND("(",O$6)-1),基本シート!$B$6:$C$29,2,FALSE))</f>
        <v>24.526199999999999</v>
      </c>
      <c r="P15" s="3">
        <v>0.92</v>
      </c>
      <c r="Q15" s="3">
        <f>IF($E15="〇",P15*基本シート!$E$2,P15*VLOOKUP(LEFT(Q$6,FIND("(",Q$6)-1),基本シート!$B$6:$C$29,2,FALSE))</f>
        <v>27.517200000000003</v>
      </c>
      <c r="R15" s="3">
        <v>0.89</v>
      </c>
      <c r="S15" s="3">
        <f>IF($E15="〇",R15*基本シート!$E$2,R15*VLOOKUP(LEFT(S$6,FIND("(",S$6)-1),基本シート!$B$6:$C$29,2,FALSE))</f>
        <v>26.619900000000001</v>
      </c>
      <c r="T15" s="3">
        <v>1.39</v>
      </c>
      <c r="U15" s="3">
        <f>IF($E15="〇",T15*基本シート!$E$2,T15*VLOOKUP(LEFT(U$6,FIND("(",U$6)-1),基本シート!$B$6:$C$29,2,FALSE))</f>
        <v>41.5749</v>
      </c>
      <c r="V15" s="3">
        <v>0.52</v>
      </c>
      <c r="W15" s="3">
        <f>IF($E15="〇",V15*基本シート!$E$2,V15*VLOOKUP(LEFT(W$6,FIND("(",W$6)-1),基本シート!$B$6:$C$29,2,FALSE))</f>
        <v>19.229599999999998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0.36979999999999996</v>
      </c>
      <c r="AP15" s="3">
        <v>0.91</v>
      </c>
      <c r="AQ15" s="3">
        <f>IF($E15="〇",AP15*基本シート!$E$2,AP15*VLOOKUP(LEFT(AQ$6,FIND("(",AQ$6)-1),基本シート!$B$6:$C$29,2,FALSE))</f>
        <v>33.651800000000001</v>
      </c>
      <c r="AR15" s="3">
        <v>1.75</v>
      </c>
      <c r="AS15" s="3">
        <f>IF($E15="〇",AR15*基本シート!$E$2,AR15*VLOOKUP(LEFT(AS$6,FIND("(",AS$6)-1),基本シート!$B$6:$C$29,2,FALSE))</f>
        <v>64.714999999999989</v>
      </c>
      <c r="AT15" s="3">
        <v>1.1399999999999999</v>
      </c>
      <c r="AU15" s="3">
        <f>IF($E15="〇",AT15*基本シート!$E$2,AT15*VLOOKUP(LEFT(AU$6,FIND("(",AU$6)-1),基本シート!$B$6:$C$29,2,FALSE))</f>
        <v>42.157199999999996</v>
      </c>
      <c r="AV15" s="3">
        <v>1.08</v>
      </c>
      <c r="AW15" s="3">
        <f>IF($E15="〇",AV15*基本シート!$E$2,AV15*VLOOKUP(LEFT(AW$6,FIND("(",AW$6)-1),基本シート!$B$6:$C$29,2,FALSE))</f>
        <v>39.938400000000001</v>
      </c>
      <c r="AX15" s="3">
        <v>1.48</v>
      </c>
      <c r="AY15" s="3">
        <f>IF($E15="〇",AX15*基本シート!$E$2,AX15*VLOOKUP(LEFT(AY$6,FIND("(",AY$6)-1),基本シート!$B$6:$C$29,2,FALSE))</f>
        <v>44.266799999999996</v>
      </c>
      <c r="AZ15" s="3">
        <v>0.95</v>
      </c>
      <c r="BA15" s="3">
        <f>IF($E15="〇",AZ15*基本シート!$E$2,AZ15*VLOOKUP(LEFT(BA$6,FIND("(",BA$6)-1),基本シート!$B$6:$C$29,2,FALSE))</f>
        <v>28.4145</v>
      </c>
      <c r="BB15" s="3">
        <v>0.91</v>
      </c>
      <c r="BC15" s="3">
        <f>IF($E15="〇",BB15*基本シート!$E$2,BB15*VLOOKUP(LEFT(BC$6,FIND("(",BC$6)-1),基本シート!$B$6:$C$29,2,FALSE))</f>
        <v>27.2181</v>
      </c>
      <c r="BD15" s="3">
        <f t="shared" si="8"/>
        <v>16.009999999999998</v>
      </c>
      <c r="BE15" s="3">
        <f t="shared" si="9"/>
        <v>517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0.85</v>
      </c>
      <c r="BN15" s="3">
        <v>3.35</v>
      </c>
      <c r="BO15" s="3">
        <v>5.51</v>
      </c>
      <c r="BP15" s="3">
        <v>6.41</v>
      </c>
      <c r="BQ15" s="3">
        <v>6.13</v>
      </c>
      <c r="BR15" s="3">
        <v>5.67</v>
      </c>
      <c r="BS15" s="3">
        <v>4.96</v>
      </c>
      <c r="BT15" s="3">
        <v>3.45</v>
      </c>
      <c r="BU15" s="3">
        <v>1.69</v>
      </c>
      <c r="BV15" s="3">
        <v>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0.26</v>
      </c>
      <c r="CU15" s="3">
        <f>CT15*基本シート!$C$3</f>
        <v>4.16</v>
      </c>
      <c r="CV15" s="3">
        <v>1.95</v>
      </c>
      <c r="CW15" s="3">
        <f>CV15*基本シート!$C$3</f>
        <v>31.2</v>
      </c>
      <c r="CX15" s="3">
        <v>6.09</v>
      </c>
      <c r="CY15" s="3">
        <f>CX15*基本シート!$C$3</f>
        <v>97.44</v>
      </c>
      <c r="CZ15" s="3">
        <v>5.61</v>
      </c>
      <c r="DA15" s="3">
        <f>CZ15*基本シート!$C$3</f>
        <v>89.76</v>
      </c>
      <c r="DB15" s="3">
        <v>4.76</v>
      </c>
      <c r="DC15" s="3">
        <f>DB15*基本シート!$C$3</f>
        <v>76.16</v>
      </c>
      <c r="DD15" s="3">
        <v>4.28</v>
      </c>
      <c r="DE15" s="3">
        <f>DD15*基本シート!$C$3</f>
        <v>68.48</v>
      </c>
      <c r="DF15" s="3">
        <v>2.21</v>
      </c>
      <c r="DG15" s="3">
        <f>DF15*基本シート!$C$3</f>
        <v>35.36</v>
      </c>
      <c r="DH15" s="3">
        <v>0.12</v>
      </c>
      <c r="DI15" s="3">
        <f>DH15*基本シート!$C$3</f>
        <v>1.92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25.300000000000008</v>
      </c>
      <c r="EA15" s="3">
        <f>ROUND(DZ15*基本シート!$C$3,0)</f>
        <v>405</v>
      </c>
      <c r="EB15" s="3">
        <v>0.03</v>
      </c>
      <c r="EC15" s="3">
        <v>0.04</v>
      </c>
      <c r="ED15" s="3">
        <v>0.04</v>
      </c>
      <c r="EE15" s="3">
        <v>0.04</v>
      </c>
      <c r="EF15" s="3">
        <v>0.03</v>
      </c>
      <c r="EG15" s="3">
        <v>0.04</v>
      </c>
      <c r="EH15" s="3">
        <v>0.03</v>
      </c>
      <c r="EI15" s="3">
        <v>0.37</v>
      </c>
      <c r="EJ15" s="3">
        <v>2.85</v>
      </c>
      <c r="EK15" s="3">
        <v>3.23</v>
      </c>
      <c r="EL15" s="3">
        <v>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0.03</v>
      </c>
      <c r="EV15" s="3">
        <v>0.04</v>
      </c>
      <c r="EW15" s="3">
        <v>0.03</v>
      </c>
      <c r="EX15" s="3">
        <v>0.04</v>
      </c>
      <c r="EY15" s="3">
        <v>0.03</v>
      </c>
      <c r="EZ15" s="3">
        <f t="shared" si="13"/>
        <v>6.9500000000000011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0.05</v>
      </c>
      <c r="FP15" s="3">
        <v>0.88</v>
      </c>
      <c r="FQ15" s="3">
        <v>2.2400000000000002</v>
      </c>
      <c r="FR15" s="3">
        <v>2.2200000000000002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5.3900000000000006</v>
      </c>
      <c r="FZ15" s="3">
        <v>0.93</v>
      </c>
      <c r="GA15" s="3">
        <v>1.24</v>
      </c>
      <c r="GB15" s="3">
        <v>0.96</v>
      </c>
      <c r="GC15" s="3">
        <v>0.78</v>
      </c>
      <c r="GD15" s="3">
        <v>0.89</v>
      </c>
      <c r="GE15" s="3">
        <v>0.85</v>
      </c>
      <c r="GF15" s="3">
        <v>1.39</v>
      </c>
      <c r="GG15" s="3">
        <v>1</v>
      </c>
      <c r="GH15" s="3">
        <v>0.24</v>
      </c>
      <c r="GI15" s="3">
        <v>0.33</v>
      </c>
      <c r="GJ15" s="3">
        <v>0.28000000000000003</v>
      </c>
      <c r="GK15" s="3">
        <v>0.52</v>
      </c>
      <c r="GL15" s="3">
        <v>0.91</v>
      </c>
      <c r="GM15" s="3">
        <v>0.68</v>
      </c>
      <c r="GN15" s="3">
        <v>1.29</v>
      </c>
      <c r="GO15" s="3">
        <v>2.4500000000000002</v>
      </c>
      <c r="GP15" s="3">
        <v>2.59</v>
      </c>
      <c r="GQ15" s="3">
        <v>3.12</v>
      </c>
      <c r="GR15" s="3">
        <v>1.71</v>
      </c>
      <c r="GS15" s="3">
        <v>1.1100000000000001</v>
      </c>
      <c r="GT15" s="3">
        <v>1.04</v>
      </c>
      <c r="GU15" s="3">
        <v>1.45</v>
      </c>
      <c r="GV15" s="3">
        <v>0.91</v>
      </c>
      <c r="GW15" s="3">
        <v>0.88</v>
      </c>
      <c r="GX15" s="3">
        <f t="shared" si="15"/>
        <v>27.549999999999997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308</v>
      </c>
      <c r="C16" s="6" t="str">
        <f t="shared" si="10"/>
        <v>土曜日</v>
      </c>
      <c r="D16" s="6"/>
      <c r="E16" s="6" t="str">
        <f t="shared" si="11"/>
        <v>〇</v>
      </c>
      <c r="F16" s="6" t="s">
        <v>426</v>
      </c>
      <c r="G16" s="6" t="s">
        <v>427</v>
      </c>
      <c r="H16" s="3">
        <v>0.97</v>
      </c>
      <c r="I16" s="3">
        <f>IF($E16="〇",H16*基本シート!$E$2,H16*VLOOKUP(LEFT(I$6,FIND("(",I$6)-1),基本シート!$B$6:$C$29,2,FALSE))</f>
        <v>29.012699999999999</v>
      </c>
      <c r="J16" s="3">
        <v>1.1100000000000001</v>
      </c>
      <c r="K16" s="3">
        <f>IF($E16="〇",J16*基本シート!$E$2,J16*VLOOKUP(LEFT(K$6,FIND("(",K$6)-1),基本シート!$B$6:$C$29,2,FALSE))</f>
        <v>33.200100000000006</v>
      </c>
      <c r="L16" s="3">
        <v>0.84</v>
      </c>
      <c r="M16" s="3">
        <f>IF($E16="〇",L16*基本シート!$E$2,L16*VLOOKUP(LEFT(M$6,FIND("(",M$6)-1),基本シート!$B$6:$C$29,2,FALSE))</f>
        <v>25.124399999999998</v>
      </c>
      <c r="N16" s="3">
        <v>1</v>
      </c>
      <c r="O16" s="3">
        <f>IF($E16="〇",N16*基本シート!$E$2,N16*VLOOKUP(LEFT(O$6,FIND("(",O$6)-1),基本シート!$B$6:$C$29,2,FALSE))</f>
        <v>29.91</v>
      </c>
      <c r="P16" s="3">
        <v>1.1499999999999999</v>
      </c>
      <c r="Q16" s="3">
        <f>IF($E16="〇",P16*基本シート!$E$2,P16*VLOOKUP(LEFT(Q$6,FIND("(",Q$6)-1),基本シート!$B$6:$C$29,2,FALSE))</f>
        <v>34.396499999999996</v>
      </c>
      <c r="R16" s="3">
        <v>0.97</v>
      </c>
      <c r="S16" s="3">
        <f>IF($E16="〇",R16*基本シート!$E$2,R16*VLOOKUP(LEFT(S$6,FIND("(",S$6)-1),基本シート!$B$6:$C$29,2,FALSE))</f>
        <v>29.012699999999999</v>
      </c>
      <c r="T16" s="3">
        <v>2.19</v>
      </c>
      <c r="U16" s="3">
        <f>IF($E16="〇",T16*基本シート!$E$2,T16*VLOOKUP(LEFT(U$6,FIND("(",U$6)-1),基本シート!$B$6:$C$29,2,FALSE))</f>
        <v>65.502899999999997</v>
      </c>
      <c r="V16" s="3">
        <v>0.32</v>
      </c>
      <c r="W16" s="3">
        <f>IF($E16="〇",V16*基本シート!$E$2,V16*VLOOKUP(LEFT(W$6,FIND("(",W$6)-1),基本シート!$B$6:$C$29,2,FALSE))</f>
        <v>9.571200000000001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0.39</v>
      </c>
      <c r="AQ16" s="3">
        <f>IF($E16="〇",AP16*基本シート!$E$2,AP16*VLOOKUP(LEFT(AQ$6,FIND("(",AQ$6)-1),基本シート!$B$6:$C$29,2,FALSE))</f>
        <v>11.664900000000001</v>
      </c>
      <c r="AR16" s="3">
        <v>1.27</v>
      </c>
      <c r="AS16" s="3">
        <f>IF($E16="〇",AR16*基本シート!$E$2,AR16*VLOOKUP(LEFT(AS$6,FIND("(",AS$6)-1),基本シート!$B$6:$C$29,2,FALSE))</f>
        <v>37.985700000000001</v>
      </c>
      <c r="AT16" s="3">
        <v>0.76</v>
      </c>
      <c r="AU16" s="3">
        <f>IF($E16="〇",AT16*基本シート!$E$2,AT16*VLOOKUP(LEFT(AU$6,FIND("(",AU$6)-1),基本シート!$B$6:$C$29,2,FALSE))</f>
        <v>22.7316</v>
      </c>
      <c r="AV16" s="3">
        <v>0.89</v>
      </c>
      <c r="AW16" s="3">
        <f>IF($E16="〇",AV16*基本シート!$E$2,AV16*VLOOKUP(LEFT(AW$6,FIND("(",AW$6)-1),基本シート!$B$6:$C$29,2,FALSE))</f>
        <v>26.619900000000001</v>
      </c>
      <c r="AX16" s="3">
        <v>0.73</v>
      </c>
      <c r="AY16" s="3">
        <f>IF($E16="〇",AX16*基本シート!$E$2,AX16*VLOOKUP(LEFT(AY$6,FIND("(",AY$6)-1),基本シート!$B$6:$C$29,2,FALSE))</f>
        <v>21.834299999999999</v>
      </c>
      <c r="AZ16" s="3">
        <v>0.96</v>
      </c>
      <c r="BA16" s="3">
        <f>IF($E16="〇",AZ16*基本シート!$E$2,AZ16*VLOOKUP(LEFT(BA$6,FIND("(",BA$6)-1),基本シート!$B$6:$C$29,2,FALSE))</f>
        <v>28.7136</v>
      </c>
      <c r="BB16" s="3">
        <v>0.73</v>
      </c>
      <c r="BC16" s="3">
        <f>IF($E16="〇",BB16*基本シート!$E$2,BB16*VLOOKUP(LEFT(BC$6,FIND("(",BC$6)-1),基本シート!$B$6:$C$29,2,FALSE))</f>
        <v>21.834299999999999</v>
      </c>
      <c r="BD16" s="3">
        <f t="shared" si="8"/>
        <v>14.280000000000001</v>
      </c>
      <c r="BE16" s="3">
        <f t="shared" si="9"/>
        <v>427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0.02</v>
      </c>
      <c r="BM16" s="3">
        <v>0.76</v>
      </c>
      <c r="BN16" s="3">
        <v>3.42</v>
      </c>
      <c r="BO16" s="3">
        <v>3.77</v>
      </c>
      <c r="BP16" s="3">
        <v>4.7699999999999996</v>
      </c>
      <c r="BQ16" s="3">
        <v>4.8099999999999996</v>
      </c>
      <c r="BR16" s="3">
        <v>3.93</v>
      </c>
      <c r="BS16" s="3">
        <v>2.65</v>
      </c>
      <c r="BT16" s="3">
        <v>1.49</v>
      </c>
      <c r="BU16" s="3">
        <v>0.65</v>
      </c>
      <c r="BV16" s="3">
        <v>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0.97</v>
      </c>
      <c r="CU16" s="3">
        <f>CT16*基本シート!$C$3</f>
        <v>15.52</v>
      </c>
      <c r="CV16" s="3">
        <v>0.28999999999999998</v>
      </c>
      <c r="CW16" s="3">
        <f>CV16*基本シート!$C$3</f>
        <v>4.6399999999999997</v>
      </c>
      <c r="CX16" s="3">
        <v>3.03</v>
      </c>
      <c r="CY16" s="3">
        <f>CX16*基本シート!$C$3</f>
        <v>48.48</v>
      </c>
      <c r="CZ16" s="3">
        <v>3.59</v>
      </c>
      <c r="DA16" s="3">
        <f>CZ16*基本シート!$C$3</f>
        <v>57.44</v>
      </c>
      <c r="DB16" s="3">
        <v>3.46</v>
      </c>
      <c r="DC16" s="3">
        <f>DB16*基本シート!$C$3</f>
        <v>55.36</v>
      </c>
      <c r="DD16" s="3">
        <v>2.23</v>
      </c>
      <c r="DE16" s="3">
        <f>DD16*基本シート!$C$3</f>
        <v>35.68</v>
      </c>
      <c r="DF16" s="3">
        <v>1.0900000000000001</v>
      </c>
      <c r="DG16" s="3">
        <f>DF16*基本シート!$C$3</f>
        <v>17.440000000000001</v>
      </c>
      <c r="DH16" s="3">
        <v>0.28000000000000003</v>
      </c>
      <c r="DI16" s="3">
        <f>DH16*基本シート!$C$3</f>
        <v>4.4800000000000004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14.94</v>
      </c>
      <c r="EA16" s="3">
        <f>ROUND(DZ16*基本シート!$C$3,0)</f>
        <v>239</v>
      </c>
      <c r="EB16" s="3">
        <v>0.04</v>
      </c>
      <c r="EC16" s="3">
        <v>0.04</v>
      </c>
      <c r="ED16" s="3">
        <v>0.04</v>
      </c>
      <c r="EE16" s="3">
        <v>0.04</v>
      </c>
      <c r="EF16" s="3">
        <v>0.03</v>
      </c>
      <c r="EG16" s="3">
        <v>0.04</v>
      </c>
      <c r="EH16" s="3">
        <v>0.02</v>
      </c>
      <c r="EI16" s="3">
        <v>0.15</v>
      </c>
      <c r="EJ16" s="3">
        <v>2.0099999999999998</v>
      </c>
      <c r="EK16" s="3">
        <v>3.03</v>
      </c>
      <c r="EL16" s="3">
        <v>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0.03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3"/>
        <v>6.9400000000000013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0.72</v>
      </c>
      <c r="FQ16" s="3">
        <v>2.17</v>
      </c>
      <c r="FR16" s="3">
        <v>2.46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5.35</v>
      </c>
      <c r="FZ16" s="3">
        <v>0.93</v>
      </c>
      <c r="GA16" s="3">
        <v>1.07</v>
      </c>
      <c r="GB16" s="3">
        <v>0.8</v>
      </c>
      <c r="GC16" s="3">
        <v>0.96</v>
      </c>
      <c r="GD16" s="3">
        <v>1.1200000000000001</v>
      </c>
      <c r="GE16" s="3">
        <v>0.93</v>
      </c>
      <c r="GF16" s="3">
        <v>2.19</v>
      </c>
      <c r="GG16" s="3">
        <v>0.93</v>
      </c>
      <c r="GH16" s="3">
        <v>0.44</v>
      </c>
      <c r="GI16" s="3">
        <v>0.45</v>
      </c>
      <c r="GJ16" s="3">
        <v>0.42</v>
      </c>
      <c r="GK16" s="3">
        <v>1.22</v>
      </c>
      <c r="GL16" s="3">
        <v>0.47</v>
      </c>
      <c r="GM16" s="3">
        <v>0.42</v>
      </c>
      <c r="GN16" s="3">
        <v>0.4</v>
      </c>
      <c r="GO16" s="3">
        <v>1.0900000000000001</v>
      </c>
      <c r="GP16" s="3">
        <v>2.31</v>
      </c>
      <c r="GQ16" s="3">
        <v>2.85</v>
      </c>
      <c r="GR16" s="3">
        <v>1.24</v>
      </c>
      <c r="GS16" s="3">
        <v>0.73</v>
      </c>
      <c r="GT16" s="3">
        <v>0.86</v>
      </c>
      <c r="GU16" s="3">
        <v>0.7</v>
      </c>
      <c r="GV16" s="3">
        <v>0.93</v>
      </c>
      <c r="GW16" s="3">
        <v>0.7</v>
      </c>
      <c r="GX16" s="3">
        <f t="shared" si="15"/>
        <v>24.159999999999997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309</v>
      </c>
      <c r="C17" s="6" t="str">
        <f t="shared" si="10"/>
        <v>日曜日</v>
      </c>
      <c r="D17" s="6"/>
      <c r="E17" s="6" t="str">
        <f t="shared" si="11"/>
        <v>〇</v>
      </c>
      <c r="F17" s="6" t="s">
        <v>428</v>
      </c>
      <c r="G17" s="6" t="s">
        <v>428</v>
      </c>
      <c r="H17" s="3">
        <v>1.06</v>
      </c>
      <c r="I17" s="3">
        <f>IF($E17="〇",H17*基本シート!$E$2,H17*VLOOKUP(LEFT(I$6,FIND("(",I$6)-1),基本シート!$B$6:$C$29,2,FALSE))</f>
        <v>31.704600000000003</v>
      </c>
      <c r="J17" s="3">
        <v>0.69</v>
      </c>
      <c r="K17" s="3">
        <f>IF($E17="〇",J17*基本シート!$E$2,J17*VLOOKUP(LEFT(K$6,FIND("(",K$6)-1),基本シート!$B$6:$C$29,2,FALSE))</f>
        <v>20.637899999999998</v>
      </c>
      <c r="L17" s="3">
        <v>0.97</v>
      </c>
      <c r="M17" s="3">
        <f>IF($E17="〇",L17*基本シート!$E$2,L17*VLOOKUP(LEFT(M$6,FIND("(",M$6)-1),基本シート!$B$6:$C$29,2,FALSE))</f>
        <v>29.012699999999999</v>
      </c>
      <c r="N17" s="3">
        <v>0.95</v>
      </c>
      <c r="O17" s="3">
        <f>IF($E17="〇",N17*基本シート!$E$2,N17*VLOOKUP(LEFT(O$6,FIND("(",O$6)-1),基本シート!$B$6:$C$29,2,FALSE))</f>
        <v>28.4145</v>
      </c>
      <c r="P17" s="3">
        <v>0.94</v>
      </c>
      <c r="Q17" s="3">
        <f>IF($E17="〇",P17*基本シート!$E$2,P17*VLOOKUP(LEFT(Q$6,FIND("(",Q$6)-1),基本シート!$B$6:$C$29,2,FALSE))</f>
        <v>28.115399999999998</v>
      </c>
      <c r="R17" s="3">
        <v>0.85</v>
      </c>
      <c r="S17" s="3">
        <f>IF($E17="〇",R17*基本シート!$E$2,R17*VLOOKUP(LEFT(S$6,FIND("(",S$6)-1),基本シート!$B$6:$C$29,2,FALSE))</f>
        <v>25.423500000000001</v>
      </c>
      <c r="T17" s="3">
        <v>1.25</v>
      </c>
      <c r="U17" s="3">
        <f>IF($E17="〇",T17*基本シート!$E$2,T17*VLOOKUP(LEFT(U$6,FIND("(",U$6)-1),基本シート!$B$6:$C$29,2,FALSE))</f>
        <v>37.387500000000003</v>
      </c>
      <c r="V17" s="3">
        <v>2.48</v>
      </c>
      <c r="W17" s="3">
        <f>IF($E17="〇",V17*基本シート!$E$2,V17*VLOOKUP(LEFT(W$6,FIND("(",W$6)-1),基本シート!$B$6:$C$29,2,FALSE))</f>
        <v>74.1768</v>
      </c>
      <c r="X17" s="3">
        <v>0.13</v>
      </c>
      <c r="Y17" s="3">
        <f>IF($E17="〇",X17*基本シート!$E$2,X17*VLOOKUP(LEFT(Y$6,FIND("(",Y$6)-1),基本シート!$B$6:$C$29,2,FALSE))</f>
        <v>3.8883000000000001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0.29910000000000003</v>
      </c>
      <c r="AN17" s="3">
        <v>7.0000000000000007E-2</v>
      </c>
      <c r="AO17" s="3">
        <f>IF($E17="〇",AN17*基本シート!$E$2,AN17*VLOOKUP(LEFT(AO$6,FIND("(",AO$6)-1),基本シート!$B$6:$C$29,2,FALSE))</f>
        <v>2.0937000000000001</v>
      </c>
      <c r="AP17" s="3">
        <v>2.3199999999999998</v>
      </c>
      <c r="AQ17" s="3">
        <f>IF($E17="〇",AP17*基本シート!$E$2,AP17*VLOOKUP(LEFT(AQ$6,FIND("(",AQ$6)-1),基本シート!$B$6:$C$29,2,FALSE))</f>
        <v>69.391199999999998</v>
      </c>
      <c r="AR17" s="3">
        <v>0.9</v>
      </c>
      <c r="AS17" s="3">
        <f>IF($E17="〇",AR17*基本シート!$E$2,AR17*VLOOKUP(LEFT(AS$6,FIND("(",AS$6)-1),基本シート!$B$6:$C$29,2,FALSE))</f>
        <v>26.919</v>
      </c>
      <c r="AT17" s="3">
        <v>1.04</v>
      </c>
      <c r="AU17" s="3">
        <f>IF($E17="〇",AT17*基本シート!$E$2,AT17*VLOOKUP(LEFT(AU$6,FIND("(",AU$6)-1),基本シート!$B$6:$C$29,2,FALSE))</f>
        <v>31.106400000000001</v>
      </c>
      <c r="AV17" s="3">
        <v>0.94</v>
      </c>
      <c r="AW17" s="3">
        <f>IF($E17="〇",AV17*基本シート!$E$2,AV17*VLOOKUP(LEFT(AW$6,FIND("(",AW$6)-1),基本シート!$B$6:$C$29,2,FALSE))</f>
        <v>28.115399999999998</v>
      </c>
      <c r="AX17" s="3">
        <v>1.1499999999999999</v>
      </c>
      <c r="AY17" s="3">
        <f>IF($E17="〇",AX17*基本シート!$E$2,AX17*VLOOKUP(LEFT(AY$6,FIND("(",AY$6)-1),基本シート!$B$6:$C$29,2,FALSE))</f>
        <v>34.396499999999996</v>
      </c>
      <c r="AZ17" s="3">
        <v>0.81</v>
      </c>
      <c r="BA17" s="3">
        <f>IF($E17="〇",AZ17*基本シート!$E$2,AZ17*VLOOKUP(LEFT(BA$6,FIND("(",BA$6)-1),基本シート!$B$6:$C$29,2,FALSE))</f>
        <v>24.2271</v>
      </c>
      <c r="BB17" s="3">
        <v>1.02</v>
      </c>
      <c r="BC17" s="3">
        <f>IF($E17="〇",BB17*基本シート!$E$2,BB17*VLOOKUP(LEFT(BC$6,FIND("(",BC$6)-1),基本シート!$B$6:$C$29,2,FALSE))</f>
        <v>30.508200000000002</v>
      </c>
      <c r="BD17" s="3">
        <f t="shared" si="8"/>
        <v>17.579999999999998</v>
      </c>
      <c r="BE17" s="3">
        <f t="shared" si="9"/>
        <v>526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0.44</v>
      </c>
      <c r="BN17" s="3">
        <v>1.85</v>
      </c>
      <c r="BO17" s="3">
        <v>5.25</v>
      </c>
      <c r="BP17" s="3">
        <v>6.71</v>
      </c>
      <c r="BQ17" s="3">
        <v>6.34</v>
      </c>
      <c r="BR17" s="3">
        <v>4.22</v>
      </c>
      <c r="BS17" s="3">
        <v>3.79</v>
      </c>
      <c r="BT17" s="3">
        <v>3.55</v>
      </c>
      <c r="BU17" s="3">
        <v>2.27</v>
      </c>
      <c r="BV17" s="3">
        <v>0.4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1.31</v>
      </c>
      <c r="CW17" s="3">
        <f>CV17*基本シート!$C$3</f>
        <v>20.96</v>
      </c>
      <c r="CX17" s="3">
        <v>2.6</v>
      </c>
      <c r="CY17" s="3">
        <f>CX17*基本シート!$C$3</f>
        <v>41.6</v>
      </c>
      <c r="CZ17" s="3">
        <v>5.15</v>
      </c>
      <c r="DA17" s="3">
        <f>CZ17*基本シート!$C$3</f>
        <v>82.4</v>
      </c>
      <c r="DB17" s="3">
        <v>3.14</v>
      </c>
      <c r="DC17" s="3">
        <f>DB17*基本シート!$C$3</f>
        <v>50.24</v>
      </c>
      <c r="DD17" s="3">
        <v>3.05</v>
      </c>
      <c r="DE17" s="3">
        <f>DD17*基本シート!$C$3</f>
        <v>48.8</v>
      </c>
      <c r="DF17" s="3">
        <v>2.34</v>
      </c>
      <c r="DG17" s="3">
        <f>DF17*基本シート!$C$3</f>
        <v>37.44</v>
      </c>
      <c r="DH17" s="3">
        <v>0.22</v>
      </c>
      <c r="DI17" s="3">
        <f>DH17*基本シート!$C$3</f>
        <v>3.52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17.830000000000002</v>
      </c>
      <c r="EA17" s="3">
        <f>ROUND(DZ17*基本シート!$C$3,0)</f>
        <v>285</v>
      </c>
      <c r="EB17" s="3">
        <v>0.03</v>
      </c>
      <c r="EC17" s="3">
        <v>0.03</v>
      </c>
      <c r="ED17" s="3">
        <v>0.03</v>
      </c>
      <c r="EE17" s="3">
        <v>0.04</v>
      </c>
      <c r="EF17" s="3">
        <v>0.04</v>
      </c>
      <c r="EG17" s="3">
        <v>0.04</v>
      </c>
      <c r="EH17" s="3">
        <v>0.02</v>
      </c>
      <c r="EI17" s="3">
        <v>0.08</v>
      </c>
      <c r="EJ17" s="3">
        <v>0.66</v>
      </c>
      <c r="EK17" s="3">
        <v>3.06</v>
      </c>
      <c r="EL17" s="3">
        <v>2.76</v>
      </c>
      <c r="EM17" s="3">
        <v>0.08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3"/>
        <v>7.0500000000000016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0.24</v>
      </c>
      <c r="FP17" s="3">
        <v>0.95</v>
      </c>
      <c r="FQ17" s="3">
        <v>3.37</v>
      </c>
      <c r="FR17" s="3">
        <v>0.43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4.99</v>
      </c>
      <c r="FZ17" s="3">
        <v>1.03</v>
      </c>
      <c r="GA17" s="3">
        <v>0.66</v>
      </c>
      <c r="GB17" s="3">
        <v>0.94</v>
      </c>
      <c r="GC17" s="3">
        <v>0.91</v>
      </c>
      <c r="GD17" s="3">
        <v>0.9</v>
      </c>
      <c r="GE17" s="3">
        <v>0.81</v>
      </c>
      <c r="GF17" s="3">
        <v>1.23</v>
      </c>
      <c r="GG17" s="3">
        <v>2.84</v>
      </c>
      <c r="GH17" s="3">
        <v>1.31</v>
      </c>
      <c r="GI17" s="3">
        <v>0.88</v>
      </c>
      <c r="GJ17" s="3">
        <v>1.35</v>
      </c>
      <c r="GK17" s="3">
        <v>1.1100000000000001</v>
      </c>
      <c r="GL17" s="3">
        <v>1.08</v>
      </c>
      <c r="GM17" s="3">
        <v>0.74</v>
      </c>
      <c r="GN17" s="3">
        <v>1.45</v>
      </c>
      <c r="GO17" s="3">
        <v>3.01</v>
      </c>
      <c r="GP17" s="3">
        <v>3.83</v>
      </c>
      <c r="GQ17" s="3">
        <v>2.75</v>
      </c>
      <c r="GR17" s="3">
        <v>0.87</v>
      </c>
      <c r="GS17" s="3">
        <v>1.01</v>
      </c>
      <c r="GT17" s="3">
        <v>0.91</v>
      </c>
      <c r="GU17" s="3">
        <v>1.1200000000000001</v>
      </c>
      <c r="GV17" s="3">
        <v>0.78</v>
      </c>
      <c r="GW17" s="3">
        <v>0.99</v>
      </c>
      <c r="GX17" s="3">
        <f t="shared" si="15"/>
        <v>32.510000000000005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310</v>
      </c>
      <c r="C18" s="6" t="str">
        <f t="shared" si="10"/>
        <v>月曜日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0.92</v>
      </c>
      <c r="I18" s="3">
        <f>IF($E18="〇",H18*基本シート!$E$2,H18*VLOOKUP(LEFT(I$6,FIND("(",I$6)-1),基本シート!$B$6:$C$29,2,FALSE))</f>
        <v>27.517200000000003</v>
      </c>
      <c r="J18" s="3">
        <v>0.99</v>
      </c>
      <c r="K18" s="3">
        <f>IF($E18="〇",J18*基本シート!$E$2,J18*VLOOKUP(LEFT(K$6,FIND("(",K$6)-1),基本シート!$B$6:$C$29,2,FALSE))</f>
        <v>29.610900000000001</v>
      </c>
      <c r="L18" s="3">
        <v>2.12</v>
      </c>
      <c r="M18" s="3">
        <f>IF($E18="〇",L18*基本シート!$E$2,L18*VLOOKUP(LEFT(M$6,FIND("(",M$6)-1),基本シート!$B$6:$C$29,2,FALSE))</f>
        <v>63.409200000000006</v>
      </c>
      <c r="N18" s="3">
        <v>0.97</v>
      </c>
      <c r="O18" s="3">
        <f>IF($E18="〇",N18*基本シート!$E$2,N18*VLOOKUP(LEFT(O$6,FIND("(",O$6)-1),基本シート!$B$6:$C$29,2,FALSE))</f>
        <v>29.012699999999999</v>
      </c>
      <c r="P18" s="3">
        <v>1.04</v>
      </c>
      <c r="Q18" s="3">
        <f>IF($E18="〇",P18*基本シート!$E$2,P18*VLOOKUP(LEFT(Q$6,FIND("(",Q$6)-1),基本シート!$B$6:$C$29,2,FALSE))</f>
        <v>31.106400000000001</v>
      </c>
      <c r="R18" s="3">
        <v>1.1100000000000001</v>
      </c>
      <c r="S18" s="3">
        <f>IF($E18="〇",R18*基本シート!$E$2,R18*VLOOKUP(LEFT(S$6,FIND("(",S$6)-1),基本シート!$B$6:$C$29,2,FALSE))</f>
        <v>33.200100000000006</v>
      </c>
      <c r="T18" s="3">
        <v>1.08</v>
      </c>
      <c r="U18" s="3">
        <f>IF($E18="〇",T18*基本シート!$E$2,T18*VLOOKUP(LEFT(U$6,FIND("(",U$6)-1),基本シート!$B$6:$C$29,2,FALSE))</f>
        <v>32.302800000000005</v>
      </c>
      <c r="V18" s="3">
        <v>0.4</v>
      </c>
      <c r="W18" s="3">
        <f>IF($E18="〇",V18*基本シート!$E$2,V18*VLOOKUP(LEFT(W$6,FIND("(",W$6)-1),基本シート!$B$6:$C$29,2,FALSE))</f>
        <v>14.792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2.2400000000000002</v>
      </c>
      <c r="AS18" s="3">
        <f>IF($E18="〇",AR18*基本シート!$E$2,AR18*VLOOKUP(LEFT(AS$6,FIND("(",AS$6)-1),基本シート!$B$6:$C$29,2,FALSE))</f>
        <v>82.8352</v>
      </c>
      <c r="AT18" s="3">
        <v>0.71</v>
      </c>
      <c r="AU18" s="3">
        <f>IF($E18="〇",AT18*基本シート!$E$2,AT18*VLOOKUP(LEFT(AU$6,FIND("(",AU$6)-1),基本シート!$B$6:$C$29,2,FALSE))</f>
        <v>26.255799999999997</v>
      </c>
      <c r="AV18" s="3">
        <v>1.3</v>
      </c>
      <c r="AW18" s="3">
        <f>IF($E18="〇",AV18*基本シート!$E$2,AV18*VLOOKUP(LEFT(AW$6,FIND("(",AW$6)-1),基本シート!$B$6:$C$29,2,FALSE))</f>
        <v>48.073999999999998</v>
      </c>
      <c r="AX18" s="3">
        <v>1.38</v>
      </c>
      <c r="AY18" s="3">
        <f>IF($E18="〇",AX18*基本シート!$E$2,AX18*VLOOKUP(LEFT(AY$6,FIND("(",AY$6)-1),基本シート!$B$6:$C$29,2,FALSE))</f>
        <v>41.275799999999997</v>
      </c>
      <c r="AZ18" s="3">
        <v>0.94</v>
      </c>
      <c r="BA18" s="3">
        <f>IF($E18="〇",AZ18*基本シート!$E$2,AZ18*VLOOKUP(LEFT(BA$6,FIND("(",BA$6)-1),基本シート!$B$6:$C$29,2,FALSE))</f>
        <v>28.115399999999998</v>
      </c>
      <c r="BB18" s="3">
        <v>0.88</v>
      </c>
      <c r="BC18" s="3">
        <f>IF($E18="〇",BB18*基本シート!$E$2,BB18*VLOOKUP(LEFT(BC$6,FIND("(",BC$6)-1),基本シート!$B$6:$C$29,2,FALSE))</f>
        <v>26.320800000000002</v>
      </c>
      <c r="BD18" s="3">
        <f t="shared" si="8"/>
        <v>16.09</v>
      </c>
      <c r="BE18" s="3">
        <f t="shared" si="9"/>
        <v>514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0.03</v>
      </c>
      <c r="BM18" s="3">
        <v>0.83</v>
      </c>
      <c r="BN18" s="3">
        <v>3.45</v>
      </c>
      <c r="BO18" s="3">
        <v>5.53</v>
      </c>
      <c r="BP18" s="3">
        <v>6.98</v>
      </c>
      <c r="BQ18" s="3">
        <v>6.29</v>
      </c>
      <c r="BR18" s="3">
        <v>6.63</v>
      </c>
      <c r="BS18" s="3">
        <v>6.5</v>
      </c>
      <c r="BT18" s="3">
        <v>4.87</v>
      </c>
      <c r="BU18" s="3">
        <v>2.31</v>
      </c>
      <c r="BV18" s="3">
        <v>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0.94</v>
      </c>
      <c r="CU18" s="3">
        <f>CT18*基本シート!$C$3</f>
        <v>15.04</v>
      </c>
      <c r="CV18" s="3">
        <v>0.69</v>
      </c>
      <c r="CW18" s="3">
        <f>CV18*基本シート!$C$3</f>
        <v>11.04</v>
      </c>
      <c r="CX18" s="3">
        <v>3.92</v>
      </c>
      <c r="CY18" s="3">
        <f>CX18*基本シート!$C$3</f>
        <v>62.72</v>
      </c>
      <c r="CZ18" s="3">
        <v>5.57</v>
      </c>
      <c r="DA18" s="3">
        <f>CZ18*基本シート!$C$3</f>
        <v>89.12</v>
      </c>
      <c r="DB18" s="3">
        <v>5.98</v>
      </c>
      <c r="DC18" s="3">
        <f>DB18*基本シート!$C$3</f>
        <v>95.68</v>
      </c>
      <c r="DD18" s="3">
        <v>5.87</v>
      </c>
      <c r="DE18" s="3">
        <f>DD18*基本シート!$C$3</f>
        <v>93.92</v>
      </c>
      <c r="DF18" s="3">
        <v>4.1900000000000004</v>
      </c>
      <c r="DG18" s="3">
        <f>DF18*基本シート!$C$3</f>
        <v>67.040000000000006</v>
      </c>
      <c r="DH18" s="3">
        <v>1.03</v>
      </c>
      <c r="DI18" s="3">
        <f>DH18*基本シート!$C$3</f>
        <v>16.48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28.200000000000006</v>
      </c>
      <c r="EA18" s="3">
        <f>ROUND(DZ18*基本シート!$C$3,0)</f>
        <v>451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0.02</v>
      </c>
      <c r="EI18" s="3">
        <v>0.03</v>
      </c>
      <c r="EJ18" s="3">
        <v>1.49</v>
      </c>
      <c r="EK18" s="3">
        <v>2.41</v>
      </c>
      <c r="EL18" s="3">
        <v>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0.36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3"/>
        <v>6.9600000000000009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0.76</v>
      </c>
      <c r="FQ18" s="3">
        <v>2.0499999999999998</v>
      </c>
      <c r="FR18" s="3">
        <v>2.35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5.16</v>
      </c>
      <c r="FZ18" s="3">
        <v>0.89</v>
      </c>
      <c r="GA18" s="3">
        <v>0.96</v>
      </c>
      <c r="GB18" s="3">
        <v>2.09</v>
      </c>
      <c r="GC18" s="3">
        <v>0.94</v>
      </c>
      <c r="GD18" s="3">
        <v>1.01</v>
      </c>
      <c r="GE18" s="3">
        <v>1.08</v>
      </c>
      <c r="GF18" s="3">
        <v>1.0900000000000001</v>
      </c>
      <c r="GG18" s="3">
        <v>1.2</v>
      </c>
      <c r="GH18" s="3">
        <v>1.02</v>
      </c>
      <c r="GI18" s="3">
        <v>2.4300000000000002</v>
      </c>
      <c r="GJ18" s="3">
        <v>0.74</v>
      </c>
      <c r="GK18" s="3">
        <v>0.72</v>
      </c>
      <c r="GL18" s="3">
        <v>0.65</v>
      </c>
      <c r="GM18" s="3">
        <v>0.63</v>
      </c>
      <c r="GN18" s="3">
        <v>0.68</v>
      </c>
      <c r="GO18" s="3">
        <v>2.04</v>
      </c>
      <c r="GP18" s="3">
        <v>2.5299999999999998</v>
      </c>
      <c r="GQ18" s="3">
        <v>2.36</v>
      </c>
      <c r="GR18" s="3">
        <v>1.88</v>
      </c>
      <c r="GS18" s="3">
        <v>0.68</v>
      </c>
      <c r="GT18" s="3">
        <v>1.27</v>
      </c>
      <c r="GU18" s="3">
        <v>1.35</v>
      </c>
      <c r="GV18" s="3">
        <v>0.91</v>
      </c>
      <c r="GW18" s="3">
        <v>0.85</v>
      </c>
      <c r="GX18" s="3">
        <f t="shared" si="15"/>
        <v>30.000000000000004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311</v>
      </c>
      <c r="C19" s="6" t="str">
        <f t="shared" si="10"/>
        <v>火曜日</v>
      </c>
      <c r="D19" s="6"/>
      <c r="E19" s="6" t="str">
        <f t="shared" si="11"/>
        <v/>
      </c>
      <c r="F19" s="6" t="s">
        <v>426</v>
      </c>
      <c r="G19" s="6" t="s">
        <v>431</v>
      </c>
      <c r="H19" s="3">
        <v>0.83</v>
      </c>
      <c r="I19" s="3">
        <f>IF($E19="〇",H19*基本シート!$E$2,H19*VLOOKUP(LEFT(I$6,FIND("(",I$6)-1),基本シート!$B$6:$C$29,2,FALSE))</f>
        <v>24.825299999999999</v>
      </c>
      <c r="J19" s="3">
        <v>0.92</v>
      </c>
      <c r="K19" s="3">
        <f>IF($E19="〇",J19*基本シート!$E$2,J19*VLOOKUP(LEFT(K$6,FIND("(",K$6)-1),基本シート!$B$6:$C$29,2,FALSE))</f>
        <v>27.517200000000003</v>
      </c>
      <c r="L19" s="3">
        <v>0.84</v>
      </c>
      <c r="M19" s="3">
        <f>IF($E19="〇",L19*基本シート!$E$2,L19*VLOOKUP(LEFT(M$6,FIND("(",M$6)-1),基本シート!$B$6:$C$29,2,FALSE))</f>
        <v>25.124399999999998</v>
      </c>
      <c r="N19" s="3">
        <v>0.94</v>
      </c>
      <c r="O19" s="3">
        <f>IF($E19="〇",N19*基本シート!$E$2,N19*VLOOKUP(LEFT(O$6,FIND("(",O$6)-1),基本シート!$B$6:$C$29,2,FALSE))</f>
        <v>28.115399999999998</v>
      </c>
      <c r="P19" s="3">
        <v>1.18</v>
      </c>
      <c r="Q19" s="3">
        <f>IF($E19="〇",P19*基本シート!$E$2,P19*VLOOKUP(LEFT(Q$6,FIND("(",Q$6)-1),基本シート!$B$6:$C$29,2,FALSE))</f>
        <v>35.293799999999997</v>
      </c>
      <c r="R19" s="3">
        <v>1.55</v>
      </c>
      <c r="S19" s="3">
        <f>IF($E19="〇",R19*基本シート!$E$2,R19*VLOOKUP(LEFT(S$6,FIND("(",S$6)-1),基本シート!$B$6:$C$29,2,FALSE))</f>
        <v>46.360500000000002</v>
      </c>
      <c r="T19" s="3">
        <v>2.39</v>
      </c>
      <c r="U19" s="3">
        <f>IF($E19="〇",T19*基本シート!$E$2,T19*VLOOKUP(LEFT(U$6,FIND("(",U$6)-1),基本シート!$B$6:$C$29,2,FALSE))</f>
        <v>71.48490000000001</v>
      </c>
      <c r="V19" s="3">
        <v>0.35</v>
      </c>
      <c r="W19" s="3">
        <f>IF($E19="〇",V19*基本シート!$E$2,V19*VLOOKUP(LEFT(W$6,FIND("(",W$6)-1),基本シート!$B$6:$C$29,2,FALSE))</f>
        <v>12.942999999999998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0.01</v>
      </c>
      <c r="AA19" s="3">
        <f>IF($E19="〇",Z19*基本シート!$E$2,Z19*VLOOKUP(LEFT(AA$6,FIND("(",AA$6)-1),基本シート!$B$6:$C$29,2,FALSE))</f>
        <v>0.36979999999999996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0.01</v>
      </c>
      <c r="AM19" s="3">
        <f>IF($E19="〇",AL19*基本シート!$E$2,AL19*VLOOKUP(LEFT(AM$6,FIND("(",AM$6)-1),基本シート!$B$6:$C$29,2,FALSE))</f>
        <v>0.36979999999999996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0.14000000000000001</v>
      </c>
      <c r="AQ19" s="3">
        <f>IF($E19="〇",AP19*基本シート!$E$2,AP19*VLOOKUP(LEFT(AQ$6,FIND("(",AQ$6)-1),基本シート!$B$6:$C$29,2,FALSE))</f>
        <v>5.1772</v>
      </c>
      <c r="AR19" s="3">
        <v>1.35</v>
      </c>
      <c r="AS19" s="3">
        <f>IF($E19="〇",AR19*基本シート!$E$2,AR19*VLOOKUP(LEFT(AS$6,FIND("(",AS$6)-1),基本シート!$B$6:$C$29,2,FALSE))</f>
        <v>49.923000000000002</v>
      </c>
      <c r="AT19" s="3">
        <v>0.67</v>
      </c>
      <c r="AU19" s="3">
        <f>IF($E19="〇",AT19*基本シート!$E$2,AT19*VLOOKUP(LEFT(AU$6,FIND("(",AU$6)-1),基本シート!$B$6:$C$29,2,FALSE))</f>
        <v>24.776599999999998</v>
      </c>
      <c r="AV19" s="3">
        <v>0.9</v>
      </c>
      <c r="AW19" s="3">
        <f>IF($E19="〇",AV19*基本シート!$E$2,AV19*VLOOKUP(LEFT(AW$6,FIND("(",AW$6)-1),基本シート!$B$6:$C$29,2,FALSE))</f>
        <v>33.281999999999996</v>
      </c>
      <c r="AX19" s="3">
        <v>1.4</v>
      </c>
      <c r="AY19" s="3">
        <f>IF($E19="〇",AX19*基本シート!$E$2,AX19*VLOOKUP(LEFT(AY$6,FIND("(",AY$6)-1),基本シート!$B$6:$C$29,2,FALSE))</f>
        <v>41.873999999999995</v>
      </c>
      <c r="AZ19" s="3">
        <v>0.68</v>
      </c>
      <c r="BA19" s="3">
        <f>IF($E19="〇",AZ19*基本シート!$E$2,AZ19*VLOOKUP(LEFT(BA$6,FIND("(",BA$6)-1),基本シート!$B$6:$C$29,2,FALSE))</f>
        <v>20.338800000000003</v>
      </c>
      <c r="BB19" s="3">
        <v>0.54</v>
      </c>
      <c r="BC19" s="3">
        <f>IF($E19="〇",BB19*基本シート!$E$2,BB19*VLOOKUP(LEFT(BC$6,FIND("(",BC$6)-1),基本シート!$B$6:$C$29,2,FALSE))</f>
        <v>16.151400000000002</v>
      </c>
      <c r="BD19" s="3">
        <f t="shared" si="8"/>
        <v>14.71</v>
      </c>
      <c r="BE19" s="3">
        <f t="shared" si="9"/>
        <v>464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0.89</v>
      </c>
      <c r="BN19" s="3">
        <v>2.78</v>
      </c>
      <c r="BO19" s="3">
        <v>5.82</v>
      </c>
      <c r="BP19" s="3">
        <v>6.46</v>
      </c>
      <c r="BQ19" s="3">
        <v>3.01</v>
      </c>
      <c r="BR19" s="3">
        <v>4.03</v>
      </c>
      <c r="BS19" s="3">
        <v>5.05</v>
      </c>
      <c r="BT19" s="3">
        <v>2.44</v>
      </c>
      <c r="BU19" s="3">
        <v>0.65</v>
      </c>
      <c r="BV19" s="3">
        <v>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0.74</v>
      </c>
      <c r="CU19" s="3">
        <f>CT19*基本シート!$C$3</f>
        <v>11.84</v>
      </c>
      <c r="CV19" s="3">
        <v>1.62</v>
      </c>
      <c r="CW19" s="3">
        <f>CV19*基本シート!$C$3</f>
        <v>25.92</v>
      </c>
      <c r="CX19" s="3">
        <v>4.78</v>
      </c>
      <c r="CY19" s="3">
        <f>CX19*基本シート!$C$3</f>
        <v>76.48</v>
      </c>
      <c r="CZ19" s="3">
        <v>2.42</v>
      </c>
      <c r="DA19" s="3">
        <f>CZ19*基本シート!$C$3</f>
        <v>38.72</v>
      </c>
      <c r="DB19" s="3">
        <v>3.46</v>
      </c>
      <c r="DC19" s="3">
        <f>DB19*基本シート!$C$3</f>
        <v>55.36</v>
      </c>
      <c r="DD19" s="3">
        <v>4.53</v>
      </c>
      <c r="DE19" s="3">
        <f>DD19*基本シート!$C$3</f>
        <v>72.48</v>
      </c>
      <c r="DF19" s="3">
        <v>1.9</v>
      </c>
      <c r="DG19" s="3">
        <f>DF19*基本シート!$C$3</f>
        <v>30.4</v>
      </c>
      <c r="DH19" s="3">
        <v>0.11</v>
      </c>
      <c r="DI19" s="3">
        <f>DH19*基本シート!$C$3</f>
        <v>1.76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19.580000000000002</v>
      </c>
      <c r="EA19" s="3">
        <f>ROUND(DZ19*基本シート!$C$3,0)</f>
        <v>313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0.02</v>
      </c>
      <c r="EI19" s="3">
        <v>0.22</v>
      </c>
      <c r="EJ19" s="3">
        <v>1.26</v>
      </c>
      <c r="EK19" s="3">
        <v>3.53</v>
      </c>
      <c r="EL19" s="3">
        <v>1.08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0.04</v>
      </c>
      <c r="EU19" s="3">
        <v>0.04</v>
      </c>
      <c r="EV19" s="3">
        <v>0.04</v>
      </c>
      <c r="EW19" s="3">
        <v>0.04</v>
      </c>
      <c r="EX19" s="3">
        <v>0.04</v>
      </c>
      <c r="EY19" s="3">
        <v>0.03</v>
      </c>
      <c r="EZ19" s="3">
        <f t="shared" si="13"/>
        <v>6.5200000000000005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1.4</v>
      </c>
      <c r="FQ19" s="3">
        <v>2.2400000000000002</v>
      </c>
      <c r="FR19" s="3">
        <v>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5.58</v>
      </c>
      <c r="FZ19" s="3">
        <v>0.8</v>
      </c>
      <c r="GA19" s="3">
        <v>0.89</v>
      </c>
      <c r="GB19" s="3">
        <v>0.81</v>
      </c>
      <c r="GC19" s="3">
        <v>0.91</v>
      </c>
      <c r="GD19" s="3">
        <v>1.1499999999999999</v>
      </c>
      <c r="GE19" s="3">
        <v>1.52</v>
      </c>
      <c r="GF19" s="3">
        <v>2.39</v>
      </c>
      <c r="GG19" s="3">
        <v>1.02</v>
      </c>
      <c r="GH19" s="3">
        <v>0.78</v>
      </c>
      <c r="GI19" s="3">
        <v>0.68</v>
      </c>
      <c r="GJ19" s="3">
        <v>0.6</v>
      </c>
      <c r="GK19" s="3">
        <v>0.59</v>
      </c>
      <c r="GL19" s="3">
        <v>0.56999999999999995</v>
      </c>
      <c r="GM19" s="3">
        <v>0.52</v>
      </c>
      <c r="GN19" s="3">
        <v>0.54</v>
      </c>
      <c r="GO19" s="3">
        <v>1.95</v>
      </c>
      <c r="GP19" s="3">
        <v>2.33</v>
      </c>
      <c r="GQ19" s="3">
        <v>2.0699999999999998</v>
      </c>
      <c r="GR19" s="3">
        <v>1.31</v>
      </c>
      <c r="GS19" s="3">
        <v>0.63</v>
      </c>
      <c r="GT19" s="3">
        <v>0.86</v>
      </c>
      <c r="GU19" s="3">
        <v>1.36</v>
      </c>
      <c r="GV19" s="3">
        <v>0.64</v>
      </c>
      <c r="GW19" s="3">
        <v>0.51</v>
      </c>
      <c r="GX19" s="3">
        <f t="shared" si="15"/>
        <v>25.429999999999996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312</v>
      </c>
      <c r="C20" s="6" t="str">
        <f t="shared" si="10"/>
        <v>水曜日</v>
      </c>
      <c r="D20" s="6"/>
      <c r="E20" s="6" t="str">
        <f t="shared" si="11"/>
        <v/>
      </c>
      <c r="F20" s="6" t="s">
        <v>431</v>
      </c>
      <c r="G20" s="6" t="s">
        <v>426</v>
      </c>
      <c r="H20" s="3">
        <v>0.56999999999999995</v>
      </c>
      <c r="I20" s="3">
        <f>IF($E20="〇",H20*基本シート!$E$2,H20*VLOOKUP(LEFT(I$6,FIND("(",I$6)-1),基本シート!$B$6:$C$29,2,FALSE))</f>
        <v>17.0487</v>
      </c>
      <c r="J20" s="3">
        <v>0.57999999999999996</v>
      </c>
      <c r="K20" s="3">
        <f>IF($E20="〇",J20*基本シート!$E$2,J20*VLOOKUP(LEFT(K$6,FIND("(",K$6)-1),基本シート!$B$6:$C$29,2,FALSE))</f>
        <v>17.347799999999999</v>
      </c>
      <c r="L20" s="3">
        <v>0.57999999999999996</v>
      </c>
      <c r="M20" s="3">
        <f>IF($E20="〇",L20*基本シート!$E$2,L20*VLOOKUP(LEFT(M$6,FIND("(",M$6)-1),基本シート!$B$6:$C$29,2,FALSE))</f>
        <v>17.347799999999999</v>
      </c>
      <c r="N20" s="3">
        <v>0.55000000000000004</v>
      </c>
      <c r="O20" s="3">
        <f>IF($E20="〇",N20*基本シート!$E$2,N20*VLOOKUP(LEFT(O$6,FIND("(",O$6)-1),基本シート!$B$6:$C$29,2,FALSE))</f>
        <v>16.450500000000002</v>
      </c>
      <c r="P20" s="3">
        <v>0.78</v>
      </c>
      <c r="Q20" s="3">
        <f>IF($E20="〇",P20*基本シート!$E$2,P20*VLOOKUP(LEFT(Q$6,FIND("(",Q$6)-1),基本シート!$B$6:$C$29,2,FALSE))</f>
        <v>23.329800000000002</v>
      </c>
      <c r="R20" s="3">
        <v>0.59</v>
      </c>
      <c r="S20" s="3">
        <f>IF($E20="〇",R20*基本シート!$E$2,R20*VLOOKUP(LEFT(S$6,FIND("(",S$6)-1),基本シート!$B$6:$C$29,2,FALSE))</f>
        <v>17.646899999999999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0.39</v>
      </c>
      <c r="W20" s="3">
        <f>IF($E20="〇",V20*基本シート!$E$2,V20*VLOOKUP(LEFT(W$6,FIND("(",W$6)-1),基本シート!$B$6:$C$29,2,FALSE))</f>
        <v>14.4222</v>
      </c>
      <c r="X20" s="3">
        <v>0.64</v>
      </c>
      <c r="Y20" s="3">
        <f>IF($E20="〇",X20*基本シート!$E$2,X20*VLOOKUP(LEFT(Y$6,FIND("(",Y$6)-1),基本シート!$B$6:$C$29,2,FALSE))</f>
        <v>23.667199999999998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0.01</v>
      </c>
      <c r="AE20" s="3">
        <f>IF($E20="〇",AD20*基本シート!$E$2,AD20*VLOOKUP(LEFT(AE$6,FIND("(",AE$6)-1),基本シート!$B$6:$C$29,2,FALSE))</f>
        <v>0.36979999999999996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0.36979999999999996</v>
      </c>
      <c r="AN20" s="3">
        <v>0.01</v>
      </c>
      <c r="AO20" s="3">
        <f>IF($E20="〇",AN20*基本シート!$E$2,AN20*VLOOKUP(LEFT(AO$6,FIND("(",AO$6)-1),基本シート!$B$6:$C$29,2,FALSE))</f>
        <v>0.36979999999999996</v>
      </c>
      <c r="AP20" s="3">
        <v>0.7</v>
      </c>
      <c r="AQ20" s="3">
        <f>IF($E20="〇",AP20*基本シート!$E$2,AP20*VLOOKUP(LEFT(AQ$6,FIND("(",AQ$6)-1),基本シート!$B$6:$C$29,2,FALSE))</f>
        <v>25.885999999999996</v>
      </c>
      <c r="AR20" s="3">
        <v>1.25</v>
      </c>
      <c r="AS20" s="3">
        <f>IF($E20="〇",AR20*基本シート!$E$2,AR20*VLOOKUP(LEFT(AS$6,FIND("(",AS$6)-1),基本シート!$B$6:$C$29,2,FALSE))</f>
        <v>46.224999999999994</v>
      </c>
      <c r="AT20" s="3">
        <v>0.76</v>
      </c>
      <c r="AU20" s="3">
        <f>IF($E20="〇",AT20*基本シート!$E$2,AT20*VLOOKUP(LEFT(AU$6,FIND("(",AU$6)-1),基本シート!$B$6:$C$29,2,FALSE))</f>
        <v>28.104799999999997</v>
      </c>
      <c r="AV20" s="3">
        <v>0.69</v>
      </c>
      <c r="AW20" s="3">
        <f>IF($E20="〇",AV20*基本シート!$E$2,AV20*VLOOKUP(LEFT(AW$6,FIND("(",AW$6)-1),基本シート!$B$6:$C$29,2,FALSE))</f>
        <v>25.516199999999994</v>
      </c>
      <c r="AX20" s="3">
        <v>1.19</v>
      </c>
      <c r="AY20" s="3">
        <f>IF($E20="〇",AX20*基本シート!$E$2,AX20*VLOOKUP(LEFT(AY$6,FIND("(",AY$6)-1),基本シート!$B$6:$C$29,2,FALSE))</f>
        <v>35.5929</v>
      </c>
      <c r="AZ20" s="3">
        <v>0.7</v>
      </c>
      <c r="BA20" s="3">
        <f>IF($E20="〇",AZ20*基本シート!$E$2,AZ20*VLOOKUP(LEFT(BA$6,FIND("(",BA$6)-1),基本シート!$B$6:$C$29,2,FALSE))</f>
        <v>20.936999999999998</v>
      </c>
      <c r="BB20" s="3">
        <v>0.53</v>
      </c>
      <c r="BC20" s="3">
        <f>IF($E20="〇",BB20*基本シート!$E$2,BB20*VLOOKUP(LEFT(BC$6,FIND("(",BC$6)-1),基本シート!$B$6:$C$29,2,FALSE))</f>
        <v>15.852300000000001</v>
      </c>
      <c r="BD20" s="3">
        <f t="shared" si="8"/>
        <v>11.309999999999997</v>
      </c>
      <c r="BE20" s="3">
        <f t="shared" si="9"/>
        <v>370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0.19</v>
      </c>
      <c r="BN20" s="3">
        <v>0.72</v>
      </c>
      <c r="BO20" s="3">
        <v>0.71</v>
      </c>
      <c r="BP20" s="3">
        <v>0.81</v>
      </c>
      <c r="BQ20" s="3">
        <v>1.88</v>
      </c>
      <c r="BR20" s="3">
        <v>2.93</v>
      </c>
      <c r="BS20" s="3">
        <v>1.99</v>
      </c>
      <c r="BT20" s="3">
        <v>0.47</v>
      </c>
      <c r="BU20" s="3">
        <v>0.21</v>
      </c>
      <c r="BV20" s="3">
        <v>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0.01</v>
      </c>
      <c r="CW20" s="3">
        <f>CV20*基本シート!$C$3</f>
        <v>0.16</v>
      </c>
      <c r="CX20" s="3">
        <v>0.01</v>
      </c>
      <c r="CY20" s="3">
        <f>CX20*基本シート!$C$3</f>
        <v>0.16</v>
      </c>
      <c r="CZ20" s="3">
        <v>0.02</v>
      </c>
      <c r="DA20" s="3">
        <f>CZ20*基本シート!$C$3</f>
        <v>0.32</v>
      </c>
      <c r="DB20" s="3">
        <v>0.28000000000000003</v>
      </c>
      <c r="DC20" s="3">
        <f>DB20*基本シート!$C$3</f>
        <v>4.4800000000000004</v>
      </c>
      <c r="DD20" s="3">
        <v>0.05</v>
      </c>
      <c r="DE20" s="3">
        <f>DD20*基本シート!$C$3</f>
        <v>0.8</v>
      </c>
      <c r="DF20" s="3">
        <v>0</v>
      </c>
      <c r="DG20" s="3">
        <f>DF20*基本シート!$C$3</f>
        <v>0</v>
      </c>
      <c r="DH20" s="3">
        <v>0.01</v>
      </c>
      <c r="DI20" s="3">
        <f>DH20*基本シート!$C$3</f>
        <v>0.16</v>
      </c>
      <c r="DJ20" s="3">
        <v>0.01</v>
      </c>
      <c r="DK20" s="3">
        <f>DJ20*基本シート!$C$3</f>
        <v>0.16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0.39</v>
      </c>
      <c r="EA20" s="3">
        <f>ROUND(DZ20*基本シート!$C$3,0)</f>
        <v>6</v>
      </c>
      <c r="EB20" s="3">
        <v>0.04</v>
      </c>
      <c r="EC20" s="3">
        <v>0.04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7.0000000000000007E-2</v>
      </c>
      <c r="EK20" s="3">
        <v>0.21</v>
      </c>
      <c r="EL20" s="3">
        <v>0.31</v>
      </c>
      <c r="EM20" s="3">
        <v>1.37</v>
      </c>
      <c r="EN20" s="3">
        <v>2.2000000000000002</v>
      </c>
      <c r="EO20" s="3">
        <v>1.47</v>
      </c>
      <c r="EP20" s="3">
        <v>0.01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0.04</v>
      </c>
      <c r="EZ20" s="3">
        <f t="shared" si="13"/>
        <v>6.120000000000001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1.59</v>
      </c>
      <c r="FQ20" s="3">
        <v>2</v>
      </c>
      <c r="FR20" s="3">
        <v>1.28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4.87</v>
      </c>
      <c r="FZ20" s="3">
        <v>0.53</v>
      </c>
      <c r="GA20" s="3">
        <v>0.54</v>
      </c>
      <c r="GB20" s="3">
        <v>0.54</v>
      </c>
      <c r="GC20" s="3">
        <v>0.51</v>
      </c>
      <c r="GD20" s="3">
        <v>0.74</v>
      </c>
      <c r="GE20" s="3">
        <v>0.55000000000000004</v>
      </c>
      <c r="GF20" s="3">
        <v>0.73</v>
      </c>
      <c r="GG20" s="3">
        <v>0.56000000000000005</v>
      </c>
      <c r="GH20" s="3">
        <v>1.29</v>
      </c>
      <c r="GI20" s="3">
        <v>0.49</v>
      </c>
      <c r="GJ20" s="3">
        <v>0.49</v>
      </c>
      <c r="GK20" s="3">
        <v>0.5</v>
      </c>
      <c r="GL20" s="3">
        <v>0.46</v>
      </c>
      <c r="GM20" s="3">
        <v>0.48</v>
      </c>
      <c r="GN20" s="3">
        <v>0.46</v>
      </c>
      <c r="GO20" s="3">
        <v>1.8</v>
      </c>
      <c r="GP20" s="3">
        <v>2.2200000000000002</v>
      </c>
      <c r="GQ20" s="3">
        <v>1.98</v>
      </c>
      <c r="GR20" s="3">
        <v>1.22</v>
      </c>
      <c r="GS20" s="3">
        <v>0.73</v>
      </c>
      <c r="GT20" s="3">
        <v>0.66</v>
      </c>
      <c r="GU20" s="3">
        <v>1.1599999999999999</v>
      </c>
      <c r="GV20" s="3">
        <v>0.67</v>
      </c>
      <c r="GW20" s="3">
        <v>0.49</v>
      </c>
      <c r="GX20" s="3">
        <f t="shared" si="15"/>
        <v>19.800000000000004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313</v>
      </c>
      <c r="C21" s="6" t="str">
        <f t="shared" si="10"/>
        <v>木曜日</v>
      </c>
      <c r="D21" s="6"/>
      <c r="E21" s="6" t="str">
        <f t="shared" si="11"/>
        <v/>
      </c>
      <c r="F21" s="6" t="s">
        <v>431</v>
      </c>
      <c r="G21" s="6" t="s">
        <v>431</v>
      </c>
      <c r="H21" s="3">
        <v>0.51</v>
      </c>
      <c r="I21" s="3">
        <f>IF($E21="〇",H21*基本シート!$E$2,H21*VLOOKUP(LEFT(I$6,FIND("(",I$6)-1),基本シート!$B$6:$C$29,2,FALSE))</f>
        <v>15.254100000000001</v>
      </c>
      <c r="J21" s="3">
        <v>0.54</v>
      </c>
      <c r="K21" s="3">
        <f>IF($E21="〇",J21*基本シート!$E$2,J21*VLOOKUP(LEFT(K$6,FIND("(",K$6)-1),基本シート!$B$6:$C$29,2,FALSE))</f>
        <v>16.151400000000002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0.74</v>
      </c>
      <c r="Q21" s="3">
        <f>IF($E21="〇",P21*基本シート!$E$2,P21*VLOOKUP(LEFT(Q$6,FIND("(",Q$6)-1),基本シート!$B$6:$C$29,2,FALSE))</f>
        <v>22.133399999999998</v>
      </c>
      <c r="R21" s="3">
        <v>0.52</v>
      </c>
      <c r="S21" s="3">
        <f>IF($E21="〇",R21*基本シート!$E$2,R21*VLOOKUP(LEFT(S$6,FIND("(",S$6)-1),基本シート!$B$6:$C$29,2,FALSE))</f>
        <v>15.5532</v>
      </c>
      <c r="T21" s="3">
        <v>0.71</v>
      </c>
      <c r="U21" s="3">
        <f>IF($E21="〇",T21*基本シート!$E$2,T21*VLOOKUP(LEFT(U$6,FIND("(",U$6)-1),基本シート!$B$6:$C$29,2,FALSE))</f>
        <v>21.2361</v>
      </c>
      <c r="V21" s="3">
        <v>0.53</v>
      </c>
      <c r="W21" s="3">
        <f>IF($E21="〇",V21*基本シート!$E$2,V21*VLOOKUP(LEFT(W$6,FIND("(",W$6)-1),基本シート!$B$6:$C$29,2,FALSE))</f>
        <v>19.599399999999999</v>
      </c>
      <c r="X21" s="3">
        <v>0.11</v>
      </c>
      <c r="Y21" s="3">
        <f>IF($E21="〇",X21*基本シート!$E$2,X21*VLOOKUP(LEFT(Y$6,FIND("(",Y$6)-1),基本シート!$B$6:$C$29,2,FALSE))</f>
        <v>4.0678000000000001</v>
      </c>
      <c r="Z21" s="3">
        <v>0.03</v>
      </c>
      <c r="AA21" s="3">
        <f>IF($E21="〇",Z21*基本シート!$E$2,Z21*VLOOKUP(LEFT(AA$6,FIND("(",AA$6)-1),基本シート!$B$6:$C$29,2,FALSE))</f>
        <v>1.1093999999999999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0.4</v>
      </c>
      <c r="AE21" s="3">
        <f>IF($E21="〇",AD21*基本シート!$E$2,AD21*VLOOKUP(LEFT(AE$6,FIND("(",AE$6)-1),基本シート!$B$6:$C$29,2,FALSE))</f>
        <v>14.792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1.65</v>
      </c>
      <c r="AO21" s="3">
        <f>IF($E21="〇",AN21*基本シート!$E$2,AN21*VLOOKUP(LEFT(AO$6,FIND("(",AO$6)-1),基本シート!$B$6:$C$29,2,FALSE))</f>
        <v>61.016999999999989</v>
      </c>
      <c r="AP21" s="3">
        <v>1.97</v>
      </c>
      <c r="AQ21" s="3">
        <f>IF($E21="〇",AP21*基本シート!$E$2,AP21*VLOOKUP(LEFT(AQ$6,FIND("(",AQ$6)-1),基本シート!$B$6:$C$29,2,FALSE))</f>
        <v>72.850599999999986</v>
      </c>
      <c r="AR21" s="3">
        <v>1.07</v>
      </c>
      <c r="AS21" s="3">
        <f>IF($E21="〇",AR21*基本シート!$E$2,AR21*VLOOKUP(LEFT(AS$6,FIND("(",AS$6)-1),基本シート!$B$6:$C$29,2,FALSE))</f>
        <v>39.568599999999996</v>
      </c>
      <c r="AT21" s="3">
        <v>0.61</v>
      </c>
      <c r="AU21" s="3">
        <f>IF($E21="〇",AT21*基本シート!$E$2,AT21*VLOOKUP(LEFT(AU$6,FIND("(",AU$6)-1),基本シート!$B$6:$C$29,2,FALSE))</f>
        <v>22.557799999999997</v>
      </c>
      <c r="AV21" s="3">
        <v>1.18</v>
      </c>
      <c r="AW21" s="3">
        <f>IF($E21="〇",AV21*基本シート!$E$2,AV21*VLOOKUP(LEFT(AW$6,FIND("(",AW$6)-1),基本シート!$B$6:$C$29,2,FALSE))</f>
        <v>43.636399999999995</v>
      </c>
      <c r="AX21" s="3">
        <v>1.03</v>
      </c>
      <c r="AY21" s="3">
        <f>IF($E21="〇",AX21*基本シート!$E$2,AX21*VLOOKUP(LEFT(AY$6,FIND("(",AY$6)-1),基本シート!$B$6:$C$29,2,FALSE))</f>
        <v>30.807300000000001</v>
      </c>
      <c r="AZ21" s="3">
        <v>0.71</v>
      </c>
      <c r="BA21" s="3">
        <f>IF($E21="〇",AZ21*基本シート!$E$2,AZ21*VLOOKUP(LEFT(BA$6,FIND("(",BA$6)-1),基本シート!$B$6:$C$29,2,FALSE))</f>
        <v>21.2361</v>
      </c>
      <c r="BB21" s="3">
        <v>0.59</v>
      </c>
      <c r="BC21" s="3">
        <f>IF($E21="〇",BB21*基本シート!$E$2,BB21*VLOOKUP(LEFT(BC$6,FIND("(",BC$6)-1),基本シート!$B$6:$C$29,2,FALSE))</f>
        <v>17.646899999999999</v>
      </c>
      <c r="BD21" s="3">
        <f t="shared" si="8"/>
        <v>13.93</v>
      </c>
      <c r="BE21" s="3">
        <f t="shared" si="9"/>
        <v>470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0.11</v>
      </c>
      <c r="BO21" s="3">
        <v>0.31</v>
      </c>
      <c r="BP21" s="3">
        <v>0.27</v>
      </c>
      <c r="BQ21" s="3">
        <v>0.42</v>
      </c>
      <c r="BR21" s="3">
        <v>0.62</v>
      </c>
      <c r="BS21" s="3">
        <v>1.05</v>
      </c>
      <c r="BT21" s="3">
        <v>0.66</v>
      </c>
      <c r="BU21" s="3">
        <v>0.26</v>
      </c>
      <c r="BV21" s="3">
        <v>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0.01</v>
      </c>
      <c r="DE21" s="3">
        <f>DD21*基本シート!$C$3</f>
        <v>0.16</v>
      </c>
      <c r="DF21" s="3">
        <v>0.01</v>
      </c>
      <c r="DG21" s="3">
        <f>DF21*基本シート!$C$3</f>
        <v>0.16</v>
      </c>
      <c r="DH21" s="3">
        <v>0.01</v>
      </c>
      <c r="DI21" s="3">
        <f>DH21*基本シート!$C$3</f>
        <v>0.16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0.05</v>
      </c>
      <c r="EA21" s="3">
        <f>ROUND(DZ21*基本シート!$C$3,0)</f>
        <v>1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0.04</v>
      </c>
      <c r="EI21" s="3">
        <v>0.01</v>
      </c>
      <c r="EJ21" s="3">
        <v>0.02</v>
      </c>
      <c r="EK21" s="3">
        <v>0.14000000000000001</v>
      </c>
      <c r="EL21" s="3">
        <v>0.05</v>
      </c>
      <c r="EM21" s="3">
        <v>0</v>
      </c>
      <c r="EN21" s="3">
        <v>0.41</v>
      </c>
      <c r="EO21" s="3">
        <v>0.84</v>
      </c>
      <c r="EP21" s="3">
        <v>0.45</v>
      </c>
      <c r="EQ21" s="3">
        <v>0</v>
      </c>
      <c r="ER21" s="3">
        <v>0</v>
      </c>
      <c r="ES21" s="3">
        <v>0.04</v>
      </c>
      <c r="ET21" s="3">
        <v>0.04</v>
      </c>
      <c r="EU21" s="3">
        <v>0.04</v>
      </c>
      <c r="EV21" s="3">
        <v>0.04</v>
      </c>
      <c r="EW21" s="3">
        <v>0.04</v>
      </c>
      <c r="EX21" s="3">
        <v>0.04</v>
      </c>
      <c r="EY21" s="3">
        <v>0.03</v>
      </c>
      <c r="EZ21" s="3">
        <f t="shared" si="13"/>
        <v>2.4700000000000002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0.13</v>
      </c>
      <c r="FM21" s="3">
        <v>0</v>
      </c>
      <c r="FN21" s="3">
        <v>0</v>
      </c>
      <c r="FO21" s="3">
        <v>0</v>
      </c>
      <c r="FP21" s="3">
        <v>1.06</v>
      </c>
      <c r="FQ21" s="3">
        <v>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1.48</v>
      </c>
      <c r="FZ21" s="3">
        <v>0.47</v>
      </c>
      <c r="GA21" s="3">
        <v>0.5</v>
      </c>
      <c r="GB21" s="3">
        <v>0.45</v>
      </c>
      <c r="GC21" s="3">
        <v>0.49</v>
      </c>
      <c r="GD21" s="3">
        <v>0.7</v>
      </c>
      <c r="GE21" s="3">
        <v>0.48</v>
      </c>
      <c r="GF21" s="3">
        <v>0.67</v>
      </c>
      <c r="GG21" s="3">
        <v>0.52</v>
      </c>
      <c r="GH21" s="3">
        <v>0.2</v>
      </c>
      <c r="GI21" s="3">
        <v>0.2</v>
      </c>
      <c r="GJ21" s="3">
        <v>0.21</v>
      </c>
      <c r="GK21" s="3">
        <v>0.95</v>
      </c>
      <c r="GL21" s="3">
        <v>0.2</v>
      </c>
      <c r="GM21" s="3">
        <v>0.2</v>
      </c>
      <c r="GN21" s="3">
        <v>0.2</v>
      </c>
      <c r="GO21" s="3">
        <v>1.32</v>
      </c>
      <c r="GP21" s="3">
        <v>1.97</v>
      </c>
      <c r="GQ21" s="3">
        <v>1.93</v>
      </c>
      <c r="GR21" s="3">
        <v>1.03</v>
      </c>
      <c r="GS21" s="3">
        <v>0.56999999999999995</v>
      </c>
      <c r="GT21" s="3">
        <v>1.1399999999999999</v>
      </c>
      <c r="GU21" s="3">
        <v>0.99</v>
      </c>
      <c r="GV21" s="3">
        <v>0.67</v>
      </c>
      <c r="GW21" s="3">
        <v>0.56000000000000005</v>
      </c>
      <c r="GX21" s="3">
        <f t="shared" si="15"/>
        <v>16.62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314</v>
      </c>
      <c r="C22" s="6" t="str">
        <f t="shared" si="10"/>
        <v>金曜日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0.59</v>
      </c>
      <c r="I22" s="3">
        <f>IF($E22="〇",H22*基本シート!$E$2,H22*VLOOKUP(LEFT(I$6,FIND("(",I$6)-1),基本シート!$B$6:$C$29,2,FALSE))</f>
        <v>17.646899999999999</v>
      </c>
      <c r="J22" s="3">
        <v>0.61</v>
      </c>
      <c r="K22" s="3">
        <f>IF($E22="〇",J22*基本シート!$E$2,J22*VLOOKUP(LEFT(K$6,FIND("(",K$6)-1),基本シート!$B$6:$C$29,2,FALSE))</f>
        <v>18.245100000000001</v>
      </c>
      <c r="L22" s="3">
        <v>0.63</v>
      </c>
      <c r="M22" s="3">
        <f>IF($E22="〇",L22*基本シート!$E$2,L22*VLOOKUP(LEFT(M$6,FIND("(",M$6)-1),基本シート!$B$6:$C$29,2,FALSE))</f>
        <v>18.843299999999999</v>
      </c>
      <c r="N22" s="3">
        <v>0.62</v>
      </c>
      <c r="O22" s="3">
        <f>IF($E22="〇",N22*基本シート!$E$2,N22*VLOOKUP(LEFT(O$6,FIND("(",O$6)-1),基本シート!$B$6:$C$29,2,FALSE))</f>
        <v>18.5442</v>
      </c>
      <c r="P22" s="3">
        <v>0.83</v>
      </c>
      <c r="Q22" s="3">
        <f>IF($E22="〇",P22*基本シート!$E$2,P22*VLOOKUP(LEFT(Q$6,FIND("(",Q$6)-1),基本シート!$B$6:$C$29,2,FALSE))</f>
        <v>24.825299999999999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0.85</v>
      </c>
      <c r="U22" s="3">
        <f>IF($E22="〇",T22*基本シート!$E$2,T22*VLOOKUP(LEFT(U$6,FIND("(",U$6)-1),基本シート!$B$6:$C$29,2,FALSE))</f>
        <v>25.423500000000001</v>
      </c>
      <c r="V22" s="3">
        <v>0.28000000000000003</v>
      </c>
      <c r="W22" s="3">
        <f>IF($E22="〇",V22*基本シート!$E$2,V22*VLOOKUP(LEFT(W$6,FIND("(",W$6)-1),基本シート!$B$6:$C$29,2,FALSE))</f>
        <v>10.3544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2.23</v>
      </c>
      <c r="AU22" s="3">
        <f>IF($E22="〇",AT22*基本シート!$E$2,AT22*VLOOKUP(LEFT(AU$6,FIND("(",AU$6)-1),基本シート!$B$6:$C$29,2,FALSE))</f>
        <v>82.465399999999988</v>
      </c>
      <c r="AV22" s="3">
        <v>0.99</v>
      </c>
      <c r="AW22" s="3">
        <f>IF($E22="〇",AV22*基本シート!$E$2,AV22*VLOOKUP(LEFT(AW$6,FIND("(",AW$6)-1),基本シート!$B$6:$C$29,2,FALSE))</f>
        <v>36.610199999999999</v>
      </c>
      <c r="AX22" s="3">
        <v>1.01</v>
      </c>
      <c r="AY22" s="3">
        <f>IF($E22="〇",AX22*基本シート!$E$2,AX22*VLOOKUP(LEFT(AY$6,FIND("(",AY$6)-1),基本シート!$B$6:$C$29,2,FALSE))</f>
        <v>30.209099999999999</v>
      </c>
      <c r="AZ22" s="3">
        <v>1.25</v>
      </c>
      <c r="BA22" s="3">
        <f>IF($E22="〇",AZ22*基本シート!$E$2,AZ22*VLOOKUP(LEFT(BA$6,FIND("(",BA$6)-1),基本シート!$B$6:$C$29,2,FALSE))</f>
        <v>37.387500000000003</v>
      </c>
      <c r="BB22" s="3">
        <v>1</v>
      </c>
      <c r="BC22" s="3">
        <f>IF($E22="〇",BB22*基本シート!$E$2,BB22*VLOOKUP(LEFT(BC$6,FIND("(",BC$6)-1),基本シート!$B$6:$C$29,2,FALSE))</f>
        <v>29.91</v>
      </c>
      <c r="BD22" s="3">
        <f t="shared" si="8"/>
        <v>12.49</v>
      </c>
      <c r="BE22" s="3">
        <f t="shared" si="9"/>
        <v>398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0.02</v>
      </c>
      <c r="BM22" s="3">
        <v>0.66</v>
      </c>
      <c r="BN22" s="3">
        <v>2.35</v>
      </c>
      <c r="BO22" s="3">
        <v>6.18</v>
      </c>
      <c r="BP22" s="3">
        <v>4.83</v>
      </c>
      <c r="BQ22" s="3">
        <v>3.62</v>
      </c>
      <c r="BR22" s="3">
        <v>4.04</v>
      </c>
      <c r="BS22" s="3">
        <v>4.58</v>
      </c>
      <c r="BT22" s="3">
        <v>4.2699999999999996</v>
      </c>
      <c r="BU22" s="3">
        <v>1.42</v>
      </c>
      <c r="BV22" s="3">
        <v>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0.28000000000000003</v>
      </c>
      <c r="CU22" s="3">
        <f>CT22*基本シート!$C$3</f>
        <v>4.4800000000000004</v>
      </c>
      <c r="CV22" s="3">
        <v>1.92</v>
      </c>
      <c r="CW22" s="3">
        <f>CV22*基本シート!$C$3</f>
        <v>30.72</v>
      </c>
      <c r="CX22" s="3">
        <v>3.88</v>
      </c>
      <c r="CY22" s="3">
        <f>CX22*基本シート!$C$3</f>
        <v>62.08</v>
      </c>
      <c r="CZ22" s="3">
        <v>2.48</v>
      </c>
      <c r="DA22" s="3">
        <f>CZ22*基本シート!$C$3</f>
        <v>39.68</v>
      </c>
      <c r="DB22" s="3">
        <v>3.82</v>
      </c>
      <c r="DC22" s="3">
        <f>DB22*基本シート!$C$3</f>
        <v>61.12</v>
      </c>
      <c r="DD22" s="3">
        <v>4.3600000000000003</v>
      </c>
      <c r="DE22" s="3">
        <f>DD22*基本シート!$C$3</f>
        <v>69.760000000000005</v>
      </c>
      <c r="DF22" s="3">
        <v>3.35</v>
      </c>
      <c r="DG22" s="3">
        <f>DF22*基本シート!$C$3</f>
        <v>53.6</v>
      </c>
      <c r="DH22" s="3">
        <v>0.01</v>
      </c>
      <c r="DI22" s="3">
        <f>DH22*基本シート!$C$3</f>
        <v>0.16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20.100000000000005</v>
      </c>
      <c r="EA22" s="3">
        <f>ROUND(DZ22*基本シート!$C$3,0)</f>
        <v>322</v>
      </c>
      <c r="EB22" s="3">
        <v>0.04</v>
      </c>
      <c r="EC22" s="3">
        <v>0.04</v>
      </c>
      <c r="ED22" s="3">
        <v>0.03</v>
      </c>
      <c r="EE22" s="3">
        <v>0.04</v>
      </c>
      <c r="EF22" s="3">
        <v>0.04</v>
      </c>
      <c r="EG22" s="3">
        <v>0.04</v>
      </c>
      <c r="EH22" s="3">
        <v>0.02</v>
      </c>
      <c r="EI22" s="3">
        <v>0.15</v>
      </c>
      <c r="EJ22" s="3">
        <v>1.83</v>
      </c>
      <c r="EK22" s="3">
        <v>4.0199999999999996</v>
      </c>
      <c r="EL22" s="3">
        <v>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0.39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3"/>
        <v>7.48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0.08</v>
      </c>
      <c r="FM22" s="3">
        <v>0</v>
      </c>
      <c r="FN22" s="3">
        <v>0</v>
      </c>
      <c r="FO22" s="3">
        <v>0.09</v>
      </c>
      <c r="FP22" s="3">
        <v>0.82</v>
      </c>
      <c r="FQ22" s="3">
        <v>1.73</v>
      </c>
      <c r="FR22" s="3">
        <v>1.58</v>
      </c>
      <c r="FS22" s="3">
        <v>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5.32</v>
      </c>
      <c r="FZ22" s="3">
        <v>0.55000000000000004</v>
      </c>
      <c r="GA22" s="3">
        <v>0.56999999999999995</v>
      </c>
      <c r="GB22" s="3">
        <v>0.6</v>
      </c>
      <c r="GC22" s="3">
        <v>0.57999999999999996</v>
      </c>
      <c r="GD22" s="3">
        <v>0.79</v>
      </c>
      <c r="GE22" s="3">
        <v>1.55</v>
      </c>
      <c r="GF22" s="3">
        <v>0.85</v>
      </c>
      <c r="GG22" s="3">
        <v>0.79</v>
      </c>
      <c r="GH22" s="3">
        <v>0.24</v>
      </c>
      <c r="GI22" s="3">
        <v>0.24</v>
      </c>
      <c r="GJ22" s="3">
        <v>0.23</v>
      </c>
      <c r="GK22" s="3">
        <v>1.22</v>
      </c>
      <c r="GL22" s="3">
        <v>0.22</v>
      </c>
      <c r="GM22" s="3">
        <v>0.22</v>
      </c>
      <c r="GN22" s="3">
        <v>1.01</v>
      </c>
      <c r="GO22" s="3">
        <v>2.23</v>
      </c>
      <c r="GP22" s="3">
        <v>2</v>
      </c>
      <c r="GQ22" s="3">
        <v>1.58</v>
      </c>
      <c r="GR22" s="3">
        <v>1.02</v>
      </c>
      <c r="GS22" s="3">
        <v>1.84</v>
      </c>
      <c r="GT22" s="3">
        <v>0.96</v>
      </c>
      <c r="GU22" s="3">
        <v>0.98</v>
      </c>
      <c r="GV22" s="3">
        <v>1.22</v>
      </c>
      <c r="GW22" s="3">
        <v>0.97</v>
      </c>
      <c r="GX22" s="3">
        <f t="shared" si="15"/>
        <v>22.46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315</v>
      </c>
      <c r="C23" s="6" t="str">
        <f t="shared" si="10"/>
        <v>土曜日</v>
      </c>
      <c r="D23" s="6"/>
      <c r="E23" s="6" t="str">
        <f t="shared" si="11"/>
        <v>〇</v>
      </c>
      <c r="F23" s="6" t="s">
        <v>428</v>
      </c>
      <c r="G23" s="6" t="s">
        <v>426</v>
      </c>
      <c r="H23" s="3">
        <v>0.95</v>
      </c>
      <c r="I23" s="3">
        <f>IF($E23="〇",H23*基本シート!$E$2,H23*VLOOKUP(LEFT(I$6,FIND("(",I$6)-1),基本シート!$B$6:$C$29,2,FALSE))</f>
        <v>28.4145</v>
      </c>
      <c r="J23" s="3">
        <v>1.27</v>
      </c>
      <c r="K23" s="3">
        <f>IF($E23="〇",J23*基本シート!$E$2,J23*VLOOKUP(LEFT(K$6,FIND("(",K$6)-1),基本シート!$B$6:$C$29,2,FALSE))</f>
        <v>37.985700000000001</v>
      </c>
      <c r="L23" s="3">
        <v>1.88</v>
      </c>
      <c r="M23" s="3">
        <f>IF($E23="〇",L23*基本シート!$E$2,L23*VLOOKUP(LEFT(M$6,FIND("(",M$6)-1),基本シート!$B$6:$C$29,2,FALSE))</f>
        <v>56.230799999999995</v>
      </c>
      <c r="N23" s="3">
        <v>1.06</v>
      </c>
      <c r="O23" s="3">
        <f>IF($E23="〇",N23*基本シート!$E$2,N23*VLOOKUP(LEFT(O$6,FIND("(",O$6)-1),基本シート!$B$6:$C$29,2,FALSE))</f>
        <v>31.704600000000003</v>
      </c>
      <c r="P23" s="3">
        <v>0.92</v>
      </c>
      <c r="Q23" s="3">
        <f>IF($E23="〇",P23*基本シート!$E$2,P23*VLOOKUP(LEFT(Q$6,FIND("(",Q$6)-1),基本シート!$B$6:$C$29,2,FALSE))</f>
        <v>27.517200000000003</v>
      </c>
      <c r="R23" s="3">
        <v>1.1200000000000001</v>
      </c>
      <c r="S23" s="3">
        <f>IF($E23="〇",R23*基本シート!$E$2,R23*VLOOKUP(LEFT(S$6,FIND("(",S$6)-1),基本シート!$B$6:$C$29,2,FALSE))</f>
        <v>33.499200000000002</v>
      </c>
      <c r="T23" s="3">
        <v>1.17</v>
      </c>
      <c r="U23" s="3">
        <f>IF($E23="〇",T23*基本シート!$E$2,T23*VLOOKUP(LEFT(U$6,FIND("(",U$6)-1),基本シート!$B$6:$C$29,2,FALSE))</f>
        <v>34.994699999999995</v>
      </c>
      <c r="V23" s="3">
        <v>0.66</v>
      </c>
      <c r="W23" s="3">
        <f>IF($E23="〇",V23*基本シート!$E$2,V23*VLOOKUP(LEFT(W$6,FIND("(",W$6)-1),基本シート!$B$6:$C$29,2,FALSE))</f>
        <v>19.740600000000001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0.41</v>
      </c>
      <c r="AS23" s="3">
        <f>IF($E23="〇",AR23*基本シート!$E$2,AR23*VLOOKUP(LEFT(AS$6,FIND("(",AS$6)-1),基本シート!$B$6:$C$29,2,FALSE))</f>
        <v>12.2631</v>
      </c>
      <c r="AT23" s="3">
        <v>0.85</v>
      </c>
      <c r="AU23" s="3">
        <f>IF($E23="〇",AT23*基本シート!$E$2,AT23*VLOOKUP(LEFT(AU$6,FIND("(",AU$6)-1),基本シート!$B$6:$C$29,2,FALSE))</f>
        <v>25.423500000000001</v>
      </c>
      <c r="AV23" s="3">
        <v>0.96</v>
      </c>
      <c r="AW23" s="3">
        <f>IF($E23="〇",AV23*基本シート!$E$2,AV23*VLOOKUP(LEFT(AW$6,FIND("(",AW$6)-1),基本シート!$B$6:$C$29,2,FALSE))</f>
        <v>28.7136</v>
      </c>
      <c r="AX23" s="3">
        <v>1.21</v>
      </c>
      <c r="AY23" s="3">
        <f>IF($E23="〇",AX23*基本シート!$E$2,AX23*VLOOKUP(LEFT(AY$6,FIND("(",AY$6)-1),基本シート!$B$6:$C$29,2,FALSE))</f>
        <v>36.191099999999999</v>
      </c>
      <c r="AZ23" s="3">
        <v>0.85</v>
      </c>
      <c r="BA23" s="3">
        <f>IF($E23="〇",AZ23*基本シート!$E$2,AZ23*VLOOKUP(LEFT(BA$6,FIND("(",BA$6)-1),基本シート!$B$6:$C$29,2,FALSE))</f>
        <v>25.423500000000001</v>
      </c>
      <c r="BB23" s="3">
        <v>0.9</v>
      </c>
      <c r="BC23" s="3">
        <f>IF($E23="〇",BB23*基本シート!$E$2,BB23*VLOOKUP(LEFT(BC$6,FIND("(",BC$6)-1),基本シート!$B$6:$C$29,2,FALSE))</f>
        <v>26.919</v>
      </c>
      <c r="BD23" s="3">
        <f t="shared" si="8"/>
        <v>14.21</v>
      </c>
      <c r="BE23" s="3">
        <f t="shared" si="9"/>
        <v>425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0.03</v>
      </c>
      <c r="BM23" s="3">
        <v>0.99</v>
      </c>
      <c r="BN23" s="3">
        <v>3.81</v>
      </c>
      <c r="BO23" s="3">
        <v>6.07</v>
      </c>
      <c r="BP23" s="3">
        <v>7.02</v>
      </c>
      <c r="BQ23" s="3">
        <v>7.45</v>
      </c>
      <c r="BR23" s="3">
        <v>7.4</v>
      </c>
      <c r="BS23" s="3">
        <v>6.48</v>
      </c>
      <c r="BT23" s="3">
        <v>4.78</v>
      </c>
      <c r="BU23" s="3">
        <v>2.39</v>
      </c>
      <c r="BV23" s="3">
        <v>0.84</v>
      </c>
      <c r="BW23" s="3">
        <v>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0.03</v>
      </c>
      <c r="CS23" s="3">
        <f>CR23*基本シート!$C$3</f>
        <v>0.48</v>
      </c>
      <c r="CT23" s="3">
        <v>1.1399999999999999</v>
      </c>
      <c r="CU23" s="3">
        <f>CT23*基本シート!$C$3</f>
        <v>18.239999999999998</v>
      </c>
      <c r="CV23" s="3">
        <v>3</v>
      </c>
      <c r="CW23" s="3">
        <f>CV23*基本シート!$C$3</f>
        <v>48</v>
      </c>
      <c r="CX23" s="3">
        <v>3.52</v>
      </c>
      <c r="CY23" s="3">
        <f>CX23*基本シート!$C$3</f>
        <v>56.32</v>
      </c>
      <c r="CZ23" s="3">
        <v>6.95</v>
      </c>
      <c r="DA23" s="3">
        <f>CZ23*基本シート!$C$3</f>
        <v>111.2</v>
      </c>
      <c r="DB23" s="3">
        <v>6.98</v>
      </c>
      <c r="DC23" s="3">
        <f>DB23*基本シート!$C$3</f>
        <v>111.68</v>
      </c>
      <c r="DD23" s="3">
        <v>6.05</v>
      </c>
      <c r="DE23" s="3">
        <f>DD23*基本シート!$C$3</f>
        <v>96.8</v>
      </c>
      <c r="DF23" s="3">
        <v>3.16</v>
      </c>
      <c r="DG23" s="3">
        <f>DF23*基本シート!$C$3</f>
        <v>50.56</v>
      </c>
      <c r="DH23" s="3">
        <v>1.38</v>
      </c>
      <c r="DI23" s="3">
        <f>DH23*基本シート!$C$3</f>
        <v>22.08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32.229999999999997</v>
      </c>
      <c r="EA23" s="3">
        <f>ROUND(DZ23*基本シート!$C$3,0)</f>
        <v>516</v>
      </c>
      <c r="EB23" s="3">
        <v>0.03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0.02</v>
      </c>
      <c r="EI23" s="3">
        <v>0.36</v>
      </c>
      <c r="EJ23" s="3">
        <v>0.81</v>
      </c>
      <c r="EK23" s="3">
        <v>2.19</v>
      </c>
      <c r="EL23" s="3">
        <v>2.83</v>
      </c>
      <c r="EM23" s="3">
        <v>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0.03</v>
      </c>
      <c r="EV23" s="3">
        <v>0.03</v>
      </c>
      <c r="EW23" s="3">
        <v>0.03</v>
      </c>
      <c r="EX23" s="3">
        <v>0.03</v>
      </c>
      <c r="EY23" s="3">
        <v>0.02</v>
      </c>
      <c r="EZ23" s="3">
        <f t="shared" si="13"/>
        <v>6.6000000000000014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0.59</v>
      </c>
      <c r="FQ23" s="3">
        <v>1.56</v>
      </c>
      <c r="FR23" s="3">
        <v>2.23</v>
      </c>
      <c r="FS23" s="3">
        <v>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5.56</v>
      </c>
      <c r="FZ23" s="3">
        <v>0.92</v>
      </c>
      <c r="GA23" s="3">
        <v>1.24</v>
      </c>
      <c r="GB23" s="3">
        <v>1.85</v>
      </c>
      <c r="GC23" s="3">
        <v>1.03</v>
      </c>
      <c r="GD23" s="3">
        <v>0.89</v>
      </c>
      <c r="GE23" s="3">
        <v>1.0900000000000001</v>
      </c>
      <c r="GF23" s="3">
        <v>1.18</v>
      </c>
      <c r="GG23" s="3">
        <v>1.26</v>
      </c>
      <c r="GH23" s="3">
        <v>1.86</v>
      </c>
      <c r="GI23" s="3">
        <v>0.88</v>
      </c>
      <c r="GJ23" s="3">
        <v>0.67</v>
      </c>
      <c r="GK23" s="3">
        <v>0.43</v>
      </c>
      <c r="GL23" s="3">
        <v>0.42</v>
      </c>
      <c r="GM23" s="3">
        <v>0.43</v>
      </c>
      <c r="GN23" s="3">
        <v>1.62</v>
      </c>
      <c r="GO23" s="3">
        <v>1.6</v>
      </c>
      <c r="GP23" s="3">
        <v>2.39</v>
      </c>
      <c r="GQ23" s="3">
        <v>2.2400000000000002</v>
      </c>
      <c r="GR23" s="3">
        <v>1.58</v>
      </c>
      <c r="GS23" s="3">
        <v>0.82</v>
      </c>
      <c r="GT23" s="3">
        <v>0.93</v>
      </c>
      <c r="GU23" s="3">
        <v>1.18</v>
      </c>
      <c r="GV23" s="3">
        <v>0.82</v>
      </c>
      <c r="GW23" s="3">
        <v>0.88</v>
      </c>
      <c r="GX23" s="3">
        <f t="shared" si="15"/>
        <v>28.209999999999997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316</v>
      </c>
      <c r="C24" s="6" t="str">
        <f t="shared" si="10"/>
        <v>日曜日</v>
      </c>
      <c r="D24" s="6"/>
      <c r="E24" s="6" t="str">
        <f t="shared" si="11"/>
        <v>〇</v>
      </c>
      <c r="F24" s="6" t="s">
        <v>428</v>
      </c>
      <c r="G24" s="6" t="s">
        <v>428</v>
      </c>
      <c r="H24" s="3">
        <v>0.9</v>
      </c>
      <c r="I24" s="3">
        <f>IF($E24="〇",H24*基本シート!$E$2,H24*VLOOKUP(LEFT(I$6,FIND("(",I$6)-1),基本シート!$B$6:$C$29,2,FALSE))</f>
        <v>26.919</v>
      </c>
      <c r="J24" s="3">
        <v>0.67</v>
      </c>
      <c r="K24" s="3">
        <f>IF($E24="〇",J24*基本シート!$E$2,J24*VLOOKUP(LEFT(K$6,FIND("(",K$6)-1),基本シート!$B$6:$C$29,2,FALSE))</f>
        <v>20.0397</v>
      </c>
      <c r="L24" s="3">
        <v>0.7</v>
      </c>
      <c r="M24" s="3">
        <f>IF($E24="〇",L24*基本シート!$E$2,L24*VLOOKUP(LEFT(M$6,FIND("(",M$6)-1),基本シート!$B$6:$C$29,2,FALSE))</f>
        <v>20.936999999999998</v>
      </c>
      <c r="N24" s="3">
        <v>0.84</v>
      </c>
      <c r="O24" s="3">
        <f>IF($E24="〇",N24*基本シート!$E$2,N24*VLOOKUP(LEFT(O$6,FIND("(",O$6)-1),基本シート!$B$6:$C$29,2,FALSE))</f>
        <v>25.124399999999998</v>
      </c>
      <c r="P24" s="3">
        <v>0.95</v>
      </c>
      <c r="Q24" s="3">
        <f>IF($E24="〇",P24*基本シート!$E$2,P24*VLOOKUP(LEFT(Q$6,FIND("(",Q$6)-1),基本シート!$B$6:$C$29,2,FALSE))</f>
        <v>28.4145</v>
      </c>
      <c r="R24" s="3">
        <v>1.57</v>
      </c>
      <c r="S24" s="3">
        <f>IF($E24="〇",R24*基本シート!$E$2,R24*VLOOKUP(LEFT(S$6,FIND("(",S$6)-1),基本シート!$B$6:$C$29,2,FALSE))</f>
        <v>46.9587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0.25</v>
      </c>
      <c r="W24" s="3">
        <f>IF($E24="〇",V24*基本シート!$E$2,V24*VLOOKUP(LEFT(W$6,FIND("(",W$6)-1),基本シート!$B$6:$C$29,2,FALSE))</f>
        <v>7.4775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0.29910000000000003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0.4</v>
      </c>
      <c r="AU24" s="3">
        <f>IF($E24="〇",AT24*基本シート!$E$2,AT24*VLOOKUP(LEFT(AU$6,FIND("(",AU$6)-1),基本シート!$B$6:$C$29,2,FALSE))</f>
        <v>11.964</v>
      </c>
      <c r="AV24" s="3">
        <v>0.99</v>
      </c>
      <c r="AW24" s="3">
        <f>IF($E24="〇",AV24*基本シート!$E$2,AV24*VLOOKUP(LEFT(AW$6,FIND("(",AW$6)-1),基本シート!$B$6:$C$29,2,FALSE))</f>
        <v>29.610900000000001</v>
      </c>
      <c r="AX24" s="3">
        <v>1.1299999999999999</v>
      </c>
      <c r="AY24" s="3">
        <f>IF($E24="〇",AX24*基本シート!$E$2,AX24*VLOOKUP(LEFT(AY$6,FIND("(",AY$6)-1),基本シート!$B$6:$C$29,2,FALSE))</f>
        <v>33.798299999999998</v>
      </c>
      <c r="AZ24" s="3">
        <v>0.8</v>
      </c>
      <c r="BA24" s="3">
        <f>IF($E24="〇",AZ24*基本シート!$E$2,AZ24*VLOOKUP(LEFT(BA$6,FIND("(",BA$6)-1),基本シート!$B$6:$C$29,2,FALSE))</f>
        <v>23.928000000000001</v>
      </c>
      <c r="BB24" s="3">
        <v>0.61</v>
      </c>
      <c r="BC24" s="3">
        <f>IF($E24="〇",BB24*基本シート!$E$2,BB24*VLOOKUP(LEFT(BC$6,FIND("(",BC$6)-1),基本シート!$B$6:$C$29,2,FALSE))</f>
        <v>18.245100000000001</v>
      </c>
      <c r="BD24" s="3">
        <f t="shared" si="8"/>
        <v>10.629999999999999</v>
      </c>
      <c r="BE24" s="3">
        <f t="shared" si="9"/>
        <v>318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0.77</v>
      </c>
      <c r="BN24" s="3">
        <v>4.13</v>
      </c>
      <c r="BO24" s="3">
        <v>5.76</v>
      </c>
      <c r="BP24" s="3">
        <v>6.71</v>
      </c>
      <c r="BQ24" s="3">
        <v>7.24</v>
      </c>
      <c r="BR24" s="3">
        <v>7.04</v>
      </c>
      <c r="BS24" s="3">
        <v>6.27</v>
      </c>
      <c r="BT24" s="3">
        <v>4.9000000000000004</v>
      </c>
      <c r="BU24" s="3">
        <v>2.97</v>
      </c>
      <c r="BV24" s="3">
        <v>0.84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0.5</v>
      </c>
      <c r="CU24" s="3">
        <f>CT24*基本シート!$C$3</f>
        <v>8</v>
      </c>
      <c r="CV24" s="3">
        <v>1.46</v>
      </c>
      <c r="CW24" s="3">
        <f>CV24*基本シート!$C$3</f>
        <v>23.36</v>
      </c>
      <c r="CX24" s="3">
        <v>6.01</v>
      </c>
      <c r="CY24" s="3">
        <f>CX24*基本シート!$C$3</f>
        <v>96.16</v>
      </c>
      <c r="CZ24" s="3">
        <v>6.72</v>
      </c>
      <c r="DA24" s="3">
        <f>CZ24*基本シート!$C$3</f>
        <v>107.52</v>
      </c>
      <c r="DB24" s="3">
        <v>5.75</v>
      </c>
      <c r="DC24" s="3">
        <f>DB24*基本シート!$C$3</f>
        <v>92</v>
      </c>
      <c r="DD24" s="3">
        <v>5.74</v>
      </c>
      <c r="DE24" s="3">
        <f>DD24*基本シート!$C$3</f>
        <v>91.84</v>
      </c>
      <c r="DF24" s="3">
        <v>4.41</v>
      </c>
      <c r="DG24" s="3">
        <f>DF24*基本シート!$C$3</f>
        <v>70.56</v>
      </c>
      <c r="DH24" s="3">
        <v>1.59</v>
      </c>
      <c r="DI24" s="3">
        <f>DH24*基本シート!$C$3</f>
        <v>25.44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32.209999999999994</v>
      </c>
      <c r="EA24" s="3">
        <f>ROUND(DZ24*基本シート!$C$3,0)</f>
        <v>515</v>
      </c>
      <c r="EB24" s="3">
        <v>0.03</v>
      </c>
      <c r="EC24" s="3">
        <v>0.03</v>
      </c>
      <c r="ED24" s="3">
        <v>0.04</v>
      </c>
      <c r="EE24" s="3">
        <v>0.05</v>
      </c>
      <c r="EF24" s="3">
        <v>0.04</v>
      </c>
      <c r="EG24" s="3">
        <v>0.04</v>
      </c>
      <c r="EH24" s="3">
        <v>0.02</v>
      </c>
      <c r="EI24" s="3">
        <v>0.2</v>
      </c>
      <c r="EJ24" s="3">
        <v>2.9</v>
      </c>
      <c r="EK24" s="3">
        <v>3.62</v>
      </c>
      <c r="EL24" s="3">
        <v>0.12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0.03</v>
      </c>
      <c r="EW24" s="3">
        <v>0.03</v>
      </c>
      <c r="EX24" s="3">
        <v>0.03</v>
      </c>
      <c r="EY24" s="3">
        <v>0.03</v>
      </c>
      <c r="EZ24" s="3">
        <f t="shared" si="13"/>
        <v>7.2100000000000017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0.03</v>
      </c>
      <c r="FQ24" s="3">
        <v>1.56</v>
      </c>
      <c r="FR24" s="3">
        <v>2.94</v>
      </c>
      <c r="FS24" s="3">
        <v>0.99</v>
      </c>
      <c r="FT24" s="3">
        <v>0.19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5.7100000000000009</v>
      </c>
      <c r="FZ24" s="3">
        <v>0.87</v>
      </c>
      <c r="GA24" s="3">
        <v>0.64</v>
      </c>
      <c r="GB24" s="3">
        <v>0.66</v>
      </c>
      <c r="GC24" s="3">
        <v>0.79</v>
      </c>
      <c r="GD24" s="3">
        <v>0.91</v>
      </c>
      <c r="GE24" s="3">
        <v>1.53</v>
      </c>
      <c r="GF24" s="3">
        <v>0.8</v>
      </c>
      <c r="GG24" s="3">
        <v>0.82</v>
      </c>
      <c r="GH24" s="3">
        <v>0.73</v>
      </c>
      <c r="GI24" s="3">
        <v>0.68</v>
      </c>
      <c r="GJ24" s="3">
        <v>0.57999999999999996</v>
      </c>
      <c r="GK24" s="3">
        <v>0.52</v>
      </c>
      <c r="GL24" s="3">
        <v>1.29</v>
      </c>
      <c r="GM24" s="3">
        <v>0.53</v>
      </c>
      <c r="GN24" s="3">
        <v>0.49</v>
      </c>
      <c r="GO24" s="3">
        <v>1.41</v>
      </c>
      <c r="GP24" s="3">
        <v>2.4</v>
      </c>
      <c r="GQ24" s="3">
        <v>2.95</v>
      </c>
      <c r="GR24" s="3">
        <v>0.99</v>
      </c>
      <c r="GS24" s="3">
        <v>0.59</v>
      </c>
      <c r="GT24" s="3">
        <v>0.96</v>
      </c>
      <c r="GU24" s="3">
        <v>1.1000000000000001</v>
      </c>
      <c r="GV24" s="3">
        <v>0.77</v>
      </c>
      <c r="GW24" s="3">
        <v>0.57999999999999996</v>
      </c>
      <c r="GX24" s="3">
        <f t="shared" si="15"/>
        <v>23.59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317</v>
      </c>
      <c r="C25" s="6" t="str">
        <f t="shared" si="10"/>
        <v>月曜日</v>
      </c>
      <c r="D25" s="6"/>
      <c r="E25" s="6" t="str">
        <f t="shared" si="11"/>
        <v/>
      </c>
      <c r="F25" s="6" t="s">
        <v>426</v>
      </c>
      <c r="G25" s="6" t="s">
        <v>431</v>
      </c>
      <c r="H25" s="3">
        <v>0.61</v>
      </c>
      <c r="I25" s="3">
        <f>IF($E25="〇",H25*基本シート!$E$2,H25*VLOOKUP(LEFT(I$6,FIND("(",I$6)-1),基本シート!$B$6:$C$29,2,FALSE))</f>
        <v>18.245100000000001</v>
      </c>
      <c r="J25" s="3">
        <v>0.59</v>
      </c>
      <c r="K25" s="3">
        <f>IF($E25="〇",J25*基本シート!$E$2,J25*VLOOKUP(LEFT(K$6,FIND("(",K$6)-1),基本シート!$B$6:$C$29,2,FALSE))</f>
        <v>17.646899999999999</v>
      </c>
      <c r="L25" s="3">
        <v>0.57999999999999996</v>
      </c>
      <c r="M25" s="3">
        <f>IF($E25="〇",L25*基本シート!$E$2,L25*VLOOKUP(LEFT(M$6,FIND("(",M$6)-1),基本シート!$B$6:$C$29,2,FALSE))</f>
        <v>17.347799999999999</v>
      </c>
      <c r="N25" s="3">
        <v>0.59</v>
      </c>
      <c r="O25" s="3">
        <f>IF($E25="〇",N25*基本シート!$E$2,N25*VLOOKUP(LEFT(O$6,FIND("(",O$6)-1),基本シート!$B$6:$C$29,2,FALSE))</f>
        <v>17.646899999999999</v>
      </c>
      <c r="P25" s="3">
        <v>0.81</v>
      </c>
      <c r="Q25" s="3">
        <f>IF($E25="〇",P25*基本シート!$E$2,P25*VLOOKUP(LEFT(Q$6,FIND("(",Q$6)-1),基本シート!$B$6:$C$29,2,FALSE))</f>
        <v>24.2271</v>
      </c>
      <c r="R25" s="3">
        <v>1.46</v>
      </c>
      <c r="S25" s="3">
        <f>IF($E25="〇",R25*基本シート!$E$2,R25*VLOOKUP(LEFT(S$6,FIND("(",S$6)-1),基本シート!$B$6:$C$29,2,FALSE))</f>
        <v>43.668599999999998</v>
      </c>
      <c r="T25" s="3">
        <v>0.8</v>
      </c>
      <c r="U25" s="3">
        <f>IF($E25="〇",T25*基本シート!$E$2,T25*VLOOKUP(LEFT(U$6,FIND("(",U$6)-1),基本シート!$B$6:$C$29,2,FALSE))</f>
        <v>23.928000000000001</v>
      </c>
      <c r="V25" s="3">
        <v>0.42</v>
      </c>
      <c r="W25" s="3">
        <f>IF($E25="〇",V25*基本シート!$E$2,V25*VLOOKUP(LEFT(W$6,FIND("(",W$6)-1),基本シート!$B$6:$C$29,2,FALSE))</f>
        <v>15.531599999999997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0.01</v>
      </c>
      <c r="AE25" s="3">
        <f>IF($E25="〇",AD25*基本シート!$E$2,AD25*VLOOKUP(LEFT(AE$6,FIND("(",AE$6)-1),基本シート!$B$6:$C$29,2,FALSE))</f>
        <v>0.36979999999999996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1.26</v>
      </c>
      <c r="AY25" s="3">
        <f>IF($E25="〇",AX25*基本シート!$E$2,AX25*VLOOKUP(LEFT(AY$6,FIND("(",AY$6)-1),基本シート!$B$6:$C$29,2,FALSE))</f>
        <v>37.686599999999999</v>
      </c>
      <c r="AZ25" s="3">
        <v>0.71</v>
      </c>
      <c r="BA25" s="3">
        <f>IF($E25="〇",AZ25*基本シート!$E$2,AZ25*VLOOKUP(LEFT(BA$6,FIND("(",BA$6)-1),基本シート!$B$6:$C$29,2,FALSE))</f>
        <v>21.2361</v>
      </c>
      <c r="BB25" s="3">
        <v>0.53</v>
      </c>
      <c r="BC25" s="3">
        <f>IF($E25="〇",BB25*基本シート!$E$2,BB25*VLOOKUP(LEFT(BC$6,FIND("(",BC$6)-1),基本シート!$B$6:$C$29,2,FALSE))</f>
        <v>15.852300000000001</v>
      </c>
      <c r="BD25" s="3">
        <f t="shared" si="8"/>
        <v>8.4299999999999979</v>
      </c>
      <c r="BE25" s="3">
        <f t="shared" si="9"/>
        <v>256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0.02</v>
      </c>
      <c r="BM25" s="3">
        <v>0.27</v>
      </c>
      <c r="BN25" s="3">
        <v>0.49</v>
      </c>
      <c r="BO25" s="3">
        <v>0.98</v>
      </c>
      <c r="BP25" s="3">
        <v>1.68</v>
      </c>
      <c r="BQ25" s="3">
        <v>3.24</v>
      </c>
      <c r="BR25" s="3">
        <v>5.31</v>
      </c>
      <c r="BS25" s="3">
        <v>3.69</v>
      </c>
      <c r="BT25" s="3">
        <v>2.7</v>
      </c>
      <c r="BU25" s="3">
        <v>1.83</v>
      </c>
      <c r="BV25" s="3">
        <v>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0.13</v>
      </c>
      <c r="DA25" s="3">
        <f>CZ25*基本シート!$C$3</f>
        <v>2.08</v>
      </c>
      <c r="DB25" s="3">
        <v>3.1</v>
      </c>
      <c r="DC25" s="3">
        <f>DB25*基本シート!$C$3</f>
        <v>49.6</v>
      </c>
      <c r="DD25" s="3">
        <v>3.08</v>
      </c>
      <c r="DE25" s="3">
        <f>DD25*基本シート!$C$3</f>
        <v>49.28</v>
      </c>
      <c r="DF25" s="3">
        <v>2.5099999999999998</v>
      </c>
      <c r="DG25" s="3">
        <f>DF25*基本シート!$C$3</f>
        <v>40.159999999999997</v>
      </c>
      <c r="DH25" s="3">
        <v>1.28</v>
      </c>
      <c r="DI25" s="3">
        <f>DH25*基本シート!$C$3</f>
        <v>20.48</v>
      </c>
      <c r="DJ25" s="3">
        <v>0.01</v>
      </c>
      <c r="DK25" s="3">
        <f>DJ25*基本シート!$C$3</f>
        <v>0.16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10.169999999999998</v>
      </c>
      <c r="EA25" s="3">
        <f>ROUND(DZ25*基本シート!$C$3,0)</f>
        <v>163</v>
      </c>
      <c r="EB25" s="3">
        <v>0.02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0.01</v>
      </c>
      <c r="EJ25" s="3">
        <v>0.25</v>
      </c>
      <c r="EK25" s="3">
        <v>0.76</v>
      </c>
      <c r="EL25" s="3">
        <v>1.46</v>
      </c>
      <c r="EM25" s="3">
        <v>2.91</v>
      </c>
      <c r="EN25" s="3">
        <v>1.6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0.03</v>
      </c>
      <c r="EX25" s="3">
        <v>0.03</v>
      </c>
      <c r="EY25" s="3">
        <v>0.03</v>
      </c>
      <c r="EZ25" s="3">
        <f t="shared" si="13"/>
        <v>7.28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0.21</v>
      </c>
      <c r="FQ25" s="3">
        <v>1.37</v>
      </c>
      <c r="FR25" s="3">
        <v>1.87</v>
      </c>
      <c r="FS25" s="3">
        <v>0.78</v>
      </c>
      <c r="FT25" s="3">
        <v>0.89</v>
      </c>
      <c r="FU25" s="3">
        <v>0.66</v>
      </c>
      <c r="FV25" s="3">
        <v>0</v>
      </c>
      <c r="FW25" s="3">
        <v>0</v>
      </c>
      <c r="FX25" s="3">
        <v>0</v>
      </c>
      <c r="FY25" s="3">
        <f t="shared" si="14"/>
        <v>5.78</v>
      </c>
      <c r="FZ25" s="3">
        <v>0.59</v>
      </c>
      <c r="GA25" s="3">
        <v>0.56000000000000005</v>
      </c>
      <c r="GB25" s="3">
        <v>0.55000000000000004</v>
      </c>
      <c r="GC25" s="3">
        <v>0.56000000000000005</v>
      </c>
      <c r="GD25" s="3">
        <v>0.78</v>
      </c>
      <c r="GE25" s="3">
        <v>1.43</v>
      </c>
      <c r="GF25" s="3">
        <v>0.8</v>
      </c>
      <c r="GG25" s="3">
        <v>0.68</v>
      </c>
      <c r="GH25" s="3">
        <v>0.24</v>
      </c>
      <c r="GI25" s="3">
        <v>0.21</v>
      </c>
      <c r="GJ25" s="3">
        <v>0.21</v>
      </c>
      <c r="GK25" s="3">
        <v>0.21</v>
      </c>
      <c r="GL25" s="3">
        <v>0.61</v>
      </c>
      <c r="GM25" s="3">
        <v>0.6</v>
      </c>
      <c r="GN25" s="3">
        <v>0.19</v>
      </c>
      <c r="GO25" s="3">
        <v>0.76</v>
      </c>
      <c r="GP25" s="3">
        <v>1.92</v>
      </c>
      <c r="GQ25" s="3">
        <v>1.87</v>
      </c>
      <c r="GR25" s="3">
        <v>0.78</v>
      </c>
      <c r="GS25" s="3">
        <v>0.89</v>
      </c>
      <c r="GT25" s="3">
        <v>0.67</v>
      </c>
      <c r="GU25" s="3">
        <v>1.23</v>
      </c>
      <c r="GV25" s="3">
        <v>0.68</v>
      </c>
      <c r="GW25" s="3">
        <v>0.5</v>
      </c>
      <c r="GX25" s="3">
        <f t="shared" si="15"/>
        <v>17.52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318</v>
      </c>
      <c r="C26" s="6" t="str">
        <f t="shared" si="10"/>
        <v>火曜日</v>
      </c>
      <c r="D26" s="6"/>
      <c r="E26" s="6" t="str">
        <f t="shared" si="11"/>
        <v/>
      </c>
      <c r="F26" s="6" t="s">
        <v>426</v>
      </c>
      <c r="G26" s="6" t="s">
        <v>426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0.47</v>
      </c>
      <c r="K26" s="3">
        <f>IF($E26="〇",J26*基本シート!$E$2,J26*VLOOKUP(LEFT(K$6,FIND("(",K$6)-1),基本シート!$B$6:$C$29,2,FALSE))</f>
        <v>14.057699999999999</v>
      </c>
      <c r="L26" s="3">
        <v>0.44</v>
      </c>
      <c r="M26" s="3">
        <f>IF($E26="〇",L26*基本シート!$E$2,L26*VLOOKUP(LEFT(M$6,FIND("(",M$6)-1),基本シート!$B$6:$C$29,2,FALSE))</f>
        <v>13.160400000000001</v>
      </c>
      <c r="N26" s="3">
        <v>0.46</v>
      </c>
      <c r="O26" s="3">
        <f>IF($E26="〇",N26*基本シート!$E$2,N26*VLOOKUP(LEFT(O$6,FIND("(",O$6)-1),基本シート!$B$6:$C$29,2,FALSE))</f>
        <v>13.758600000000001</v>
      </c>
      <c r="P26" s="3">
        <v>0.69</v>
      </c>
      <c r="Q26" s="3">
        <f>IF($E26="〇",P26*基本シート!$E$2,P26*VLOOKUP(LEFT(Q$6,FIND("(",Q$6)-1),基本シート!$B$6:$C$29,2,FALSE))</f>
        <v>20.637899999999998</v>
      </c>
      <c r="R26" s="3">
        <v>0.46</v>
      </c>
      <c r="S26" s="3">
        <f>IF($E26="〇",R26*基本シート!$E$2,R26*VLOOKUP(LEFT(S$6,FIND("(",S$6)-1),基本シート!$B$6:$C$29,2,FALSE))</f>
        <v>13.758600000000001</v>
      </c>
      <c r="T26" s="3">
        <v>0.7</v>
      </c>
      <c r="U26" s="3">
        <f>IF($E26="〇",T26*基本シート!$E$2,T26*VLOOKUP(LEFT(U$6,FIND("(",U$6)-1),基本シート!$B$6:$C$29,2,FALSE))</f>
        <v>20.936999999999998</v>
      </c>
      <c r="V26" s="3">
        <v>0.43</v>
      </c>
      <c r="W26" s="3">
        <f>IF($E26="〇",V26*基本シート!$E$2,V26*VLOOKUP(LEFT(W$6,FIND("(",W$6)-1),基本シート!$B$6:$C$29,2,FALSE))</f>
        <v>15.901399999999999</v>
      </c>
      <c r="X26" s="3">
        <v>0.03</v>
      </c>
      <c r="Y26" s="3">
        <f>IF($E26="〇",X26*基本シート!$E$2,X26*VLOOKUP(LEFT(Y$6,FIND("(",Y$6)-1),基本シート!$B$6:$C$29,2,FALSE))</f>
        <v>1.1093999999999999</v>
      </c>
      <c r="Z26" s="3">
        <v>0.06</v>
      </c>
      <c r="AA26" s="3">
        <f>IF($E26="〇",Z26*基本シート!$E$2,Z26*VLOOKUP(LEFT(AA$6,FIND("(",AA$6)-1),基本シート!$B$6:$C$29,2,FALSE))</f>
        <v>2.2187999999999999</v>
      </c>
      <c r="AB26" s="3">
        <v>0.03</v>
      </c>
      <c r="AC26" s="3">
        <f>IF($E26="〇",AB26*基本シート!$E$2,AB26*VLOOKUP(LEFT(AC$6,FIND("(",AC$6)-1),基本シート!$B$6:$C$29,2,FALSE))</f>
        <v>1.1093999999999999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0.16</v>
      </c>
      <c r="AU26" s="3">
        <f>IF($E26="〇",AT26*基本シート!$E$2,AT26*VLOOKUP(LEFT(AU$6,FIND("(",AU$6)-1),基本シート!$B$6:$C$29,2,FALSE))</f>
        <v>5.9167999999999994</v>
      </c>
      <c r="AV26" s="3">
        <v>0.84</v>
      </c>
      <c r="AW26" s="3">
        <f>IF($E26="〇",AV26*基本シート!$E$2,AV26*VLOOKUP(LEFT(AW$6,FIND("(",AW$6)-1),基本シート!$B$6:$C$29,2,FALSE))</f>
        <v>31.063199999999995</v>
      </c>
      <c r="AX26" s="3">
        <v>1.41</v>
      </c>
      <c r="AY26" s="3">
        <f>IF($E26="〇",AX26*基本シート!$E$2,AX26*VLOOKUP(LEFT(AY$6,FIND("(",AY$6)-1),基本シート!$B$6:$C$29,2,FALSE))</f>
        <v>42.173099999999998</v>
      </c>
      <c r="AZ26" s="3">
        <v>0.9</v>
      </c>
      <c r="BA26" s="3">
        <f>IF($E26="〇",AZ26*基本シート!$E$2,AZ26*VLOOKUP(LEFT(BA$6,FIND("(",BA$6)-1),基本シート!$B$6:$C$29,2,FALSE))</f>
        <v>26.919</v>
      </c>
      <c r="BB26" s="3">
        <v>0.63</v>
      </c>
      <c r="BC26" s="3">
        <f>IF($E26="〇",BB26*基本シート!$E$2,BB26*VLOOKUP(LEFT(BC$6,FIND("(",BC$6)-1),基本シート!$B$6:$C$29,2,FALSE))</f>
        <v>18.843299999999999</v>
      </c>
      <c r="BD26" s="3">
        <f t="shared" si="8"/>
        <v>8.18</v>
      </c>
      <c r="BE26" s="3">
        <f t="shared" si="9"/>
        <v>256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0.06</v>
      </c>
      <c r="BN26" s="3">
        <v>0.32</v>
      </c>
      <c r="BO26" s="3">
        <v>0.86</v>
      </c>
      <c r="BP26" s="3">
        <v>1.19</v>
      </c>
      <c r="BQ26" s="3">
        <v>1.94</v>
      </c>
      <c r="BR26" s="3">
        <v>4.8499999999999996</v>
      </c>
      <c r="BS26" s="3">
        <v>5.13</v>
      </c>
      <c r="BT26" s="3">
        <v>2.74</v>
      </c>
      <c r="BU26" s="3">
        <v>2.1800000000000002</v>
      </c>
      <c r="BV26" s="3">
        <v>0.78</v>
      </c>
      <c r="BW26" s="3">
        <v>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</v>
      </c>
      <c r="CY26" s="3">
        <f>CX26*基本シート!$C$3</f>
        <v>0</v>
      </c>
      <c r="CZ26" s="3">
        <v>0.01</v>
      </c>
      <c r="DA26" s="3">
        <f>CZ26*基本シート!$C$3</f>
        <v>0.16</v>
      </c>
      <c r="DB26" s="3">
        <v>0.7</v>
      </c>
      <c r="DC26" s="3">
        <f>DB26*基本シート!$C$3</f>
        <v>11.2</v>
      </c>
      <c r="DD26" s="3">
        <v>4.5199999999999996</v>
      </c>
      <c r="DE26" s="3">
        <f>DD26*基本シート!$C$3</f>
        <v>72.319999999999993</v>
      </c>
      <c r="DF26" s="3">
        <v>2.54</v>
      </c>
      <c r="DG26" s="3">
        <f>DF26*基本シート!$C$3</f>
        <v>40.64</v>
      </c>
      <c r="DH26" s="3">
        <v>0.83</v>
      </c>
      <c r="DI26" s="3">
        <f>DH26*基本シート!$C$3</f>
        <v>13.28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8.6399999999999988</v>
      </c>
      <c r="EA26" s="3">
        <f>ROUND(DZ26*基本シート!$C$3,0)</f>
        <v>138</v>
      </c>
      <c r="EB26" s="3">
        <v>0.03</v>
      </c>
      <c r="EC26" s="3">
        <v>0.03</v>
      </c>
      <c r="ED26" s="3">
        <v>0.03</v>
      </c>
      <c r="EE26" s="3">
        <v>0.03</v>
      </c>
      <c r="EF26" s="3">
        <v>0.03</v>
      </c>
      <c r="EG26" s="3">
        <v>0.04</v>
      </c>
      <c r="EH26" s="3">
        <v>0.03</v>
      </c>
      <c r="EI26" s="3">
        <v>0.01</v>
      </c>
      <c r="EJ26" s="3">
        <v>0.08</v>
      </c>
      <c r="EK26" s="3">
        <v>0</v>
      </c>
      <c r="EL26" s="3">
        <v>0.96</v>
      </c>
      <c r="EM26" s="3">
        <v>1.72</v>
      </c>
      <c r="EN26" s="3">
        <v>3.95</v>
      </c>
      <c r="EO26" s="3">
        <v>0.4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3"/>
        <v>7.4600000000000017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0.02</v>
      </c>
      <c r="FK26" s="3">
        <v>0</v>
      </c>
      <c r="FL26" s="3">
        <v>0</v>
      </c>
      <c r="FM26" s="3">
        <v>0</v>
      </c>
      <c r="FN26" s="3">
        <v>0</v>
      </c>
      <c r="FO26" s="3">
        <v>0.01</v>
      </c>
      <c r="FP26" s="3">
        <v>0.03</v>
      </c>
      <c r="FQ26" s="3">
        <v>1.2</v>
      </c>
      <c r="FR26" s="3">
        <v>2.34</v>
      </c>
      <c r="FS26" s="3">
        <v>1.04</v>
      </c>
      <c r="FT26" s="3">
        <v>1.05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5.6899999999999995</v>
      </c>
      <c r="FZ26" s="3">
        <v>0.43</v>
      </c>
      <c r="GA26" s="3">
        <v>0.44</v>
      </c>
      <c r="GB26" s="3">
        <v>0.41</v>
      </c>
      <c r="GC26" s="3">
        <v>0.43</v>
      </c>
      <c r="GD26" s="3">
        <v>0.66</v>
      </c>
      <c r="GE26" s="3">
        <v>0.42</v>
      </c>
      <c r="GF26" s="3">
        <v>0.67</v>
      </c>
      <c r="GG26" s="3">
        <v>0.48</v>
      </c>
      <c r="GH26" s="3">
        <v>0.27</v>
      </c>
      <c r="GI26" s="3">
        <v>0.93</v>
      </c>
      <c r="GJ26" s="3">
        <v>0.26</v>
      </c>
      <c r="GK26" s="3">
        <v>0.21</v>
      </c>
      <c r="GL26" s="3">
        <v>0.2</v>
      </c>
      <c r="GM26" s="3">
        <v>0.21</v>
      </c>
      <c r="GN26" s="3">
        <v>0.21</v>
      </c>
      <c r="GO26" s="3">
        <v>1.38</v>
      </c>
      <c r="GP26" s="3">
        <v>1.97</v>
      </c>
      <c r="GQ26" s="3">
        <v>2.35</v>
      </c>
      <c r="GR26" s="3">
        <v>1.04</v>
      </c>
      <c r="GS26" s="3">
        <v>1.2</v>
      </c>
      <c r="GT26" s="3">
        <v>0.81</v>
      </c>
      <c r="GU26" s="3">
        <v>1.38</v>
      </c>
      <c r="GV26" s="3">
        <v>0.87</v>
      </c>
      <c r="GW26" s="3">
        <v>0.6</v>
      </c>
      <c r="GX26" s="3">
        <f t="shared" si="15"/>
        <v>17.830000000000002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319</v>
      </c>
      <c r="C27" s="6" t="str">
        <f t="shared" si="10"/>
        <v>水曜日</v>
      </c>
      <c r="D27" s="6"/>
      <c r="E27" s="6" t="str">
        <f t="shared" si="11"/>
        <v/>
      </c>
      <c r="F27" s="6" t="s">
        <v>426</v>
      </c>
      <c r="G27" s="6" t="s">
        <v>430</v>
      </c>
      <c r="H27" s="3">
        <v>0.64</v>
      </c>
      <c r="I27" s="3">
        <f>IF($E27="〇",H27*基本シート!$E$2,H27*VLOOKUP(LEFT(I$6,FIND("(",I$6)-1),基本シート!$B$6:$C$29,2,FALSE))</f>
        <v>19.142400000000002</v>
      </c>
      <c r="J27" s="3">
        <v>0.71</v>
      </c>
      <c r="K27" s="3">
        <f>IF($E27="〇",J27*基本シート!$E$2,J27*VLOOKUP(LEFT(K$6,FIND("(",K$6)-1),基本シート!$B$6:$C$29,2,FALSE))</f>
        <v>21.2361</v>
      </c>
      <c r="L27" s="3">
        <v>0.75</v>
      </c>
      <c r="M27" s="3">
        <f>IF($E27="〇",L27*基本シート!$E$2,L27*VLOOKUP(LEFT(M$6,FIND("(",M$6)-1),基本シート!$B$6:$C$29,2,FALSE))</f>
        <v>22.432500000000001</v>
      </c>
      <c r="N27" s="3">
        <v>0.87</v>
      </c>
      <c r="O27" s="3">
        <f>IF($E27="〇",N27*基本シート!$E$2,N27*VLOOKUP(LEFT(O$6,FIND("(",O$6)-1),基本シート!$B$6:$C$29,2,FALSE))</f>
        <v>26.021699999999999</v>
      </c>
      <c r="P27" s="3">
        <v>1.01</v>
      </c>
      <c r="Q27" s="3">
        <f>IF($E27="〇",P27*基本シート!$E$2,P27*VLOOKUP(LEFT(Q$6,FIND("(",Q$6)-1),基本シート!$B$6:$C$29,2,FALSE))</f>
        <v>30.209099999999999</v>
      </c>
      <c r="R27" s="3">
        <v>0.89</v>
      </c>
      <c r="S27" s="3">
        <f>IF($E27="〇",R27*基本シート!$E$2,R27*VLOOKUP(LEFT(S$6,FIND("(",S$6)-1),基本シート!$B$6:$C$29,2,FALSE))</f>
        <v>26.619900000000001</v>
      </c>
      <c r="T27" s="3">
        <v>0.96</v>
      </c>
      <c r="U27" s="3">
        <f>IF($E27="〇",T27*基本シート!$E$2,T27*VLOOKUP(LEFT(U$6,FIND("(",U$6)-1),基本シート!$B$6:$C$29,2,FALSE))</f>
        <v>28.7136</v>
      </c>
      <c r="V27" s="3">
        <v>0.47</v>
      </c>
      <c r="W27" s="3">
        <f>IF($E27="〇",V27*基本シート!$E$2,V27*VLOOKUP(LEFT(W$6,FIND("(",W$6)-1),基本シート!$B$6:$C$29,2,FALSE))</f>
        <v>17.380599999999998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0.45</v>
      </c>
      <c r="AO27" s="3">
        <f>IF($E27="〇",AN27*基本シート!$E$2,AN27*VLOOKUP(LEFT(AO$6,FIND("(",AO$6)-1),基本シート!$B$6:$C$29,2,FALSE))</f>
        <v>16.640999999999998</v>
      </c>
      <c r="AP27" s="3">
        <v>1.59</v>
      </c>
      <c r="AQ27" s="3">
        <f>IF($E27="〇",AP27*基本シート!$E$2,AP27*VLOOKUP(LEFT(AQ$6,FIND("(",AQ$6)-1),基本シート!$B$6:$C$29,2,FALSE))</f>
        <v>58.798200000000001</v>
      </c>
      <c r="AR27" s="3">
        <v>1.34</v>
      </c>
      <c r="AS27" s="3">
        <f>IF($E27="〇",AR27*基本シート!$E$2,AR27*VLOOKUP(LEFT(AS$6,FIND("(",AS$6)-1),基本シート!$B$6:$C$29,2,FALSE))</f>
        <v>49.553199999999997</v>
      </c>
      <c r="AT27" s="3">
        <v>1.49</v>
      </c>
      <c r="AU27" s="3">
        <f>IF($E27="〇",AT27*基本シート!$E$2,AT27*VLOOKUP(LEFT(AU$6,FIND("(",AU$6)-1),基本シート!$B$6:$C$29,2,FALSE))</f>
        <v>55.100199999999994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1.96</v>
      </c>
      <c r="AY27" s="3">
        <f>IF($E27="〇",AX27*基本シート!$E$2,AX27*VLOOKUP(LEFT(AY$6,FIND("(",AY$6)-1),基本シート!$B$6:$C$29,2,FALSE))</f>
        <v>58.623599999999996</v>
      </c>
      <c r="AZ27" s="3">
        <v>1.26</v>
      </c>
      <c r="BA27" s="3">
        <f>IF($E27="〇",AZ27*基本シート!$E$2,AZ27*VLOOKUP(LEFT(BA$6,FIND("(",BA$6)-1),基本シート!$B$6:$C$29,2,FALSE))</f>
        <v>37.686599999999999</v>
      </c>
      <c r="BB27" s="3">
        <v>1.2</v>
      </c>
      <c r="BC27" s="3">
        <f>IF($E27="〇",BB27*基本シート!$E$2,BB27*VLOOKUP(LEFT(BC$6,FIND("(",BC$6)-1),基本シート!$B$6:$C$29,2,FALSE))</f>
        <v>35.891999999999996</v>
      </c>
      <c r="BD27" s="3">
        <f t="shared" si="8"/>
        <v>17.05</v>
      </c>
      <c r="BE27" s="3">
        <f t="shared" si="9"/>
        <v>558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0.39</v>
      </c>
      <c r="BN27" s="3">
        <v>1.06</v>
      </c>
      <c r="BO27" s="3">
        <v>1.85</v>
      </c>
      <c r="BP27" s="3">
        <v>1.52</v>
      </c>
      <c r="BQ27" s="3">
        <v>0.89</v>
      </c>
      <c r="BR27" s="3">
        <v>1.43</v>
      </c>
      <c r="BS27" s="3">
        <v>0.7</v>
      </c>
      <c r="BT27" s="3">
        <v>1.1399999999999999</v>
      </c>
      <c r="BU27" s="3">
        <v>0.51</v>
      </c>
      <c r="BV27" s="3">
        <v>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0.02</v>
      </c>
      <c r="CW27" s="3">
        <f>CV27*基本シート!$C$3</f>
        <v>0.32</v>
      </c>
      <c r="CX27" s="3">
        <v>0</v>
      </c>
      <c r="CY27" s="3">
        <f>CX27*基本シート!$C$3</f>
        <v>0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0.01</v>
      </c>
      <c r="DI27" s="3">
        <f>DH27*基本シート!$C$3</f>
        <v>0.16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6.0000000000000005E-2</v>
      </c>
      <c r="EA27" s="3">
        <f>ROUND(DZ27*基本シート!$C$3,0)</f>
        <v>1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0.03</v>
      </c>
      <c r="EJ27" s="3">
        <v>0.81</v>
      </c>
      <c r="EK27" s="3">
        <v>1.53</v>
      </c>
      <c r="EL27" s="3">
        <v>1.29</v>
      </c>
      <c r="EM27" s="3">
        <v>0.59</v>
      </c>
      <c r="EN27" s="3">
        <v>1.2</v>
      </c>
      <c r="EO27" s="3">
        <v>0.39</v>
      </c>
      <c r="EP27" s="3">
        <v>0</v>
      </c>
      <c r="EQ27" s="3">
        <v>0</v>
      </c>
      <c r="ER27" s="3">
        <v>0</v>
      </c>
      <c r="ES27" s="3">
        <v>0.04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0.03</v>
      </c>
      <c r="EZ27" s="3">
        <f t="shared" si="13"/>
        <v>6.2900000000000009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0.87</v>
      </c>
      <c r="FP27" s="3">
        <v>1.94</v>
      </c>
      <c r="FQ27" s="3">
        <v>1.78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4.59</v>
      </c>
      <c r="FZ27" s="3">
        <v>0.61</v>
      </c>
      <c r="GA27" s="3">
        <v>0.68</v>
      </c>
      <c r="GB27" s="3">
        <v>0.72</v>
      </c>
      <c r="GC27" s="3">
        <v>0.84</v>
      </c>
      <c r="GD27" s="3">
        <v>0.98</v>
      </c>
      <c r="GE27" s="3">
        <v>0.86</v>
      </c>
      <c r="GF27" s="3">
        <v>0.98</v>
      </c>
      <c r="GG27" s="3">
        <v>0.83</v>
      </c>
      <c r="GH27" s="3">
        <v>0.25</v>
      </c>
      <c r="GI27" s="3">
        <v>0.3</v>
      </c>
      <c r="GJ27" s="3">
        <v>0.23</v>
      </c>
      <c r="GK27" s="3">
        <v>0.28999999999999998</v>
      </c>
      <c r="GL27" s="3">
        <v>0.22</v>
      </c>
      <c r="GM27" s="3">
        <v>0.3</v>
      </c>
      <c r="GN27" s="3">
        <v>2.0099999999999998</v>
      </c>
      <c r="GO27" s="3">
        <v>2.44</v>
      </c>
      <c r="GP27" s="3">
        <v>2.2599999999999998</v>
      </c>
      <c r="GQ27" s="3">
        <v>1.55</v>
      </c>
      <c r="GR27" s="3">
        <v>1.3</v>
      </c>
      <c r="GS27" s="3">
        <v>1.46</v>
      </c>
      <c r="GT27" s="3">
        <v>1.42</v>
      </c>
      <c r="GU27" s="3">
        <v>1.92</v>
      </c>
      <c r="GV27" s="3">
        <v>1.22</v>
      </c>
      <c r="GW27" s="3">
        <v>1.17</v>
      </c>
      <c r="GX27" s="3">
        <f t="shared" si="15"/>
        <v>24.840000000000003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320</v>
      </c>
      <c r="C28" s="6" t="str">
        <f t="shared" si="10"/>
        <v>木曜日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1.2</v>
      </c>
      <c r="I28" s="3">
        <f>IF($E28="〇",H28*基本シート!$E$2,H28*VLOOKUP(LEFT(I$6,FIND("(",I$6)-1),基本シート!$B$6:$C$29,2,FALSE))</f>
        <v>35.891999999999996</v>
      </c>
      <c r="J28" s="3">
        <v>1.23</v>
      </c>
      <c r="K28" s="3">
        <f>IF($E28="〇",J28*基本シート!$E$2,J28*VLOOKUP(LEFT(K$6,FIND("(",K$6)-1),基本シート!$B$6:$C$29,2,FALSE))</f>
        <v>36.789299999999997</v>
      </c>
      <c r="L28" s="3">
        <v>1.05</v>
      </c>
      <c r="M28" s="3">
        <f>IF($E28="〇",L28*基本シート!$E$2,L28*VLOOKUP(LEFT(M$6,FIND("(",M$6)-1),基本シート!$B$6:$C$29,2,FALSE))</f>
        <v>31.4055</v>
      </c>
      <c r="N28" s="3">
        <v>1.23</v>
      </c>
      <c r="O28" s="3">
        <f>IF($E28="〇",N28*基本シート!$E$2,N28*VLOOKUP(LEFT(O$6,FIND("(",O$6)-1),基本シート!$B$6:$C$29,2,FALSE))</f>
        <v>36.789299999999997</v>
      </c>
      <c r="P28" s="3">
        <v>1.26</v>
      </c>
      <c r="Q28" s="3">
        <f>IF($E28="〇",P28*基本シート!$E$2,P28*VLOOKUP(LEFT(Q$6,FIND("(",Q$6)-1),基本シート!$B$6:$C$29,2,FALSE))</f>
        <v>37.686599999999999</v>
      </c>
      <c r="R28" s="3">
        <v>1.1399999999999999</v>
      </c>
      <c r="S28" s="3">
        <f>IF($E28="〇",R28*基本シート!$E$2,R28*VLOOKUP(LEFT(S$6,FIND("(",S$6)-1),基本シート!$B$6:$C$29,2,FALSE))</f>
        <v>34.0974</v>
      </c>
      <c r="T28" s="3">
        <v>1.39</v>
      </c>
      <c r="U28" s="3">
        <f>IF($E28="〇",T28*基本シート!$E$2,T28*VLOOKUP(LEFT(U$6,FIND("(",U$6)-1),基本シート!$B$6:$C$29,2,FALSE))</f>
        <v>41.5749</v>
      </c>
      <c r="V28" s="3">
        <v>1.05</v>
      </c>
      <c r="W28" s="3">
        <f>IF($E28="〇",V28*基本シート!$E$2,V28*VLOOKUP(LEFT(W$6,FIND("(",W$6)-1),基本シート!$B$6:$C$29,2,FALSE))</f>
        <v>38.829000000000001</v>
      </c>
      <c r="X28" s="3">
        <v>0.54</v>
      </c>
      <c r="Y28" s="3">
        <f>IF($E28="〇",X28*基本シート!$E$2,X28*VLOOKUP(LEFT(Y$6,FIND("(",Y$6)-1),基本シート!$B$6:$C$29,2,FALSE))</f>
        <v>19.969200000000001</v>
      </c>
      <c r="Z28" s="3">
        <v>0.56999999999999995</v>
      </c>
      <c r="AA28" s="3">
        <f>IF($E28="〇",Z28*基本シート!$E$2,Z28*VLOOKUP(LEFT(AA$6,FIND("(",AA$6)-1),基本シート!$B$6:$C$29,2,FALSE))</f>
        <v>21.078599999999998</v>
      </c>
      <c r="AB28" s="3">
        <v>0.68</v>
      </c>
      <c r="AC28" s="3">
        <f>IF($E28="〇",AB28*基本シート!$E$2,AB28*VLOOKUP(LEFT(AC$6,FIND("(",AC$6)-1),基本シート!$B$6:$C$29,2,FALSE))</f>
        <v>25.1464</v>
      </c>
      <c r="AD28" s="3">
        <v>0.6</v>
      </c>
      <c r="AE28" s="3">
        <f>IF($E28="〇",AD28*基本シート!$E$2,AD28*VLOOKUP(LEFT(AE$6,FIND("(",AE$6)-1),基本シート!$B$6:$C$29,2,FALSE))</f>
        <v>22.187999999999999</v>
      </c>
      <c r="AF28" s="3">
        <v>0.37</v>
      </c>
      <c r="AG28" s="3">
        <f>IF($E28="〇",AF28*基本シート!$E$2,AF28*VLOOKUP(LEFT(AG$6,FIND("(",AG$6)-1),基本シート!$B$6:$C$29,2,FALSE))</f>
        <v>13.682599999999999</v>
      </c>
      <c r="AH28" s="3">
        <v>1.5</v>
      </c>
      <c r="AI28" s="3">
        <f>IF($E28="〇",AH28*基本シート!$E$2,AH28*VLOOKUP(LEFT(AI$6,FIND("(",AI$6)-1),基本シート!$B$6:$C$29,2,FALSE))</f>
        <v>55.47</v>
      </c>
      <c r="AJ28" s="3">
        <v>2.34</v>
      </c>
      <c r="AK28" s="3">
        <f>IF($E28="〇",AJ28*基本シート!$E$2,AJ28*VLOOKUP(LEFT(AK$6,FIND("(",AK$6)-1),基本シート!$B$6:$C$29,2,FALSE))</f>
        <v>86.533199999999994</v>
      </c>
      <c r="AL28" s="3">
        <v>2.46</v>
      </c>
      <c r="AM28" s="3">
        <f>IF($E28="〇",AL28*基本シート!$E$2,AL28*VLOOKUP(LEFT(AM$6,FIND("(",AM$6)-1),基本シート!$B$6:$C$29,2,FALSE))</f>
        <v>90.970799999999997</v>
      </c>
      <c r="AN28" s="3">
        <v>2.06</v>
      </c>
      <c r="AO28" s="3">
        <f>IF($E28="〇",AN28*基本シート!$E$2,AN28*VLOOKUP(LEFT(AO$6,FIND("(",AO$6)-1),基本シート!$B$6:$C$29,2,FALSE))</f>
        <v>76.178799999999995</v>
      </c>
      <c r="AP28" s="3">
        <v>1.71</v>
      </c>
      <c r="AQ28" s="3">
        <f>IF($E28="〇",AP28*基本シート!$E$2,AP28*VLOOKUP(LEFT(AQ$6,FIND("(",AQ$6)-1),基本シート!$B$6:$C$29,2,FALSE))</f>
        <v>63.23579999999999</v>
      </c>
      <c r="AR28" s="3">
        <v>1.1000000000000001</v>
      </c>
      <c r="AS28" s="3">
        <f>IF($E28="〇",AR28*基本シート!$E$2,AR28*VLOOKUP(LEFT(AS$6,FIND("(",AS$6)-1),基本シート!$B$6:$C$29,2,FALSE))</f>
        <v>40.677999999999997</v>
      </c>
      <c r="AT28" s="3">
        <v>1.35</v>
      </c>
      <c r="AU28" s="3">
        <f>IF($E28="〇",AT28*基本シート!$E$2,AT28*VLOOKUP(LEFT(AU$6,FIND("(",AU$6)-1),基本シート!$B$6:$C$29,2,FALSE))</f>
        <v>49.923000000000002</v>
      </c>
      <c r="AV28" s="3">
        <v>1.26</v>
      </c>
      <c r="AW28" s="3">
        <f>IF($E28="〇",AV28*基本シート!$E$2,AV28*VLOOKUP(LEFT(AW$6,FIND("(",AW$6)-1),基本シート!$B$6:$C$29,2,FALSE))</f>
        <v>46.594799999999999</v>
      </c>
      <c r="AX28" s="3">
        <v>1.66</v>
      </c>
      <c r="AY28" s="3">
        <f>IF($E28="〇",AX28*基本シート!$E$2,AX28*VLOOKUP(LEFT(AY$6,FIND("(",AY$6)-1),基本シート!$B$6:$C$29,2,FALSE))</f>
        <v>49.650599999999997</v>
      </c>
      <c r="AZ28" s="3">
        <v>1.44</v>
      </c>
      <c r="BA28" s="3">
        <f>IF($E28="〇",AZ28*基本シート!$E$2,AZ28*VLOOKUP(LEFT(BA$6,FIND("(",BA$6)-1),基本シート!$B$6:$C$29,2,FALSE))</f>
        <v>43.070399999999999</v>
      </c>
      <c r="BB28" s="3">
        <v>1.07</v>
      </c>
      <c r="BC28" s="3">
        <f>IF($E28="〇",BB28*基本シート!$E$2,BB28*VLOOKUP(LEFT(BC$6,FIND("(",BC$6)-1),基本シート!$B$6:$C$29,2,FALSE))</f>
        <v>32.003700000000002</v>
      </c>
      <c r="BD28" s="3">
        <f t="shared" si="8"/>
        <v>30.260000000000005</v>
      </c>
      <c r="BE28" s="3">
        <f t="shared" si="9"/>
        <v>1029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0.01</v>
      </c>
      <c r="BQ28" s="3">
        <v>0.02</v>
      </c>
      <c r="BR28" s="3">
        <v>0.08</v>
      </c>
      <c r="BS28" s="3">
        <v>0.06</v>
      </c>
      <c r="BT28" s="3">
        <v>0.06</v>
      </c>
      <c r="BU28" s="3">
        <v>0.01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</v>
      </c>
      <c r="CY28" s="3">
        <f>CX28*基本シート!$C$3</f>
        <v>0</v>
      </c>
      <c r="CZ28" s="3">
        <v>0</v>
      </c>
      <c r="DA28" s="3">
        <f>CZ28*基本シート!$C$3</f>
        <v>0</v>
      </c>
      <c r="DB28" s="3">
        <v>0</v>
      </c>
      <c r="DC28" s="3">
        <f>DB28*基本シート!$C$3</f>
        <v>0</v>
      </c>
      <c r="DD28" s="3">
        <v>0</v>
      </c>
      <c r="DE28" s="3">
        <f>DD28*基本シート!$C$3</f>
        <v>0</v>
      </c>
      <c r="DF28" s="3">
        <v>0</v>
      </c>
      <c r="DG28" s="3">
        <f>DF28*基本シート!$C$3</f>
        <v>0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0</v>
      </c>
      <c r="EA28" s="3">
        <f>ROUND(DZ28*基本シート!$C$3,0)</f>
        <v>0</v>
      </c>
      <c r="EB28" s="3">
        <v>0.04</v>
      </c>
      <c r="EC28" s="3">
        <v>0.04</v>
      </c>
      <c r="ED28" s="3">
        <v>0.04</v>
      </c>
      <c r="EE28" s="3">
        <v>0.04</v>
      </c>
      <c r="EF28" s="3">
        <v>0.04</v>
      </c>
      <c r="EG28" s="3">
        <v>0.03</v>
      </c>
      <c r="EH28" s="3">
        <v>0.04</v>
      </c>
      <c r="EI28" s="3">
        <v>0.03</v>
      </c>
      <c r="EJ28" s="3">
        <v>0.02</v>
      </c>
      <c r="EK28" s="3">
        <v>0.02</v>
      </c>
      <c r="EL28" s="3">
        <v>0.02</v>
      </c>
      <c r="EM28" s="3">
        <v>0.01</v>
      </c>
      <c r="EN28" s="3">
        <v>0.02</v>
      </c>
      <c r="EO28" s="3">
        <v>0.01</v>
      </c>
      <c r="EP28" s="3">
        <v>0.01</v>
      </c>
      <c r="EQ28" s="3">
        <v>0.01</v>
      </c>
      <c r="ER28" s="3">
        <v>0.03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0.04</v>
      </c>
      <c r="EZ28" s="3">
        <f t="shared" si="13"/>
        <v>0.73000000000000032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0</v>
      </c>
      <c r="FZ28" s="3">
        <v>1.1599999999999999</v>
      </c>
      <c r="GA28" s="3">
        <v>1.19</v>
      </c>
      <c r="GB28" s="3">
        <v>1.01</v>
      </c>
      <c r="GC28" s="3">
        <v>1.19</v>
      </c>
      <c r="GD28" s="3">
        <v>1.22</v>
      </c>
      <c r="GE28" s="3">
        <v>1.1100000000000001</v>
      </c>
      <c r="GF28" s="3">
        <v>1.35</v>
      </c>
      <c r="GG28" s="3">
        <v>1.02</v>
      </c>
      <c r="GH28" s="3">
        <v>0.52</v>
      </c>
      <c r="GI28" s="3">
        <v>0.55000000000000004</v>
      </c>
      <c r="GJ28" s="3">
        <v>0.67</v>
      </c>
      <c r="GK28" s="3">
        <v>0.61</v>
      </c>
      <c r="GL28" s="3">
        <v>0.43</v>
      </c>
      <c r="GM28" s="3">
        <v>1.55</v>
      </c>
      <c r="GN28" s="3">
        <v>2.39</v>
      </c>
      <c r="GO28" s="3">
        <v>2.46</v>
      </c>
      <c r="GP28" s="3">
        <v>2.0299999999999998</v>
      </c>
      <c r="GQ28" s="3">
        <v>1.67</v>
      </c>
      <c r="GR28" s="3">
        <v>1.06</v>
      </c>
      <c r="GS28" s="3">
        <v>1.31</v>
      </c>
      <c r="GT28" s="3">
        <v>1.22</v>
      </c>
      <c r="GU28" s="3">
        <v>1.62</v>
      </c>
      <c r="GV28" s="3">
        <v>1.4</v>
      </c>
      <c r="GW28" s="3">
        <v>1.03</v>
      </c>
      <c r="GX28" s="3">
        <f t="shared" si="15"/>
        <v>29.77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321</v>
      </c>
      <c r="C29" s="6" t="str">
        <f t="shared" si="10"/>
        <v>金曜日</v>
      </c>
      <c r="D29" s="6" t="s">
        <v>82</v>
      </c>
      <c r="E29" s="6" t="str">
        <f t="shared" si="11"/>
        <v>〇</v>
      </c>
      <c r="F29" s="6" t="s">
        <v>426</v>
      </c>
      <c r="G29" s="6" t="s">
        <v>428</v>
      </c>
      <c r="H29" s="3">
        <v>1.03</v>
      </c>
      <c r="I29" s="3">
        <f>IF($E29="〇",H29*基本シート!$E$2,H29*VLOOKUP(LEFT(I$6,FIND("(",I$6)-1),基本シート!$B$6:$C$29,2,FALSE))</f>
        <v>30.807300000000001</v>
      </c>
      <c r="J29" s="3">
        <v>1.1200000000000001</v>
      </c>
      <c r="K29" s="3">
        <f>IF($E29="〇",J29*基本シート!$E$2,J29*VLOOKUP(LEFT(K$6,FIND("(",K$6)-1),基本シート!$B$6:$C$29,2,FALSE))</f>
        <v>33.499200000000002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1.03</v>
      </c>
      <c r="O29" s="3">
        <f>IF($E29="〇",N29*基本シート!$E$2,N29*VLOOKUP(LEFT(O$6,FIND("(",O$6)-1),基本シート!$B$6:$C$29,2,FALSE))</f>
        <v>30.807300000000001</v>
      </c>
      <c r="P29" s="3">
        <v>1.29</v>
      </c>
      <c r="Q29" s="3">
        <f>IF($E29="〇",P29*基本シート!$E$2,P29*VLOOKUP(LEFT(Q$6,FIND("(",Q$6)-1),基本シート!$B$6:$C$29,2,FALSE))</f>
        <v>38.5839</v>
      </c>
      <c r="R29" s="3">
        <v>0.91</v>
      </c>
      <c r="S29" s="3">
        <f>IF($E29="〇",R29*基本シート!$E$2,R29*VLOOKUP(LEFT(S$6,FIND("(",S$6)-1),基本シート!$B$6:$C$29,2,FALSE))</f>
        <v>27.2181</v>
      </c>
      <c r="T29" s="3">
        <v>1.06</v>
      </c>
      <c r="U29" s="3">
        <f>IF($E29="〇",T29*基本シート!$E$2,T29*VLOOKUP(LEFT(U$6,FIND("(",U$6)-1),基本シート!$B$6:$C$29,2,FALSE))</f>
        <v>31.704600000000003</v>
      </c>
      <c r="V29" s="3">
        <v>1.25</v>
      </c>
      <c r="W29" s="3">
        <f>IF($E29="〇",V29*基本シート!$E$2,V29*VLOOKUP(LEFT(W$6,FIND("(",W$6)-1),基本シート!$B$6:$C$29,2,FALSE))</f>
        <v>37.387500000000003</v>
      </c>
      <c r="X29" s="3">
        <v>1.05</v>
      </c>
      <c r="Y29" s="3">
        <f>IF($E29="〇",X29*基本シート!$E$2,X29*VLOOKUP(LEFT(Y$6,FIND("(",Y$6)-1),基本シート!$B$6:$C$29,2,FALSE))</f>
        <v>31.4055</v>
      </c>
      <c r="Z29" s="3">
        <v>1.01</v>
      </c>
      <c r="AA29" s="3">
        <f>IF($E29="〇",Z29*基本シート!$E$2,Z29*VLOOKUP(LEFT(AA$6,FIND("(",AA$6)-1),基本シート!$B$6:$C$29,2,FALSE))</f>
        <v>30.209099999999999</v>
      </c>
      <c r="AB29" s="3">
        <v>0.8</v>
      </c>
      <c r="AC29" s="3">
        <f>IF($E29="〇",AB29*基本シート!$E$2,AB29*VLOOKUP(LEFT(AC$6,FIND("(",AC$6)-1),基本シート!$B$6:$C$29,2,FALSE))</f>
        <v>23.928000000000001</v>
      </c>
      <c r="AD29" s="3">
        <v>0.99</v>
      </c>
      <c r="AE29" s="3">
        <f>IF($E29="〇",AD29*基本シート!$E$2,AD29*VLOOKUP(LEFT(AE$6,FIND("(",AE$6)-1),基本シート!$B$6:$C$29,2,FALSE))</f>
        <v>29.610900000000001</v>
      </c>
      <c r="AF29" s="3">
        <v>0.88</v>
      </c>
      <c r="AG29" s="3">
        <f>IF($E29="〇",AF29*基本シート!$E$2,AF29*VLOOKUP(LEFT(AG$6,FIND("(",AG$6)-1),基本シート!$B$6:$C$29,2,FALSE))</f>
        <v>26.320800000000002</v>
      </c>
      <c r="AH29" s="3">
        <v>0.67</v>
      </c>
      <c r="AI29" s="3">
        <f>IF($E29="〇",AH29*基本シート!$E$2,AH29*VLOOKUP(LEFT(AI$6,FIND("(",AI$6)-1),基本シート!$B$6:$C$29,2,FALSE))</f>
        <v>20.0397</v>
      </c>
      <c r="AJ29" s="3">
        <v>2.29</v>
      </c>
      <c r="AK29" s="3">
        <f>IF($E29="〇",AJ29*基本シート!$E$2,AJ29*VLOOKUP(LEFT(AK$6,FIND("(",AK$6)-1),基本シート!$B$6:$C$29,2,FALSE))</f>
        <v>68.493899999999996</v>
      </c>
      <c r="AL29" s="3">
        <v>2.8</v>
      </c>
      <c r="AM29" s="3">
        <f>IF($E29="〇",AL29*基本シート!$E$2,AL29*VLOOKUP(LEFT(AM$6,FIND("(",AM$6)-1),基本シート!$B$6:$C$29,2,FALSE))</f>
        <v>83.74799999999999</v>
      </c>
      <c r="AN29" s="3">
        <v>2.85</v>
      </c>
      <c r="AO29" s="3">
        <f>IF($E29="〇",AN29*基本シート!$E$2,AN29*VLOOKUP(LEFT(AO$6,FIND("(",AO$6)-1),基本シート!$B$6:$C$29,2,FALSE))</f>
        <v>85.243499999999997</v>
      </c>
      <c r="AP29" s="3">
        <v>1.49</v>
      </c>
      <c r="AQ29" s="3">
        <f>IF($E29="〇",AP29*基本シート!$E$2,AP29*VLOOKUP(LEFT(AQ$6,FIND("(",AQ$6)-1),基本シート!$B$6:$C$29,2,FALSE))</f>
        <v>44.565899999999999</v>
      </c>
      <c r="AR29" s="3">
        <v>1.34</v>
      </c>
      <c r="AS29" s="3">
        <f>IF($E29="〇",AR29*基本シート!$E$2,AR29*VLOOKUP(LEFT(AS$6,FIND("(",AS$6)-1),基本シート!$B$6:$C$29,2,FALSE))</f>
        <v>40.0794</v>
      </c>
      <c r="AT29" s="3">
        <v>1.26</v>
      </c>
      <c r="AU29" s="3">
        <f>IF($E29="〇",AT29*基本シート!$E$2,AT29*VLOOKUP(LEFT(AU$6,FIND("(",AU$6)-1),基本シート!$B$6:$C$29,2,FALSE))</f>
        <v>37.686599999999999</v>
      </c>
      <c r="AV29" s="3">
        <v>1.1399999999999999</v>
      </c>
      <c r="AW29" s="3">
        <f>IF($E29="〇",AV29*基本シート!$E$2,AV29*VLOOKUP(LEFT(AW$6,FIND("(",AW$6)-1),基本シート!$B$6:$C$29,2,FALSE))</f>
        <v>34.0974</v>
      </c>
      <c r="AX29" s="3">
        <v>1.48</v>
      </c>
      <c r="AY29" s="3">
        <f>IF($E29="〇",AX29*基本シート!$E$2,AX29*VLOOKUP(LEFT(AY$6,FIND("(",AY$6)-1),基本シート!$B$6:$C$29,2,FALSE))</f>
        <v>44.266799999999996</v>
      </c>
      <c r="AZ29" s="3">
        <v>1.39</v>
      </c>
      <c r="BA29" s="3">
        <f>IF($E29="〇",AZ29*基本シート!$E$2,AZ29*VLOOKUP(LEFT(BA$6,FIND("(",BA$6)-1),基本シート!$B$6:$C$29,2,FALSE))</f>
        <v>41.5749</v>
      </c>
      <c r="BB29" s="3">
        <v>1.1299999999999999</v>
      </c>
      <c r="BC29" s="3">
        <f>IF($E29="〇",BB29*基本シート!$E$2,BB29*VLOOKUP(LEFT(BC$6,FIND("(",BC$6)-1),基本シート!$B$6:$C$29,2,FALSE))</f>
        <v>33.798299999999998</v>
      </c>
      <c r="BD29" s="3">
        <f t="shared" si="8"/>
        <v>31.320000000000004</v>
      </c>
      <c r="BE29" s="3">
        <f t="shared" si="9"/>
        <v>937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3">
        <v>0.02</v>
      </c>
      <c r="BP29" s="3">
        <v>0.05</v>
      </c>
      <c r="BQ29" s="3">
        <v>0.05</v>
      </c>
      <c r="BR29" s="3">
        <v>0.14000000000000001</v>
      </c>
      <c r="BS29" s="3">
        <v>0.12</v>
      </c>
      <c r="BT29" s="3">
        <v>0.05</v>
      </c>
      <c r="BU29" s="3">
        <v>0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</v>
      </c>
      <c r="CY29" s="3">
        <f>CX29*基本シート!$C$3</f>
        <v>0</v>
      </c>
      <c r="CZ29" s="3">
        <v>0</v>
      </c>
      <c r="DA29" s="3">
        <f>CZ29*基本シート!$C$3</f>
        <v>0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</v>
      </c>
      <c r="EA29" s="3">
        <f>ROUND(DZ29*基本シート!$C$3,0)</f>
        <v>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0.04</v>
      </c>
      <c r="EH29" s="3">
        <v>0.03</v>
      </c>
      <c r="EI29" s="3">
        <v>0.02</v>
      </c>
      <c r="EJ29" s="3">
        <v>0.01</v>
      </c>
      <c r="EK29" s="3">
        <v>0.01</v>
      </c>
      <c r="EL29" s="3">
        <v>0.01</v>
      </c>
      <c r="EM29" s="3">
        <v>0.01</v>
      </c>
      <c r="EN29" s="3">
        <v>0.01</v>
      </c>
      <c r="EO29" s="3">
        <v>0.01</v>
      </c>
      <c r="EP29" s="3">
        <v>0</v>
      </c>
      <c r="EQ29" s="3">
        <v>0.01</v>
      </c>
      <c r="ER29" s="3">
        <v>0.02</v>
      </c>
      <c r="ES29" s="3">
        <v>0.04</v>
      </c>
      <c r="ET29" s="3">
        <v>0.04</v>
      </c>
      <c r="EU29" s="3">
        <v>0.03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3"/>
        <v>0.63000000000000023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0</v>
      </c>
      <c r="FZ29" s="3">
        <v>0.99</v>
      </c>
      <c r="GA29" s="3">
        <v>1.08</v>
      </c>
      <c r="GB29" s="3">
        <v>1.02</v>
      </c>
      <c r="GC29" s="3">
        <v>0.99</v>
      </c>
      <c r="GD29" s="3">
        <v>1.25</v>
      </c>
      <c r="GE29" s="3">
        <v>0.87</v>
      </c>
      <c r="GF29" s="3">
        <v>1.03</v>
      </c>
      <c r="GG29" s="3">
        <v>1.23</v>
      </c>
      <c r="GH29" s="3">
        <v>1.04</v>
      </c>
      <c r="GI29" s="3">
        <v>1.02</v>
      </c>
      <c r="GJ29" s="3">
        <v>0.84</v>
      </c>
      <c r="GK29" s="3">
        <v>1.03</v>
      </c>
      <c r="GL29" s="3">
        <v>1.01</v>
      </c>
      <c r="GM29" s="3">
        <v>0.78</v>
      </c>
      <c r="GN29" s="3">
        <v>2.34</v>
      </c>
      <c r="GO29" s="3">
        <v>2.79</v>
      </c>
      <c r="GP29" s="3">
        <v>2.84</v>
      </c>
      <c r="GQ29" s="3">
        <v>1.45</v>
      </c>
      <c r="GR29" s="3">
        <v>1.3</v>
      </c>
      <c r="GS29" s="3">
        <v>1.23</v>
      </c>
      <c r="GT29" s="3">
        <v>1.1100000000000001</v>
      </c>
      <c r="GU29" s="3">
        <v>1.44</v>
      </c>
      <c r="GV29" s="3">
        <v>1.35</v>
      </c>
      <c r="GW29" s="3">
        <v>1.1000000000000001</v>
      </c>
      <c r="GX29" s="3">
        <f t="shared" si="15"/>
        <v>31.13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322</v>
      </c>
      <c r="C30" s="6" t="str">
        <f t="shared" si="10"/>
        <v>土曜日</v>
      </c>
      <c r="D30" s="6"/>
      <c r="E30" s="6" t="str">
        <f t="shared" si="11"/>
        <v>〇</v>
      </c>
      <c r="F30" s="6" t="s">
        <v>428</v>
      </c>
      <c r="G30" s="6" t="s">
        <v>428</v>
      </c>
      <c r="H30" s="3">
        <v>0.96</v>
      </c>
      <c r="I30" s="3">
        <f>IF($E30="〇",H30*基本シート!$E$2,H30*VLOOKUP(LEFT(I$6,FIND("(",I$6)-1),基本シート!$B$6:$C$29,2,FALSE))</f>
        <v>28.7136</v>
      </c>
      <c r="J30" s="3">
        <v>1.1399999999999999</v>
      </c>
      <c r="K30" s="3">
        <f>IF($E30="〇",J30*基本シート!$E$2,J30*VLOOKUP(LEFT(K$6,FIND("(",K$6)-1),基本シート!$B$6:$C$29,2,FALSE))</f>
        <v>34.0974</v>
      </c>
      <c r="L30" s="3">
        <v>0.99</v>
      </c>
      <c r="M30" s="3">
        <f>IF($E30="〇",L30*基本シート!$E$2,L30*VLOOKUP(LEFT(M$6,FIND("(",M$6)-1),基本シート!$B$6:$C$29,2,FALSE))</f>
        <v>29.610900000000001</v>
      </c>
      <c r="N30" s="3">
        <v>1.01</v>
      </c>
      <c r="O30" s="3">
        <f>IF($E30="〇",N30*基本シート!$E$2,N30*VLOOKUP(LEFT(O$6,FIND("(",O$6)-1),基本シート!$B$6:$C$29,2,FALSE))</f>
        <v>30.209099999999999</v>
      </c>
      <c r="P30" s="3">
        <v>0.73</v>
      </c>
      <c r="Q30" s="3">
        <f>IF($E30="〇",P30*基本シート!$E$2,P30*VLOOKUP(LEFT(Q$6,FIND("(",Q$6)-1),基本シート!$B$6:$C$29,2,FALSE))</f>
        <v>21.834299999999999</v>
      </c>
      <c r="R30" s="3">
        <v>1.0900000000000001</v>
      </c>
      <c r="S30" s="3">
        <f>IF($E30="〇",R30*基本シート!$E$2,R30*VLOOKUP(LEFT(S$6,FIND("(",S$6)-1),基本シート!$B$6:$C$29,2,FALSE))</f>
        <v>32.601900000000001</v>
      </c>
      <c r="T30" s="3">
        <v>1.06</v>
      </c>
      <c r="U30" s="3">
        <f>IF($E30="〇",T30*基本シート!$E$2,T30*VLOOKUP(LEFT(U$6,FIND("(",U$6)-1),基本シート!$B$6:$C$29,2,FALSE))</f>
        <v>31.704600000000003</v>
      </c>
      <c r="V30" s="3">
        <v>0.8</v>
      </c>
      <c r="W30" s="3">
        <f>IF($E30="〇",V30*基本シート!$E$2,V30*VLOOKUP(LEFT(W$6,FIND("(",W$6)-1),基本シート!$B$6:$C$29,2,FALSE))</f>
        <v>23.928000000000001</v>
      </c>
      <c r="X30" s="3">
        <v>1.24</v>
      </c>
      <c r="Y30" s="3">
        <f>IF($E30="〇",X30*基本シート!$E$2,X30*VLOOKUP(LEFT(Y$6,FIND("(",Y$6)-1),基本シート!$B$6:$C$29,2,FALSE))</f>
        <v>37.0884</v>
      </c>
      <c r="Z30" s="3">
        <v>0.79</v>
      </c>
      <c r="AA30" s="3">
        <f>IF($E30="〇",Z30*基本シート!$E$2,Z30*VLOOKUP(LEFT(AA$6,FIND("(",AA$6)-1),基本シート!$B$6:$C$29,2,FALSE))</f>
        <v>23.628900000000002</v>
      </c>
      <c r="AB30" s="3">
        <v>0.65</v>
      </c>
      <c r="AC30" s="3">
        <f>IF($E30="〇",AB30*基本シート!$E$2,AB30*VLOOKUP(LEFT(AC$6,FIND("(",AC$6)-1),基本シート!$B$6:$C$29,2,FALSE))</f>
        <v>19.441500000000001</v>
      </c>
      <c r="AD30" s="3">
        <v>0.5</v>
      </c>
      <c r="AE30" s="3">
        <f>IF($E30="〇",AD30*基本シート!$E$2,AD30*VLOOKUP(LEFT(AE$6,FIND("(",AE$6)-1),基本シート!$B$6:$C$29,2,FALSE))</f>
        <v>14.955</v>
      </c>
      <c r="AF30" s="3">
        <v>0.14000000000000001</v>
      </c>
      <c r="AG30" s="3">
        <f>IF($E30="〇",AF30*基本シート!$E$2,AF30*VLOOKUP(LEFT(AG$6,FIND("(",AG$6)-1),基本シート!$B$6:$C$29,2,FALSE))</f>
        <v>4.1874000000000002</v>
      </c>
      <c r="AH30" s="3">
        <v>0.02</v>
      </c>
      <c r="AI30" s="3">
        <f>IF($E30="〇",AH30*基本シート!$E$2,AH30*VLOOKUP(LEFT(AI$6,FIND("(",AI$6)-1),基本シート!$B$6:$C$29,2,FALSE))</f>
        <v>0.59820000000000007</v>
      </c>
      <c r="AJ30" s="3">
        <v>0.79</v>
      </c>
      <c r="AK30" s="3">
        <f>IF($E30="〇",AJ30*基本シート!$E$2,AJ30*VLOOKUP(LEFT(AK$6,FIND("(",AK$6)-1),基本シート!$B$6:$C$29,2,FALSE))</f>
        <v>23.628900000000002</v>
      </c>
      <c r="AL30" s="3">
        <v>1.72</v>
      </c>
      <c r="AM30" s="3">
        <f>IF($E30="〇",AL30*基本シート!$E$2,AL30*VLOOKUP(LEFT(AM$6,FIND("(",AM$6)-1),基本シート!$B$6:$C$29,2,FALSE))</f>
        <v>51.4452</v>
      </c>
      <c r="AN30" s="3">
        <v>2.2999999999999998</v>
      </c>
      <c r="AO30" s="3">
        <f>IF($E30="〇",AN30*基本シート!$E$2,AN30*VLOOKUP(LEFT(AO$6,FIND("(",AO$6)-1),基本シート!$B$6:$C$29,2,FALSE))</f>
        <v>68.792999999999992</v>
      </c>
      <c r="AP30" s="3">
        <v>1.78</v>
      </c>
      <c r="AQ30" s="3">
        <f>IF($E30="〇",AP30*基本シート!$E$2,AP30*VLOOKUP(LEFT(AQ$6,FIND("(",AQ$6)-1),基本シート!$B$6:$C$29,2,FALSE))</f>
        <v>53.239800000000002</v>
      </c>
      <c r="AR30" s="3">
        <v>1.61</v>
      </c>
      <c r="AS30" s="3">
        <f>IF($E30="〇",AR30*基本シート!$E$2,AR30*VLOOKUP(LEFT(AS$6,FIND("(",AS$6)-1),基本シート!$B$6:$C$29,2,FALSE))</f>
        <v>48.155100000000004</v>
      </c>
      <c r="AT30" s="3">
        <v>0.89</v>
      </c>
      <c r="AU30" s="3">
        <f>IF($E30="〇",AT30*基本シート!$E$2,AT30*VLOOKUP(LEFT(AU$6,FIND("(",AU$6)-1),基本シート!$B$6:$C$29,2,FALSE))</f>
        <v>26.619900000000001</v>
      </c>
      <c r="AV30" s="3">
        <v>0.97</v>
      </c>
      <c r="AW30" s="3">
        <f>IF($E30="〇",AV30*基本シート!$E$2,AV30*VLOOKUP(LEFT(AW$6,FIND("(",AW$6)-1),基本シート!$B$6:$C$29,2,FALSE))</f>
        <v>29.012699999999999</v>
      </c>
      <c r="AX30" s="3">
        <v>1.28</v>
      </c>
      <c r="AY30" s="3">
        <f>IF($E30="〇",AX30*基本シート!$E$2,AX30*VLOOKUP(LEFT(AY$6,FIND("(",AY$6)-1),基本シート!$B$6:$C$29,2,FALSE))</f>
        <v>38.284800000000004</v>
      </c>
      <c r="AZ30" s="3">
        <v>1.47</v>
      </c>
      <c r="BA30" s="3">
        <f>IF($E30="〇",AZ30*基本シート!$E$2,AZ30*VLOOKUP(LEFT(BA$6,FIND("(",BA$6)-1),基本シート!$B$6:$C$29,2,FALSE))</f>
        <v>43.967700000000001</v>
      </c>
      <c r="BB30" s="3">
        <v>1.1399999999999999</v>
      </c>
      <c r="BC30" s="3">
        <f>IF($E30="〇",BB30*基本シート!$E$2,BB30*VLOOKUP(LEFT(BC$6,FIND("(",BC$6)-1),基本シート!$B$6:$C$29,2,FALSE))</f>
        <v>34.0974</v>
      </c>
      <c r="BD30" s="3">
        <f t="shared" si="8"/>
        <v>25.07</v>
      </c>
      <c r="BE30" s="3">
        <f t="shared" si="9"/>
        <v>750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0.01</v>
      </c>
      <c r="BN30" s="3">
        <v>0.08</v>
      </c>
      <c r="BO30" s="3">
        <v>0.18</v>
      </c>
      <c r="BP30" s="3">
        <v>0.27</v>
      </c>
      <c r="BQ30" s="3">
        <v>0.32</v>
      </c>
      <c r="BR30" s="3">
        <v>0.59</v>
      </c>
      <c r="BS30" s="3">
        <v>0.95</v>
      </c>
      <c r="BT30" s="3">
        <v>1.23</v>
      </c>
      <c r="BU30" s="3">
        <v>0.98</v>
      </c>
      <c r="BV30" s="3">
        <v>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0.01</v>
      </c>
      <c r="DE30" s="3">
        <f>DD30*基本シート!$C$3</f>
        <v>0.16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0.03</v>
      </c>
      <c r="EC30" s="3">
        <v>0.04</v>
      </c>
      <c r="ED30" s="3">
        <v>0.03</v>
      </c>
      <c r="EE30" s="3">
        <v>0.03</v>
      </c>
      <c r="EF30" s="3">
        <v>0.03</v>
      </c>
      <c r="EG30" s="3">
        <v>0.04</v>
      </c>
      <c r="EH30" s="3">
        <v>0.03</v>
      </c>
      <c r="EI30" s="3">
        <v>0.01</v>
      </c>
      <c r="EJ30" s="3">
        <v>0.01</v>
      </c>
      <c r="EK30" s="3">
        <v>0.01</v>
      </c>
      <c r="EL30" s="3">
        <v>0.01</v>
      </c>
      <c r="EM30" s="3">
        <v>0</v>
      </c>
      <c r="EN30" s="3">
        <v>0.01</v>
      </c>
      <c r="EO30" s="3">
        <v>0.32</v>
      </c>
      <c r="EP30" s="3">
        <v>0</v>
      </c>
      <c r="EQ30" s="3">
        <v>0.01</v>
      </c>
      <c r="ER30" s="3">
        <v>0.02</v>
      </c>
      <c r="ES30" s="3">
        <v>0.03</v>
      </c>
      <c r="ET30" s="3">
        <v>0.04</v>
      </c>
      <c r="EU30" s="3">
        <v>0.04</v>
      </c>
      <c r="EV30" s="3">
        <v>0.04</v>
      </c>
      <c r="EW30" s="3">
        <v>0.04</v>
      </c>
      <c r="EX30" s="3">
        <v>0.03</v>
      </c>
      <c r="EY30" s="3">
        <v>0.04</v>
      </c>
      <c r="EZ30" s="3">
        <f t="shared" si="13"/>
        <v>0.89000000000000035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0.26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0.26</v>
      </c>
      <c r="FZ30" s="3">
        <v>0.93</v>
      </c>
      <c r="GA30" s="3">
        <v>1.1000000000000001</v>
      </c>
      <c r="GB30" s="3">
        <v>0.96</v>
      </c>
      <c r="GC30" s="3">
        <v>0.98</v>
      </c>
      <c r="GD30" s="3">
        <v>0.7</v>
      </c>
      <c r="GE30" s="3">
        <v>1.05</v>
      </c>
      <c r="GF30" s="3">
        <v>1.03</v>
      </c>
      <c r="GG30" s="3">
        <v>0.8</v>
      </c>
      <c r="GH30" s="3">
        <v>1.31</v>
      </c>
      <c r="GI30" s="3">
        <v>0.96</v>
      </c>
      <c r="GJ30" s="3">
        <v>0.91</v>
      </c>
      <c r="GK30" s="3">
        <v>0.82</v>
      </c>
      <c r="GL30" s="3">
        <v>0.72</v>
      </c>
      <c r="GM30" s="3">
        <v>0.64</v>
      </c>
      <c r="GN30" s="3">
        <v>2.2799999999999998</v>
      </c>
      <c r="GO30" s="3">
        <v>2.69</v>
      </c>
      <c r="GP30" s="3">
        <v>2.62</v>
      </c>
      <c r="GQ30" s="3">
        <v>1.75</v>
      </c>
      <c r="GR30" s="3">
        <v>1.57</v>
      </c>
      <c r="GS30" s="3">
        <v>0.85</v>
      </c>
      <c r="GT30" s="3">
        <v>0.93</v>
      </c>
      <c r="GU30" s="3">
        <v>1.24</v>
      </c>
      <c r="GV30" s="3">
        <v>1.44</v>
      </c>
      <c r="GW30" s="3">
        <v>1.1000000000000001</v>
      </c>
      <c r="GX30" s="3">
        <f t="shared" si="15"/>
        <v>29.380000000000006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323</v>
      </c>
      <c r="C31" s="6" t="str">
        <f t="shared" si="10"/>
        <v>日曜日</v>
      </c>
      <c r="D31" s="6"/>
      <c r="E31" s="6" t="str">
        <f t="shared" si="11"/>
        <v>〇</v>
      </c>
      <c r="F31" s="6" t="s">
        <v>426</v>
      </c>
      <c r="G31" s="6" t="s">
        <v>430</v>
      </c>
      <c r="H31" s="3">
        <v>1.02</v>
      </c>
      <c r="I31" s="3">
        <f>IF($E31="〇",H31*基本シート!$E$2,H31*VLOOKUP(LEFT(I$6,FIND("(",I$6)-1),基本シート!$B$6:$C$29,2,FALSE))</f>
        <v>30.508200000000002</v>
      </c>
      <c r="J31" s="3">
        <v>1.08</v>
      </c>
      <c r="K31" s="3">
        <f>IF($E31="〇",J31*基本シート!$E$2,J31*VLOOKUP(LEFT(K$6,FIND("(",K$6)-1),基本シート!$B$6:$C$29,2,FALSE))</f>
        <v>32.302800000000005</v>
      </c>
      <c r="L31" s="3">
        <v>0.95</v>
      </c>
      <c r="M31" s="3">
        <f>IF($E31="〇",L31*基本シート!$E$2,L31*VLOOKUP(LEFT(M$6,FIND("(",M$6)-1),基本シート!$B$6:$C$29,2,FALSE))</f>
        <v>28.4145</v>
      </c>
      <c r="N31" s="3">
        <v>0.91</v>
      </c>
      <c r="O31" s="3">
        <f>IF($E31="〇",N31*基本シート!$E$2,N31*VLOOKUP(LEFT(O$6,FIND("(",O$6)-1),基本シート!$B$6:$C$29,2,FALSE))</f>
        <v>27.2181</v>
      </c>
      <c r="P31" s="3">
        <v>1.03</v>
      </c>
      <c r="Q31" s="3">
        <f>IF($E31="〇",P31*基本シート!$E$2,P31*VLOOKUP(LEFT(Q$6,FIND("(",Q$6)-1),基本シート!$B$6:$C$29,2,FALSE))</f>
        <v>30.807300000000001</v>
      </c>
      <c r="R31" s="3">
        <v>0.98</v>
      </c>
      <c r="S31" s="3">
        <f>IF($E31="〇",R31*基本シート!$E$2,R31*VLOOKUP(LEFT(S$6,FIND("(",S$6)-1),基本シート!$B$6:$C$29,2,FALSE))</f>
        <v>29.311799999999998</v>
      </c>
      <c r="T31" s="3">
        <v>0.95</v>
      </c>
      <c r="U31" s="3">
        <f>IF($E31="〇",T31*基本シート!$E$2,T31*VLOOKUP(LEFT(U$6,FIND("(",U$6)-1),基本シート!$B$6:$C$29,2,FALSE))</f>
        <v>28.4145</v>
      </c>
      <c r="V31" s="3">
        <v>0.79</v>
      </c>
      <c r="W31" s="3">
        <f>IF($E31="〇",V31*基本シート!$E$2,V31*VLOOKUP(LEFT(W$6,FIND("(",W$6)-1),基本シート!$B$6:$C$29,2,FALSE))</f>
        <v>23.628900000000002</v>
      </c>
      <c r="X31" s="3">
        <v>0.32</v>
      </c>
      <c r="Y31" s="3">
        <f>IF($E31="〇",X31*基本シート!$E$2,X31*VLOOKUP(LEFT(Y$6,FIND("(",Y$6)-1),基本シート!$B$6:$C$29,2,FALSE))</f>
        <v>9.571200000000001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1.1499999999999999</v>
      </c>
      <c r="AO31" s="3">
        <f>IF($E31="〇",AN31*基本シート!$E$2,AN31*VLOOKUP(LEFT(AO$6,FIND("(",AO$6)-1),基本シート!$B$6:$C$29,2,FALSE))</f>
        <v>34.396499999999996</v>
      </c>
      <c r="AP31" s="3">
        <v>3.06</v>
      </c>
      <c r="AQ31" s="3">
        <f>IF($E31="〇",AP31*基本シート!$E$2,AP31*VLOOKUP(LEFT(AQ$6,FIND("(",AQ$6)-1),基本シート!$B$6:$C$29,2,FALSE))</f>
        <v>91.524600000000007</v>
      </c>
      <c r="AR31" s="3">
        <v>0.98</v>
      </c>
      <c r="AS31" s="3">
        <f>IF($E31="〇",AR31*基本シート!$E$2,AR31*VLOOKUP(LEFT(AS$6,FIND("(",AS$6)-1),基本シート!$B$6:$C$29,2,FALSE))</f>
        <v>29.311799999999998</v>
      </c>
      <c r="AT31" s="3">
        <v>1.3</v>
      </c>
      <c r="AU31" s="3">
        <f>IF($E31="〇",AT31*基本シート!$E$2,AT31*VLOOKUP(LEFT(AU$6,FIND("(",AU$6)-1),基本シート!$B$6:$C$29,2,FALSE))</f>
        <v>38.883000000000003</v>
      </c>
      <c r="AV31" s="3">
        <v>1.17</v>
      </c>
      <c r="AW31" s="3">
        <f>IF($E31="〇",AV31*基本シート!$E$2,AV31*VLOOKUP(LEFT(AW$6,FIND("(",AW$6)-1),基本シート!$B$6:$C$29,2,FALSE))</f>
        <v>34.994699999999995</v>
      </c>
      <c r="AX31" s="3">
        <v>1.29</v>
      </c>
      <c r="AY31" s="3">
        <f>IF($E31="〇",AX31*基本シート!$E$2,AX31*VLOOKUP(LEFT(AY$6,FIND("(",AY$6)-1),基本シート!$B$6:$C$29,2,FALSE))</f>
        <v>38.5839</v>
      </c>
      <c r="AZ31" s="3">
        <v>1.08</v>
      </c>
      <c r="BA31" s="3">
        <f>IF($E31="〇",AZ31*基本シート!$E$2,AZ31*VLOOKUP(LEFT(BA$6,FIND("(",BA$6)-1),基本シート!$B$6:$C$29,2,FALSE))</f>
        <v>32.302800000000005</v>
      </c>
      <c r="BB31" s="3">
        <v>0.8</v>
      </c>
      <c r="BC31" s="3">
        <f>IF($E31="〇",BB31*基本シート!$E$2,BB31*VLOOKUP(LEFT(BC$6,FIND("(",BC$6)-1),基本シート!$B$6:$C$29,2,FALSE))</f>
        <v>23.928000000000001</v>
      </c>
      <c r="BD31" s="3">
        <f t="shared" si="8"/>
        <v>18.87</v>
      </c>
      <c r="BE31" s="3">
        <f t="shared" si="9"/>
        <v>564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0.04</v>
      </c>
      <c r="BM31" s="3">
        <v>0.37</v>
      </c>
      <c r="BN31" s="3">
        <v>0.83</v>
      </c>
      <c r="BO31" s="3">
        <v>2.0499999999999998</v>
      </c>
      <c r="BP31" s="3">
        <v>3.5</v>
      </c>
      <c r="BQ31" s="3">
        <v>4.07</v>
      </c>
      <c r="BR31" s="3">
        <v>4.29</v>
      </c>
      <c r="BS31" s="3">
        <v>2.3199999999999998</v>
      </c>
      <c r="BT31" s="3">
        <v>0.85</v>
      </c>
      <c r="BU31" s="3">
        <v>0.42</v>
      </c>
      <c r="BV31" s="3">
        <v>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0.13</v>
      </c>
      <c r="CW31" s="3">
        <f>CV31*基本シート!$C$3</f>
        <v>2.08</v>
      </c>
      <c r="CX31" s="3">
        <v>0.97</v>
      </c>
      <c r="CY31" s="3">
        <f>CX31*基本シート!$C$3</f>
        <v>15.52</v>
      </c>
      <c r="CZ31" s="3">
        <v>0.62</v>
      </c>
      <c r="DA31" s="3">
        <f>CZ31*基本シート!$C$3</f>
        <v>9.92</v>
      </c>
      <c r="DB31" s="3">
        <v>2.2000000000000002</v>
      </c>
      <c r="DC31" s="3">
        <f>DB31*基本シート!$C$3</f>
        <v>35.200000000000003</v>
      </c>
      <c r="DD31" s="3">
        <v>1.59</v>
      </c>
      <c r="DE31" s="3">
        <f>DD31*基本シート!$C$3</f>
        <v>25.44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5.5100000000000007</v>
      </c>
      <c r="EA31" s="3">
        <f>ROUND(DZ31*基本シート!$C$3,0)</f>
        <v>88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0.04</v>
      </c>
      <c r="EH31" s="3">
        <v>0.02</v>
      </c>
      <c r="EI31" s="3">
        <v>0.01</v>
      </c>
      <c r="EJ31" s="3">
        <v>0.17</v>
      </c>
      <c r="EK31" s="3">
        <v>0.71</v>
      </c>
      <c r="EL31" s="3">
        <v>1.53</v>
      </c>
      <c r="EM31" s="3">
        <v>2.71</v>
      </c>
      <c r="EN31" s="3">
        <v>1.36</v>
      </c>
      <c r="EO31" s="3">
        <v>0</v>
      </c>
      <c r="EP31" s="3">
        <v>0</v>
      </c>
      <c r="EQ31" s="3">
        <v>0</v>
      </c>
      <c r="ER31" s="3">
        <v>0</v>
      </c>
      <c r="ES31" s="3">
        <v>0.03</v>
      </c>
      <c r="ET31" s="3">
        <v>0.04</v>
      </c>
      <c r="EU31" s="3">
        <v>0.04</v>
      </c>
      <c r="EV31" s="3">
        <v>0.04</v>
      </c>
      <c r="EW31" s="3">
        <v>0.04</v>
      </c>
      <c r="EX31" s="3">
        <v>0.04</v>
      </c>
      <c r="EY31" s="3">
        <v>0.04</v>
      </c>
      <c r="EZ31" s="3">
        <f t="shared" si="13"/>
        <v>7.0200000000000005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0.03</v>
      </c>
      <c r="FO31" s="3">
        <v>1.76</v>
      </c>
      <c r="FP31" s="3">
        <v>2.25</v>
      </c>
      <c r="FQ31" s="3">
        <v>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5.34</v>
      </c>
      <c r="FZ31" s="3">
        <v>0.98</v>
      </c>
      <c r="GA31" s="3">
        <v>1.04</v>
      </c>
      <c r="GB31" s="3">
        <v>0.91</v>
      </c>
      <c r="GC31" s="3">
        <v>0.87</v>
      </c>
      <c r="GD31" s="3">
        <v>0.99</v>
      </c>
      <c r="GE31" s="3">
        <v>0.94</v>
      </c>
      <c r="GF31" s="3">
        <v>0.97</v>
      </c>
      <c r="GG31" s="3">
        <v>1.1499999999999999</v>
      </c>
      <c r="GH31" s="3">
        <v>0.98</v>
      </c>
      <c r="GI31" s="3">
        <v>1.22</v>
      </c>
      <c r="GJ31" s="3">
        <v>1</v>
      </c>
      <c r="GK31" s="3">
        <v>0.74</v>
      </c>
      <c r="GL31" s="3">
        <v>0.73</v>
      </c>
      <c r="GM31" s="3">
        <v>0.76</v>
      </c>
      <c r="GN31" s="3">
        <v>2.61</v>
      </c>
      <c r="GO31" s="3">
        <v>2.67</v>
      </c>
      <c r="GP31" s="3">
        <v>2.63</v>
      </c>
      <c r="GQ31" s="3">
        <v>3.03</v>
      </c>
      <c r="GR31" s="3">
        <v>0.94</v>
      </c>
      <c r="GS31" s="3">
        <v>1.26</v>
      </c>
      <c r="GT31" s="3">
        <v>1.1299999999999999</v>
      </c>
      <c r="GU31" s="3">
        <v>1.25</v>
      </c>
      <c r="GV31" s="3">
        <v>1.04</v>
      </c>
      <c r="GW31" s="3">
        <v>0.76</v>
      </c>
      <c r="GX31" s="3">
        <f t="shared" si="15"/>
        <v>30.600000000000005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324</v>
      </c>
      <c r="C32" s="6" t="str">
        <f t="shared" si="10"/>
        <v>月曜日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1.02</v>
      </c>
      <c r="I32" s="3">
        <f>IF($E32="〇",H32*基本シート!$E$2,H32*VLOOKUP(LEFT(I$6,FIND("(",I$6)-1),基本シート!$B$6:$C$29,2,FALSE))</f>
        <v>30.508200000000002</v>
      </c>
      <c r="J32" s="3">
        <v>1</v>
      </c>
      <c r="K32" s="3">
        <f>IF($E32="〇",J32*基本シート!$E$2,J32*VLOOKUP(LEFT(K$6,FIND("(",K$6)-1),基本シート!$B$6:$C$29,2,FALSE))</f>
        <v>29.91</v>
      </c>
      <c r="L32" s="3">
        <v>0.98</v>
      </c>
      <c r="M32" s="3">
        <f>IF($E32="〇",L32*基本シート!$E$2,L32*VLOOKUP(LEFT(M$6,FIND("(",M$6)-1),基本シート!$B$6:$C$29,2,FALSE))</f>
        <v>29.311799999999998</v>
      </c>
      <c r="N32" s="3">
        <v>0.98</v>
      </c>
      <c r="O32" s="3">
        <f>IF($E32="〇",N32*基本シート!$E$2,N32*VLOOKUP(LEFT(O$6,FIND("(",O$6)-1),基本シート!$B$6:$C$29,2,FALSE))</f>
        <v>29.311799999999998</v>
      </c>
      <c r="P32" s="3">
        <v>1.24</v>
      </c>
      <c r="Q32" s="3">
        <f>IF($E32="〇",P32*基本シート!$E$2,P32*VLOOKUP(LEFT(Q$6,FIND("(",Q$6)-1),基本シート!$B$6:$C$29,2,FALSE))</f>
        <v>37.0884</v>
      </c>
      <c r="R32" s="3">
        <v>1.03</v>
      </c>
      <c r="S32" s="3">
        <f>IF($E32="〇",R32*基本シート!$E$2,R32*VLOOKUP(LEFT(S$6,FIND("(",S$6)-1),基本シート!$B$6:$C$29,2,FALSE))</f>
        <v>30.807300000000001</v>
      </c>
      <c r="T32" s="3">
        <v>1.06</v>
      </c>
      <c r="U32" s="3">
        <f>IF($E32="〇",T32*基本シート!$E$2,T32*VLOOKUP(LEFT(U$6,FIND("(",U$6)-1),基本シート!$B$6:$C$29,2,FALSE))</f>
        <v>31.704600000000003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0.32</v>
      </c>
      <c r="Y32" s="3">
        <f>IF($E32="〇",X32*基本シート!$E$2,X32*VLOOKUP(LEFT(Y$6,FIND("(",Y$6)-1),基本シート!$B$6:$C$29,2,FALSE))</f>
        <v>11.833599999999999</v>
      </c>
      <c r="Z32" s="3">
        <v>0.36</v>
      </c>
      <c r="AA32" s="3">
        <f>IF($E32="〇",Z32*基本シート!$E$2,Z32*VLOOKUP(LEFT(AA$6,FIND("(",AA$6)-1),基本シート!$B$6:$C$29,2,FALSE))</f>
        <v>13.312799999999998</v>
      </c>
      <c r="AB32" s="3">
        <v>0.39</v>
      </c>
      <c r="AC32" s="3">
        <f>IF($E32="〇",AB32*基本シート!$E$2,AB32*VLOOKUP(LEFT(AC$6,FIND("(",AC$6)-1),基本シート!$B$6:$C$29,2,FALSE))</f>
        <v>14.4222</v>
      </c>
      <c r="AD32" s="3">
        <v>0.42</v>
      </c>
      <c r="AE32" s="3">
        <f>IF($E32="〇",AD32*基本シート!$E$2,AD32*VLOOKUP(LEFT(AE$6,FIND("(",AE$6)-1),基本シート!$B$6:$C$29,2,FALSE))</f>
        <v>15.531599999999997</v>
      </c>
      <c r="AF32" s="3">
        <v>0.42</v>
      </c>
      <c r="AG32" s="3">
        <f>IF($E32="〇",AF32*基本シート!$E$2,AF32*VLOOKUP(LEFT(AG$6,FIND("(",AG$6)-1),基本シート!$B$6:$C$29,2,FALSE))</f>
        <v>15.531599999999997</v>
      </c>
      <c r="AH32" s="3">
        <v>0.38</v>
      </c>
      <c r="AI32" s="3">
        <f>IF($E32="〇",AH32*基本シート!$E$2,AH32*VLOOKUP(LEFT(AI$6,FIND("(",AI$6)-1),基本シート!$B$6:$C$29,2,FALSE))</f>
        <v>14.052399999999999</v>
      </c>
      <c r="AJ32" s="3">
        <v>1.82</v>
      </c>
      <c r="AK32" s="3">
        <f>IF($E32="〇",AJ32*基本シート!$E$2,AJ32*VLOOKUP(LEFT(AK$6,FIND("(",AK$6)-1),基本シート!$B$6:$C$29,2,FALSE))</f>
        <v>67.303600000000003</v>
      </c>
      <c r="AL32" s="3">
        <v>2.41</v>
      </c>
      <c r="AM32" s="3">
        <f>IF($E32="〇",AL32*基本シート!$E$2,AL32*VLOOKUP(LEFT(AM$6,FIND("(",AM$6)-1),基本シート!$B$6:$C$29,2,FALSE))</f>
        <v>89.121799999999993</v>
      </c>
      <c r="AN32" s="3">
        <v>2.4300000000000002</v>
      </c>
      <c r="AO32" s="3">
        <f>IF($E32="〇",AN32*基本シート!$E$2,AN32*VLOOKUP(LEFT(AO$6,FIND("(",AO$6)-1),基本シート!$B$6:$C$29,2,FALSE))</f>
        <v>89.861400000000003</v>
      </c>
      <c r="AP32" s="3">
        <v>2.2999999999999998</v>
      </c>
      <c r="AQ32" s="3">
        <f>IF($E32="〇",AP32*基本シート!$E$2,AP32*VLOOKUP(LEFT(AQ$6,FIND("(",AQ$6)-1),基本シート!$B$6:$C$29,2,FALSE))</f>
        <v>85.053999999999988</v>
      </c>
      <c r="AR32" s="3">
        <v>1.0900000000000001</v>
      </c>
      <c r="AS32" s="3">
        <f>IF($E32="〇",AR32*基本シート!$E$2,AR32*VLOOKUP(LEFT(AS$6,FIND("(",AS$6)-1),基本シート!$B$6:$C$29,2,FALSE))</f>
        <v>40.308199999999999</v>
      </c>
      <c r="AT32" s="3">
        <v>1.7</v>
      </c>
      <c r="AU32" s="3">
        <f>IF($E32="〇",AT32*基本シート!$E$2,AT32*VLOOKUP(LEFT(AU$6,FIND("(",AU$6)-1),基本シート!$B$6:$C$29,2,FALSE))</f>
        <v>62.865999999999993</v>
      </c>
      <c r="AV32" s="3">
        <v>1.18</v>
      </c>
      <c r="AW32" s="3">
        <f>IF($E32="〇",AV32*基本シート!$E$2,AV32*VLOOKUP(LEFT(AW$6,FIND("(",AW$6)-1),基本シート!$B$6:$C$29,2,FALSE))</f>
        <v>43.636399999999995</v>
      </c>
      <c r="AX32" s="3">
        <v>1.69</v>
      </c>
      <c r="AY32" s="3">
        <f>IF($E32="〇",AX32*基本シート!$E$2,AX32*VLOOKUP(LEFT(AY$6,FIND("(",AY$6)-1),基本シート!$B$6:$C$29,2,FALSE))</f>
        <v>50.547899999999998</v>
      </c>
      <c r="AZ32" s="3">
        <v>1.2</v>
      </c>
      <c r="BA32" s="3">
        <f>IF($E32="〇",AZ32*基本シート!$E$2,AZ32*VLOOKUP(LEFT(BA$6,FIND("(",BA$6)-1),基本シート!$B$6:$C$29,2,FALSE))</f>
        <v>35.891999999999996</v>
      </c>
      <c r="BB32" s="3">
        <v>0.87</v>
      </c>
      <c r="BC32" s="3">
        <f>IF($E32="〇",BB32*基本シート!$E$2,BB32*VLOOKUP(LEFT(BC$6,FIND("(",BC$6)-1),基本シート!$B$6:$C$29,2,FALSE))</f>
        <v>26.021699999999999</v>
      </c>
      <c r="BD32" s="3">
        <f t="shared" si="8"/>
        <v>27.270000000000003</v>
      </c>
      <c r="BE32" s="3">
        <f t="shared" si="9"/>
        <v>930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0.02</v>
      </c>
      <c r="BQ32" s="3">
        <v>0.02</v>
      </c>
      <c r="BR32" s="3">
        <v>0.01</v>
      </c>
      <c r="BS32" s="3">
        <v>0.03</v>
      </c>
      <c r="BT32" s="3">
        <v>0.05</v>
      </c>
      <c r="BU32" s="3">
        <v>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0.03</v>
      </c>
      <c r="EI32" s="3">
        <v>0.03</v>
      </c>
      <c r="EJ32" s="3">
        <v>0.02</v>
      </c>
      <c r="EK32" s="3">
        <v>0.01</v>
      </c>
      <c r="EL32" s="3">
        <v>0.02</v>
      </c>
      <c r="EM32" s="3">
        <v>0.01</v>
      </c>
      <c r="EN32" s="3">
        <v>0.02</v>
      </c>
      <c r="EO32" s="3">
        <v>0.01</v>
      </c>
      <c r="EP32" s="3">
        <v>0.01</v>
      </c>
      <c r="EQ32" s="3">
        <v>0.01</v>
      </c>
      <c r="ER32" s="3">
        <v>0.02</v>
      </c>
      <c r="ES32" s="3">
        <v>0.04</v>
      </c>
      <c r="ET32" s="3">
        <v>0.04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3"/>
        <v>0.7100000000000003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0</v>
      </c>
      <c r="FZ32" s="3">
        <v>0.98</v>
      </c>
      <c r="GA32" s="3">
        <v>0.96</v>
      </c>
      <c r="GB32" s="3">
        <v>0.94</v>
      </c>
      <c r="GC32" s="3">
        <v>0.94</v>
      </c>
      <c r="GD32" s="3">
        <v>1.2</v>
      </c>
      <c r="GE32" s="3">
        <v>0.99</v>
      </c>
      <c r="GF32" s="3">
        <v>1.03</v>
      </c>
      <c r="GG32" s="3">
        <v>0.95</v>
      </c>
      <c r="GH32" s="3">
        <v>0.3</v>
      </c>
      <c r="GI32" s="3">
        <v>0.35</v>
      </c>
      <c r="GJ32" s="3">
        <v>0.39</v>
      </c>
      <c r="GK32" s="3">
        <v>0.43</v>
      </c>
      <c r="GL32" s="3">
        <v>0.41</v>
      </c>
      <c r="GM32" s="3">
        <v>0.4</v>
      </c>
      <c r="GN32" s="3">
        <v>1.86</v>
      </c>
      <c r="GO32" s="3">
        <v>2.41</v>
      </c>
      <c r="GP32" s="3">
        <v>2.41</v>
      </c>
      <c r="GQ32" s="3">
        <v>2.2599999999999998</v>
      </c>
      <c r="GR32" s="3">
        <v>1.05</v>
      </c>
      <c r="GS32" s="3">
        <v>1.66</v>
      </c>
      <c r="GT32" s="3">
        <v>1.1399999999999999</v>
      </c>
      <c r="GU32" s="3">
        <v>1.65</v>
      </c>
      <c r="GV32" s="3">
        <v>1.1599999999999999</v>
      </c>
      <c r="GW32" s="3">
        <v>0.83</v>
      </c>
      <c r="GX32" s="3">
        <f t="shared" si="15"/>
        <v>26.7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325</v>
      </c>
      <c r="C33" s="6" t="str">
        <f t="shared" si="10"/>
        <v>火曜日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0.84</v>
      </c>
      <c r="I33" s="3">
        <f>IF($E33="〇",H33*基本シート!$E$2,H33*VLOOKUP(LEFT(I$6,FIND("(",I$6)-1),基本シート!$B$6:$C$29,2,FALSE))</f>
        <v>25.124399999999998</v>
      </c>
      <c r="J33" s="3">
        <v>0.94</v>
      </c>
      <c r="K33" s="3">
        <f>IF($E33="〇",J33*基本シート!$E$2,J33*VLOOKUP(LEFT(K$6,FIND("(",K$6)-1),基本シート!$B$6:$C$29,2,FALSE))</f>
        <v>28.115399999999998</v>
      </c>
      <c r="L33" s="3">
        <v>1.1100000000000001</v>
      </c>
      <c r="M33" s="3">
        <f>IF($E33="〇",L33*基本シート!$E$2,L33*VLOOKUP(LEFT(M$6,FIND("(",M$6)-1),基本シート!$B$6:$C$29,2,FALSE))</f>
        <v>33.200100000000006</v>
      </c>
      <c r="N33" s="3">
        <v>1.01</v>
      </c>
      <c r="O33" s="3">
        <f>IF($E33="〇",N33*基本シート!$E$2,N33*VLOOKUP(LEFT(O$6,FIND("(",O$6)-1),基本シート!$B$6:$C$29,2,FALSE))</f>
        <v>30.209099999999999</v>
      </c>
      <c r="P33" s="3">
        <v>1.47</v>
      </c>
      <c r="Q33" s="3">
        <f>IF($E33="〇",P33*基本シート!$E$2,P33*VLOOKUP(LEFT(Q$6,FIND("(",Q$6)-1),基本シート!$B$6:$C$29,2,FALSE))</f>
        <v>43.967700000000001</v>
      </c>
      <c r="R33" s="3">
        <v>0.8</v>
      </c>
      <c r="S33" s="3">
        <f>IF($E33="〇",R33*基本シート!$E$2,R33*VLOOKUP(LEFT(S$6,FIND("(",S$6)-1),基本シート!$B$6:$C$29,2,FALSE))</f>
        <v>23.928000000000001</v>
      </c>
      <c r="T33" s="3">
        <v>1.06</v>
      </c>
      <c r="U33" s="3">
        <f>IF($E33="〇",T33*基本シート!$E$2,T33*VLOOKUP(LEFT(U$6,FIND("(",U$6)-1),基本シート!$B$6:$C$29,2,FALSE))</f>
        <v>31.704600000000003</v>
      </c>
      <c r="V33" s="3">
        <v>1.55</v>
      </c>
      <c r="W33" s="3">
        <f>IF($E33="〇",V33*基本シート!$E$2,V33*VLOOKUP(LEFT(W$6,FIND("(",W$6)-1),基本シート!$B$6:$C$29,2,FALSE))</f>
        <v>57.318999999999996</v>
      </c>
      <c r="X33" s="3">
        <v>0.87</v>
      </c>
      <c r="Y33" s="3">
        <f>IF($E33="〇",X33*基本シート!$E$2,X33*VLOOKUP(LEFT(Y$6,FIND("(",Y$6)-1),基本シート!$B$6:$C$29,2,FALSE))</f>
        <v>32.172599999999996</v>
      </c>
      <c r="Z33" s="3">
        <v>0.35</v>
      </c>
      <c r="AA33" s="3">
        <f>IF($E33="〇",Z33*基本シート!$E$2,Z33*VLOOKUP(LEFT(AA$6,FIND("(",AA$6)-1),基本シート!$B$6:$C$29,2,FALSE))</f>
        <v>12.942999999999998</v>
      </c>
      <c r="AB33" s="3">
        <v>0.37</v>
      </c>
      <c r="AC33" s="3">
        <f>IF($E33="〇",AB33*基本シート!$E$2,AB33*VLOOKUP(LEFT(AC$6,FIND("(",AC$6)-1),基本シート!$B$6:$C$29,2,FALSE))</f>
        <v>13.682599999999999</v>
      </c>
      <c r="AD33" s="3">
        <v>0.34</v>
      </c>
      <c r="AE33" s="3">
        <f>IF($E33="〇",AD33*基本シート!$E$2,AD33*VLOOKUP(LEFT(AE$6,FIND("(",AE$6)-1),基本シート!$B$6:$C$29,2,FALSE))</f>
        <v>12.5732</v>
      </c>
      <c r="AF33" s="3">
        <v>1.17</v>
      </c>
      <c r="AG33" s="3">
        <f>IF($E33="〇",AF33*基本シート!$E$2,AF33*VLOOKUP(LEFT(AG$6,FIND("(",AG$6)-1),基本シート!$B$6:$C$29,2,FALSE))</f>
        <v>43.266599999999997</v>
      </c>
      <c r="AH33" s="3">
        <v>0.34</v>
      </c>
      <c r="AI33" s="3">
        <f>IF($E33="〇",AH33*基本シート!$E$2,AH33*VLOOKUP(LEFT(AI$6,FIND("(",AI$6)-1),基本シート!$B$6:$C$29,2,FALSE))</f>
        <v>12.5732</v>
      </c>
      <c r="AJ33" s="3">
        <v>1.75</v>
      </c>
      <c r="AK33" s="3">
        <f>IF($E33="〇",AJ33*基本シート!$E$2,AJ33*VLOOKUP(LEFT(AK$6,FIND("(",AK$6)-1),基本シート!$B$6:$C$29,2,FALSE))</f>
        <v>64.714999999999989</v>
      </c>
      <c r="AL33" s="3">
        <v>2.5499999999999998</v>
      </c>
      <c r="AM33" s="3">
        <f>IF($E33="〇",AL33*基本シート!$E$2,AL33*VLOOKUP(LEFT(AM$6,FIND("(",AM$6)-1),基本シート!$B$6:$C$29,2,FALSE))</f>
        <v>94.298999999999992</v>
      </c>
      <c r="AN33" s="3">
        <v>2.52</v>
      </c>
      <c r="AO33" s="3">
        <f>IF($E33="〇",AN33*基本シート!$E$2,AN33*VLOOKUP(LEFT(AO$6,FIND("(",AO$6)-1),基本シート!$B$6:$C$29,2,FALSE))</f>
        <v>93.189599999999999</v>
      </c>
      <c r="AP33" s="3">
        <v>1.86</v>
      </c>
      <c r="AQ33" s="3">
        <f>IF($E33="〇",AP33*基本シート!$E$2,AP33*VLOOKUP(LEFT(AQ$6,FIND("(",AQ$6)-1),基本シート!$B$6:$C$29,2,FALSE))</f>
        <v>68.782799999999995</v>
      </c>
      <c r="AR33" s="3">
        <v>1.33</v>
      </c>
      <c r="AS33" s="3">
        <f>IF($E33="〇",AR33*基本シート!$E$2,AR33*VLOOKUP(LEFT(AS$6,FIND("(",AS$6)-1),基本シート!$B$6:$C$29,2,FALSE))</f>
        <v>49.183399999999999</v>
      </c>
      <c r="AT33" s="3">
        <v>1.41</v>
      </c>
      <c r="AU33" s="3">
        <f>IF($E33="〇",AT33*基本シート!$E$2,AT33*VLOOKUP(LEFT(AU$6,FIND("(",AU$6)-1),基本シート!$B$6:$C$29,2,FALSE))</f>
        <v>52.141799999999989</v>
      </c>
      <c r="AV33" s="3">
        <v>1.45</v>
      </c>
      <c r="AW33" s="3">
        <f>IF($E33="〇",AV33*基本シート!$E$2,AV33*VLOOKUP(LEFT(AW$6,FIND("(",AW$6)-1),基本シート!$B$6:$C$29,2,FALSE))</f>
        <v>53.620999999999995</v>
      </c>
      <c r="AX33" s="3">
        <v>1.1200000000000001</v>
      </c>
      <c r="AY33" s="3">
        <f>IF($E33="〇",AX33*基本シート!$E$2,AX33*VLOOKUP(LEFT(AY$6,FIND("(",AY$6)-1),基本シート!$B$6:$C$29,2,FALSE))</f>
        <v>33.499200000000002</v>
      </c>
      <c r="AZ33" s="3">
        <v>1.06</v>
      </c>
      <c r="BA33" s="3">
        <f>IF($E33="〇",AZ33*基本シート!$E$2,AZ33*VLOOKUP(LEFT(BA$6,FIND("(",BA$6)-1),基本シート!$B$6:$C$29,2,FALSE))</f>
        <v>31.704600000000003</v>
      </c>
      <c r="BB33" s="3">
        <v>1.04</v>
      </c>
      <c r="BC33" s="3">
        <f>IF($E33="〇",BB33*基本シート!$E$2,BB33*VLOOKUP(LEFT(BC$6,FIND("(",BC$6)-1),基本シート!$B$6:$C$29,2,FALSE))</f>
        <v>31.106400000000001</v>
      </c>
      <c r="BD33" s="3">
        <f t="shared" si="8"/>
        <v>28.309999999999995</v>
      </c>
      <c r="BE33" s="3">
        <f t="shared" si="9"/>
        <v>973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3">
        <v>0.04</v>
      </c>
      <c r="BQ33" s="3">
        <v>0.08</v>
      </c>
      <c r="BR33" s="3">
        <v>0.1</v>
      </c>
      <c r="BS33" s="3">
        <v>0.08</v>
      </c>
      <c r="BT33" s="3">
        <v>0.08</v>
      </c>
      <c r="BU33" s="3">
        <v>0.05</v>
      </c>
      <c r="BV33" s="3">
        <v>0.02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</v>
      </c>
      <c r="CY33" s="3">
        <f>CX33*基本シート!$C$3</f>
        <v>0</v>
      </c>
      <c r="CZ33" s="3">
        <v>0</v>
      </c>
      <c r="DA33" s="3">
        <f>CZ33*基本シート!$C$3</f>
        <v>0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</v>
      </c>
      <c r="EA33" s="3">
        <f>ROUND(DZ33*基本シート!$C$3,0)</f>
        <v>0</v>
      </c>
      <c r="EB33" s="3">
        <v>0.03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0.04</v>
      </c>
      <c r="EI33" s="3">
        <v>0.04</v>
      </c>
      <c r="EJ33" s="3">
        <v>0.02</v>
      </c>
      <c r="EK33" s="3">
        <v>0</v>
      </c>
      <c r="EL33" s="3">
        <v>0.01</v>
      </c>
      <c r="EM33" s="3">
        <v>0.01</v>
      </c>
      <c r="EN33" s="3">
        <v>0.02</v>
      </c>
      <c r="EO33" s="3">
        <v>0</v>
      </c>
      <c r="EP33" s="3">
        <v>0.02</v>
      </c>
      <c r="EQ33" s="3">
        <v>0.01</v>
      </c>
      <c r="ER33" s="3">
        <v>0.01</v>
      </c>
      <c r="ES33" s="3">
        <v>0.04</v>
      </c>
      <c r="ET33" s="3">
        <v>0.04</v>
      </c>
      <c r="EU33" s="3">
        <v>0.03</v>
      </c>
      <c r="EV33" s="3">
        <v>0.04</v>
      </c>
      <c r="EW33" s="3">
        <v>0.04</v>
      </c>
      <c r="EX33" s="3">
        <v>0.04</v>
      </c>
      <c r="EY33" s="3">
        <v>0.03</v>
      </c>
      <c r="EZ33" s="3">
        <f t="shared" si="13"/>
        <v>0.67000000000000015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0</v>
      </c>
      <c r="FZ33" s="3">
        <v>0.81</v>
      </c>
      <c r="GA33" s="3">
        <v>0.9</v>
      </c>
      <c r="GB33" s="3">
        <v>1.07</v>
      </c>
      <c r="GC33" s="3">
        <v>0.97</v>
      </c>
      <c r="GD33" s="3">
        <v>1.43</v>
      </c>
      <c r="GE33" s="3">
        <v>0.76</v>
      </c>
      <c r="GF33" s="3">
        <v>1.02</v>
      </c>
      <c r="GG33" s="3">
        <v>1.51</v>
      </c>
      <c r="GH33" s="3">
        <v>0.85</v>
      </c>
      <c r="GI33" s="3">
        <v>0.35</v>
      </c>
      <c r="GJ33" s="3">
        <v>0.4</v>
      </c>
      <c r="GK33" s="3">
        <v>0.41</v>
      </c>
      <c r="GL33" s="3">
        <v>1.25</v>
      </c>
      <c r="GM33" s="3">
        <v>0.42</v>
      </c>
      <c r="GN33" s="3">
        <v>1.81</v>
      </c>
      <c r="GO33" s="3">
        <v>2.59</v>
      </c>
      <c r="GP33" s="3">
        <v>2.5299999999999998</v>
      </c>
      <c r="GQ33" s="3">
        <v>1.82</v>
      </c>
      <c r="GR33" s="3">
        <v>1.29</v>
      </c>
      <c r="GS33" s="3">
        <v>1.38</v>
      </c>
      <c r="GT33" s="3">
        <v>1.41</v>
      </c>
      <c r="GU33" s="3">
        <v>1.08</v>
      </c>
      <c r="GV33" s="3">
        <v>1.02</v>
      </c>
      <c r="GW33" s="3">
        <v>1.01</v>
      </c>
      <c r="GX33" s="3">
        <f t="shared" si="15"/>
        <v>28.089999999999996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326</v>
      </c>
      <c r="C34" s="6" t="str">
        <f t="shared" si="10"/>
        <v>水曜日</v>
      </c>
      <c r="D34" s="6"/>
      <c r="E34" s="6" t="str">
        <f t="shared" si="11"/>
        <v/>
      </c>
      <c r="F34" s="6" t="s">
        <v>426</v>
      </c>
      <c r="G34" s="6" t="s">
        <v>428</v>
      </c>
      <c r="H34" s="3">
        <v>0.86</v>
      </c>
      <c r="I34" s="3">
        <f>IF($E34="〇",H34*基本シート!$E$2,H34*VLOOKUP(LEFT(I$6,FIND("(",I$6)-1),基本シート!$B$6:$C$29,2,FALSE))</f>
        <v>25.7226</v>
      </c>
      <c r="J34" s="3">
        <v>0.87</v>
      </c>
      <c r="K34" s="3">
        <f>IF($E34="〇",J34*基本シート!$E$2,J34*VLOOKUP(LEFT(K$6,FIND("(",K$6)-1),基本シート!$B$6:$C$29,2,FALSE))</f>
        <v>26.021699999999999</v>
      </c>
      <c r="L34" s="3">
        <v>0.86</v>
      </c>
      <c r="M34" s="3">
        <f>IF($E34="〇",L34*基本シート!$E$2,L34*VLOOKUP(LEFT(M$6,FIND("(",M$6)-1),基本シート!$B$6:$C$29,2,FALSE))</f>
        <v>25.7226</v>
      </c>
      <c r="N34" s="3">
        <v>0.91</v>
      </c>
      <c r="O34" s="3">
        <f>IF($E34="〇",N34*基本シート!$E$2,N34*VLOOKUP(LEFT(O$6,FIND("(",O$6)-1),基本シート!$B$6:$C$29,2,FALSE))</f>
        <v>27.2181</v>
      </c>
      <c r="P34" s="3">
        <v>1.22</v>
      </c>
      <c r="Q34" s="3">
        <f>IF($E34="〇",P34*基本シート!$E$2,P34*VLOOKUP(LEFT(Q$6,FIND("(",Q$6)-1),基本シート!$B$6:$C$29,2,FALSE))</f>
        <v>36.490200000000002</v>
      </c>
      <c r="R34" s="3">
        <v>1.2</v>
      </c>
      <c r="S34" s="3">
        <f>IF($E34="〇",R34*基本シート!$E$2,R34*VLOOKUP(LEFT(S$6,FIND("(",S$6)-1),基本シート!$B$6:$C$29,2,FALSE))</f>
        <v>35.891999999999996</v>
      </c>
      <c r="T34" s="3">
        <v>2.34</v>
      </c>
      <c r="U34" s="3">
        <f>IF($E34="〇",T34*基本シート!$E$2,T34*VLOOKUP(LEFT(U$6,FIND("(",U$6)-1),基本シート!$B$6:$C$29,2,FALSE))</f>
        <v>69.989399999999989</v>
      </c>
      <c r="V34" s="3">
        <v>1.05</v>
      </c>
      <c r="W34" s="3">
        <f>IF($E34="〇",V34*基本シート!$E$2,V34*VLOOKUP(LEFT(W$6,FIND("(",W$6)-1),基本シート!$B$6:$C$29,2,FALSE))</f>
        <v>38.829000000000001</v>
      </c>
      <c r="X34" s="3">
        <v>0.35</v>
      </c>
      <c r="Y34" s="3">
        <f>IF($E34="〇",X34*基本シート!$E$2,X34*VLOOKUP(LEFT(Y$6,FIND("(",Y$6)-1),基本シート!$B$6:$C$29,2,FALSE))</f>
        <v>12.942999999999998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0.01</v>
      </c>
      <c r="AC34" s="3">
        <f>IF($E34="〇",AB34*基本シート!$E$2,AB34*VLOOKUP(LEFT(AC$6,FIND("(",AC$6)-1),基本シート!$B$6:$C$29,2,FALSE))</f>
        <v>0.36979999999999996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0.01</v>
      </c>
      <c r="AS34" s="3">
        <f>IF($E34="〇",AR34*基本シート!$E$2,AR34*VLOOKUP(LEFT(AS$6,FIND("(",AS$6)-1),基本シート!$B$6:$C$29,2,FALSE))</f>
        <v>0.36979999999999996</v>
      </c>
      <c r="AT34" s="3">
        <v>0.4</v>
      </c>
      <c r="AU34" s="3">
        <f>IF($E34="〇",AT34*基本シート!$E$2,AT34*VLOOKUP(LEFT(AU$6,FIND("(",AU$6)-1),基本シート!$B$6:$C$29,2,FALSE))</f>
        <v>14.792</v>
      </c>
      <c r="AV34" s="3">
        <v>0.92</v>
      </c>
      <c r="AW34" s="3">
        <f>IF($E34="〇",AV34*基本シート!$E$2,AV34*VLOOKUP(LEFT(AW$6,FIND("(",AW$6)-1),基本シート!$B$6:$C$29,2,FALSE))</f>
        <v>34.021599999999999</v>
      </c>
      <c r="AX34" s="3">
        <v>1.63</v>
      </c>
      <c r="AY34" s="3">
        <f>IF($E34="〇",AX34*基本シート!$E$2,AX34*VLOOKUP(LEFT(AY$6,FIND("(",AY$6)-1),基本シート!$B$6:$C$29,2,FALSE))</f>
        <v>48.753299999999996</v>
      </c>
      <c r="AZ34" s="3">
        <v>0.96</v>
      </c>
      <c r="BA34" s="3">
        <f>IF($E34="〇",AZ34*基本シート!$E$2,AZ34*VLOOKUP(LEFT(BA$6,FIND("(",BA$6)-1),基本シート!$B$6:$C$29,2,FALSE))</f>
        <v>28.7136</v>
      </c>
      <c r="BB34" s="3">
        <v>0.9</v>
      </c>
      <c r="BC34" s="3">
        <f>IF($E34="〇",BB34*基本シート!$E$2,BB34*VLOOKUP(LEFT(BC$6,FIND("(",BC$6)-1),基本シート!$B$6:$C$29,2,FALSE))</f>
        <v>26.919</v>
      </c>
      <c r="BD34" s="3">
        <f t="shared" si="8"/>
        <v>14.67</v>
      </c>
      <c r="BE34" s="3">
        <f t="shared" si="9"/>
        <v>459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0.01</v>
      </c>
      <c r="BN34" s="3">
        <v>7.0000000000000007E-2</v>
      </c>
      <c r="BO34" s="3">
        <v>0.34</v>
      </c>
      <c r="BP34" s="3">
        <v>0.93</v>
      </c>
      <c r="BQ34" s="3">
        <v>2.9</v>
      </c>
      <c r="BR34" s="3">
        <v>6.79</v>
      </c>
      <c r="BS34" s="3">
        <v>4.26</v>
      </c>
      <c r="BT34" s="3">
        <v>6.02</v>
      </c>
      <c r="BU34" s="3">
        <v>4.42</v>
      </c>
      <c r="BV34" s="3">
        <v>1.42</v>
      </c>
      <c r="BW34" s="3">
        <v>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0.01</v>
      </c>
      <c r="CY34" s="3">
        <f>CX34*基本シート!$C$3</f>
        <v>0.16</v>
      </c>
      <c r="CZ34" s="3">
        <v>0.31</v>
      </c>
      <c r="DA34" s="3">
        <f>CZ34*基本シート!$C$3</f>
        <v>4.96</v>
      </c>
      <c r="DB34" s="3">
        <v>2.95</v>
      </c>
      <c r="DC34" s="3">
        <f>DB34*基本シート!$C$3</f>
        <v>47.2</v>
      </c>
      <c r="DD34" s="3">
        <v>3.16</v>
      </c>
      <c r="DE34" s="3">
        <f>DD34*基本シート!$C$3</f>
        <v>50.56</v>
      </c>
      <c r="DF34" s="3">
        <v>5.35</v>
      </c>
      <c r="DG34" s="3">
        <f>DF34*基本シート!$C$3</f>
        <v>85.6</v>
      </c>
      <c r="DH34" s="3">
        <v>3.21</v>
      </c>
      <c r="DI34" s="3">
        <f>DH34*基本シート!$C$3</f>
        <v>51.36</v>
      </c>
      <c r="DJ34" s="3">
        <v>0.09</v>
      </c>
      <c r="DK34" s="3">
        <f>DJ34*基本シート!$C$3</f>
        <v>1.44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15.099999999999998</v>
      </c>
      <c r="EA34" s="3">
        <f>ROUND(DZ34*基本シート!$C$3,0)</f>
        <v>242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0.03</v>
      </c>
      <c r="EI34" s="3">
        <v>0.02</v>
      </c>
      <c r="EJ34" s="3">
        <v>0.01</v>
      </c>
      <c r="EK34" s="3">
        <v>0.08</v>
      </c>
      <c r="EL34" s="3">
        <v>0.53</v>
      </c>
      <c r="EM34" s="3">
        <v>2.2200000000000002</v>
      </c>
      <c r="EN34" s="3">
        <v>3.45</v>
      </c>
      <c r="EO34" s="3">
        <v>0.27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3"/>
        <v>7.01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0.84</v>
      </c>
      <c r="FR34" s="3">
        <v>2.68</v>
      </c>
      <c r="FS34" s="3">
        <v>1.37</v>
      </c>
      <c r="FT34" s="3">
        <v>0.66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5.5500000000000007</v>
      </c>
      <c r="FZ34" s="3">
        <v>0.82</v>
      </c>
      <c r="GA34" s="3">
        <v>0.83</v>
      </c>
      <c r="GB34" s="3">
        <v>0.82</v>
      </c>
      <c r="GC34" s="3">
        <v>0.87</v>
      </c>
      <c r="GD34" s="3">
        <v>1.18</v>
      </c>
      <c r="GE34" s="3">
        <v>1.1599999999999999</v>
      </c>
      <c r="GF34" s="3">
        <v>2.31</v>
      </c>
      <c r="GG34" s="3">
        <v>1.04</v>
      </c>
      <c r="GH34" s="3">
        <v>0.41</v>
      </c>
      <c r="GI34" s="3">
        <v>0.43</v>
      </c>
      <c r="GJ34" s="3">
        <v>0.4</v>
      </c>
      <c r="GK34" s="3">
        <v>0.38</v>
      </c>
      <c r="GL34" s="3">
        <v>0.39</v>
      </c>
      <c r="GM34" s="3">
        <v>0.83</v>
      </c>
      <c r="GN34" s="3">
        <v>0.67</v>
      </c>
      <c r="GO34" s="3">
        <v>1.21</v>
      </c>
      <c r="GP34" s="3">
        <v>2.17</v>
      </c>
      <c r="GQ34" s="3">
        <v>2.72</v>
      </c>
      <c r="GR34" s="3">
        <v>1.37</v>
      </c>
      <c r="GS34" s="3">
        <v>1.05</v>
      </c>
      <c r="GT34" s="3">
        <v>0.88</v>
      </c>
      <c r="GU34" s="3">
        <v>1.59</v>
      </c>
      <c r="GV34" s="3">
        <v>0.92</v>
      </c>
      <c r="GW34" s="3">
        <v>0.86</v>
      </c>
      <c r="GX34" s="3">
        <f t="shared" si="15"/>
        <v>25.310000000000006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327</v>
      </c>
      <c r="C35" s="6" t="str">
        <f>TEXT(B35,"aaaa")</f>
        <v>木曜日</v>
      </c>
      <c r="D35" s="6"/>
      <c r="E35" s="6" t="str">
        <f t="shared" si="11"/>
        <v/>
      </c>
      <c r="F35" s="6" t="s">
        <v>426</v>
      </c>
      <c r="G35" s="6" t="s">
        <v>426</v>
      </c>
      <c r="H35" s="3">
        <v>0.84</v>
      </c>
      <c r="I35" s="3">
        <f>IF($E35="〇",H35*基本シート!$E$2,H35*VLOOKUP(LEFT(I$6,FIND("(",I$6)-1),基本シート!$B$6:$C$29,2,FALSE))</f>
        <v>25.124399999999998</v>
      </c>
      <c r="J35" s="3">
        <v>0.9</v>
      </c>
      <c r="K35" s="3">
        <f>IF($E35="〇",J35*基本シート!$E$2,J35*VLOOKUP(LEFT(K$6,FIND("(",K$6)-1),基本シート!$B$6:$C$29,2,FALSE))</f>
        <v>26.919</v>
      </c>
      <c r="L35" s="3">
        <v>0.87</v>
      </c>
      <c r="M35" s="3">
        <f>IF($E35="〇",L35*基本シート!$E$2,L35*VLOOKUP(LEFT(M$6,FIND("(",M$6)-1),基本シート!$B$6:$C$29,2,FALSE))</f>
        <v>26.021699999999999</v>
      </c>
      <c r="N35" s="3">
        <v>0.95</v>
      </c>
      <c r="O35" s="3">
        <f>IF($E35="〇",N35*基本シート!$E$2,N35*VLOOKUP(LEFT(O$6,FIND("(",O$6)-1),基本シート!$B$6:$C$29,2,FALSE))</f>
        <v>28.4145</v>
      </c>
      <c r="P35" s="3">
        <v>1.24</v>
      </c>
      <c r="Q35" s="3">
        <f>IF($E35="〇",P35*基本シート!$E$2,P35*VLOOKUP(LEFT(Q$6,FIND("(",Q$6)-1),基本シート!$B$6:$C$29,2,FALSE))</f>
        <v>37.0884</v>
      </c>
      <c r="R35" s="3">
        <v>1.1599999999999999</v>
      </c>
      <c r="S35" s="3">
        <f>IF($E35="〇",R35*基本シート!$E$2,R35*VLOOKUP(LEFT(S$6,FIND("(",S$6)-1),基本シート!$B$6:$C$29,2,FALSE))</f>
        <v>34.695599999999999</v>
      </c>
      <c r="T35" s="3">
        <v>0.94</v>
      </c>
      <c r="U35" s="3">
        <f>IF($E35="〇",T35*基本シート!$E$2,T35*VLOOKUP(LEFT(U$6,FIND("(",U$6)-1),基本シート!$B$6:$C$29,2,FALSE))</f>
        <v>28.115399999999998</v>
      </c>
      <c r="V35" s="3">
        <v>0.14000000000000001</v>
      </c>
      <c r="W35" s="3">
        <f>IF($E35="〇",V35*基本シート!$E$2,V35*VLOOKUP(LEFT(W$6,FIND("(",W$6)-1),基本シート!$B$6:$C$29,2,FALSE))</f>
        <v>5.1772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1.03</v>
      </c>
      <c r="AS35" s="3">
        <f>IF($E35="〇",AR35*基本シート!$E$2,AR35*VLOOKUP(LEFT(AS$6,FIND("(",AS$6)-1),基本シート!$B$6:$C$29,2,FALSE))</f>
        <v>38.089399999999998</v>
      </c>
      <c r="AT35" s="3">
        <v>0.76</v>
      </c>
      <c r="AU35" s="3">
        <f>IF($E35="〇",AT35*基本シート!$E$2,AT35*VLOOKUP(LEFT(AU$6,FIND("(",AU$6)-1),基本シート!$B$6:$C$29,2,FALSE))</f>
        <v>28.104799999999997</v>
      </c>
      <c r="AV35" s="3">
        <v>1.42</v>
      </c>
      <c r="AW35" s="3">
        <f>IF($E35="〇",AV35*基本シート!$E$2,AV35*VLOOKUP(LEFT(AW$6,FIND("(",AW$6)-1),基本シート!$B$6:$C$29,2,FALSE))</f>
        <v>52.511599999999994</v>
      </c>
      <c r="AX35" s="3">
        <v>1</v>
      </c>
      <c r="AY35" s="3">
        <f>IF($E35="〇",AX35*基本シート!$E$2,AX35*VLOOKUP(LEFT(AY$6,FIND("(",AY$6)-1),基本シート!$B$6:$C$29,2,FALSE))</f>
        <v>29.91</v>
      </c>
      <c r="AZ35" s="3">
        <v>0.72</v>
      </c>
      <c r="BA35" s="3">
        <f>IF($E35="〇",AZ35*基本シート!$E$2,AZ35*VLOOKUP(LEFT(BA$6,FIND("(",BA$6)-1),基本シート!$B$6:$C$29,2,FALSE))</f>
        <v>21.5352</v>
      </c>
      <c r="BB35" s="3">
        <v>0.71</v>
      </c>
      <c r="BC35" s="3">
        <f>IF($E35="〇",BB35*基本シート!$E$2,BB35*VLOOKUP(LEFT(BC$6,FIND("(",BC$6)-1),基本シート!$B$6:$C$29,2,FALSE))</f>
        <v>21.2361</v>
      </c>
      <c r="BD35" s="3">
        <f t="shared" si="8"/>
        <v>12.68</v>
      </c>
      <c r="BE35" s="3">
        <f t="shared" si="9"/>
        <v>403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0.98</v>
      </c>
      <c r="BN35" s="3">
        <v>3.81</v>
      </c>
      <c r="BO35" s="3">
        <v>6.48</v>
      </c>
      <c r="BP35" s="3">
        <v>7.14</v>
      </c>
      <c r="BQ35" s="3">
        <v>7.08</v>
      </c>
      <c r="BR35" s="3">
        <v>6.47</v>
      </c>
      <c r="BS35" s="3">
        <v>6.41</v>
      </c>
      <c r="BT35" s="3">
        <v>3.23</v>
      </c>
      <c r="BU35" s="3">
        <v>1.85</v>
      </c>
      <c r="BV35" s="3">
        <v>0.66</v>
      </c>
      <c r="BW35" s="3">
        <v>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0.89</v>
      </c>
      <c r="CU35" s="3">
        <f>CT35*基本シート!$C$3</f>
        <v>14.24</v>
      </c>
      <c r="CV35" s="3">
        <v>1.83</v>
      </c>
      <c r="CW35" s="3">
        <f>CV35*基本シート!$C$3</f>
        <v>29.28</v>
      </c>
      <c r="CX35" s="3">
        <v>6.07</v>
      </c>
      <c r="CY35" s="3">
        <f>CX35*基本シート!$C$3</f>
        <v>97.12</v>
      </c>
      <c r="CZ35" s="3">
        <v>6.69</v>
      </c>
      <c r="DA35" s="3">
        <f>CZ35*基本シート!$C$3</f>
        <v>107.04</v>
      </c>
      <c r="DB35" s="3">
        <v>6.11</v>
      </c>
      <c r="DC35" s="3">
        <f>DB35*基本シート!$C$3</f>
        <v>97.76</v>
      </c>
      <c r="DD35" s="3">
        <v>6.05</v>
      </c>
      <c r="DE35" s="3">
        <f>DD35*基本シート!$C$3</f>
        <v>96.8</v>
      </c>
      <c r="DF35" s="3">
        <v>2.27</v>
      </c>
      <c r="DG35" s="3">
        <f>DF35*基本シート!$C$3</f>
        <v>36.32</v>
      </c>
      <c r="DH35" s="3">
        <v>0.2</v>
      </c>
      <c r="DI35" s="3">
        <f>DH35*基本シート!$C$3</f>
        <v>3.2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30.12</v>
      </c>
      <c r="EA35" s="3">
        <f>ROUND(DZ35*基本シート!$C$3,0)</f>
        <v>482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0.01</v>
      </c>
      <c r="EI35" s="3">
        <v>0.25</v>
      </c>
      <c r="EJ35" s="3">
        <v>1.65</v>
      </c>
      <c r="EK35" s="3">
        <v>4.21</v>
      </c>
      <c r="EL35" s="3">
        <v>0.62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0.03</v>
      </c>
      <c r="EZ35" s="3">
        <f t="shared" si="13"/>
        <v>7.16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0.47</v>
      </c>
      <c r="FQ35" s="3">
        <v>1.54</v>
      </c>
      <c r="FR35" s="3">
        <v>2.62</v>
      </c>
      <c r="FS35" s="3">
        <v>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5.3800000000000008</v>
      </c>
      <c r="FZ35" s="3">
        <v>0.8</v>
      </c>
      <c r="GA35" s="3">
        <v>0.86</v>
      </c>
      <c r="GB35" s="3">
        <v>0.83</v>
      </c>
      <c r="GC35" s="3">
        <v>0.91</v>
      </c>
      <c r="GD35" s="3">
        <v>1.2</v>
      </c>
      <c r="GE35" s="3">
        <v>1.1200000000000001</v>
      </c>
      <c r="GF35" s="3">
        <v>1.1000000000000001</v>
      </c>
      <c r="GG35" s="3">
        <v>0.87</v>
      </c>
      <c r="GH35" s="3">
        <v>1.27</v>
      </c>
      <c r="GI35" s="3">
        <v>0.44</v>
      </c>
      <c r="GJ35" s="3">
        <v>0.45</v>
      </c>
      <c r="GK35" s="3">
        <v>0.39</v>
      </c>
      <c r="GL35" s="3">
        <v>0.36</v>
      </c>
      <c r="GM35" s="3">
        <v>0.36</v>
      </c>
      <c r="GN35" s="3">
        <v>0.97</v>
      </c>
      <c r="GO35" s="3">
        <v>2.12</v>
      </c>
      <c r="GP35" s="3">
        <v>2.19</v>
      </c>
      <c r="GQ35" s="3">
        <v>2.65</v>
      </c>
      <c r="GR35" s="3">
        <v>1.77</v>
      </c>
      <c r="GS35" s="3">
        <v>0.73</v>
      </c>
      <c r="GT35" s="3">
        <v>1.38</v>
      </c>
      <c r="GU35" s="3">
        <v>0.96</v>
      </c>
      <c r="GV35" s="3">
        <v>0.68</v>
      </c>
      <c r="GW35" s="3">
        <v>0.68</v>
      </c>
      <c r="GX35" s="3">
        <f t="shared" si="15"/>
        <v>25.09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/>
      <c r="C36" s="6"/>
      <c r="D36" s="6"/>
      <c r="E36" s="6" t="str">
        <f t="shared" si="11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8"/>
        <v>0</v>
      </c>
      <c r="BE36" s="3">
        <f t="shared" si="9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2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3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4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5"/>
        <v>0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8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36.63000000000001</v>
      </c>
      <c r="I38" s="3">
        <f t="shared" ref="I38:M38" si="16">SUM(I7:I36)</f>
        <v>1095.6033</v>
      </c>
      <c r="J38" s="3">
        <f t="shared" si="16"/>
        <v>26.72</v>
      </c>
      <c r="K38" s="3">
        <f t="shared" si="16"/>
        <v>799.1952</v>
      </c>
      <c r="L38" s="3">
        <f t="shared" si="16"/>
        <v>27.599999999999998</v>
      </c>
      <c r="M38" s="3">
        <f t="shared" si="16"/>
        <v>825.51599999999985</v>
      </c>
      <c r="N38" s="3">
        <f>SUM(N7:N37)</f>
        <v>26.540000000000006</v>
      </c>
      <c r="O38" s="3">
        <f t="shared" ref="O38:BZ38" si="17">SUM(O7:O37)</f>
        <v>793.81140000000016</v>
      </c>
      <c r="P38" s="3">
        <f t="shared" si="17"/>
        <v>31.9</v>
      </c>
      <c r="Q38" s="3">
        <f t="shared" si="17"/>
        <v>954.12899999999979</v>
      </c>
      <c r="R38" s="3">
        <f t="shared" si="17"/>
        <v>29.980000000000008</v>
      </c>
      <c r="S38" s="3">
        <f t="shared" si="17"/>
        <v>896.70180000000005</v>
      </c>
      <c r="T38" s="3">
        <f t="shared" si="17"/>
        <v>33.349999999999994</v>
      </c>
      <c r="U38" s="3">
        <f t="shared" si="17"/>
        <v>997.49850000000004</v>
      </c>
      <c r="V38" s="3">
        <f t="shared" si="17"/>
        <v>21.32</v>
      </c>
      <c r="W38" s="3">
        <f t="shared" si="17"/>
        <v>736.59049999999991</v>
      </c>
      <c r="X38" s="3">
        <f t="shared" si="17"/>
        <v>5.8000000000000007</v>
      </c>
      <c r="Y38" s="3">
        <f t="shared" si="17"/>
        <v>194.54659999999996</v>
      </c>
      <c r="Z38" s="3">
        <f t="shared" si="17"/>
        <v>3.6899999999999995</v>
      </c>
      <c r="AA38" s="3">
        <f t="shared" si="17"/>
        <v>123.58879999999999</v>
      </c>
      <c r="AB38" s="3">
        <f t="shared" si="17"/>
        <v>2.95</v>
      </c>
      <c r="AC38" s="3">
        <f t="shared" si="17"/>
        <v>98.698099999999997</v>
      </c>
      <c r="AD38" s="3">
        <f t="shared" si="17"/>
        <v>3.2799999999999994</v>
      </c>
      <c r="AE38" s="3">
        <f t="shared" si="17"/>
        <v>110.76009999999999</v>
      </c>
      <c r="AF38" s="3">
        <f t="shared" si="17"/>
        <v>2.9899999999999998</v>
      </c>
      <c r="AG38" s="3">
        <f t="shared" si="17"/>
        <v>103.35879999999999</v>
      </c>
      <c r="AH38" s="3">
        <f t="shared" si="17"/>
        <v>2.92</v>
      </c>
      <c r="AI38" s="3">
        <f t="shared" si="17"/>
        <v>103.1033</v>
      </c>
      <c r="AJ38" s="3">
        <f t="shared" si="17"/>
        <v>8.99</v>
      </c>
      <c r="AK38" s="3">
        <f t="shared" si="17"/>
        <v>310.6746</v>
      </c>
      <c r="AL38" s="3">
        <f t="shared" si="17"/>
        <v>12.030000000000001</v>
      </c>
      <c r="AM38" s="3">
        <f t="shared" si="17"/>
        <v>412.63019999999995</v>
      </c>
      <c r="AN38" s="3">
        <f t="shared" si="17"/>
        <v>17.13</v>
      </c>
      <c r="AO38" s="3">
        <f t="shared" si="17"/>
        <v>577.11950000000002</v>
      </c>
      <c r="AP38" s="3">
        <f t="shared" si="17"/>
        <v>28.700000000000003</v>
      </c>
      <c r="AQ38" s="3">
        <f t="shared" si="17"/>
        <v>966.02239999999995</v>
      </c>
      <c r="AR38" s="3">
        <f t="shared" si="17"/>
        <v>28.740000000000013</v>
      </c>
      <c r="AS38" s="3">
        <f t="shared" si="17"/>
        <v>1001.0840999999999</v>
      </c>
      <c r="AT38" s="3">
        <f t="shared" si="17"/>
        <v>30.560000000000006</v>
      </c>
      <c r="AU38" s="3">
        <f t="shared" si="17"/>
        <v>1071.0743</v>
      </c>
      <c r="AV38" s="3">
        <f t="shared" si="17"/>
        <v>31.340000000000003</v>
      </c>
      <c r="AW38" s="3">
        <f t="shared" si="17"/>
        <v>1092.7073</v>
      </c>
      <c r="AX38" s="3">
        <f t="shared" si="17"/>
        <v>40.080000000000005</v>
      </c>
      <c r="AY38" s="3">
        <f t="shared" si="17"/>
        <v>1198.7928000000004</v>
      </c>
      <c r="AZ38" s="3">
        <f t="shared" si="17"/>
        <v>30.410000000000004</v>
      </c>
      <c r="BA38" s="3">
        <f t="shared" si="17"/>
        <v>909.56310000000008</v>
      </c>
      <c r="BB38" s="3">
        <f t="shared" si="17"/>
        <v>36.699999999999989</v>
      </c>
      <c r="BC38" s="3">
        <f t="shared" si="17"/>
        <v>1097.6970000000001</v>
      </c>
      <c r="BD38" s="3">
        <f t="shared" si="17"/>
        <v>520.34999999999991</v>
      </c>
      <c r="BE38" s="3">
        <f t="shared" si="17"/>
        <v>16469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</v>
      </c>
      <c r="BK38" s="3">
        <f t="shared" si="17"/>
        <v>0</v>
      </c>
      <c r="BL38" s="3">
        <f t="shared" si="17"/>
        <v>0.5</v>
      </c>
      <c r="BM38" s="3">
        <f t="shared" si="17"/>
        <v>12.639999999999999</v>
      </c>
      <c r="BN38" s="3">
        <f t="shared" si="17"/>
        <v>49.130000000000017</v>
      </c>
      <c r="BO38" s="3">
        <f t="shared" si="17"/>
        <v>86.590000000000032</v>
      </c>
      <c r="BP38" s="3">
        <f t="shared" si="17"/>
        <v>104.42999999999998</v>
      </c>
      <c r="BQ38" s="3">
        <f t="shared" si="17"/>
        <v>105.29999999999997</v>
      </c>
      <c r="BR38" s="3">
        <f t="shared" si="17"/>
        <v>117.39000000000004</v>
      </c>
      <c r="BS38" s="3">
        <f t="shared" si="17"/>
        <v>95.909999999999982</v>
      </c>
      <c r="BT38" s="3">
        <f t="shared" si="17"/>
        <v>69.449999999999989</v>
      </c>
      <c r="BU38" s="3">
        <f t="shared" si="17"/>
        <v>38.349999999999994</v>
      </c>
      <c r="BV38" s="3">
        <f t="shared" si="17"/>
        <v>9.8999999999999986</v>
      </c>
      <c r="BW38" s="3">
        <f t="shared" si="17"/>
        <v>0.1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ref="CA38:EL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si="18"/>
        <v>0</v>
      </c>
      <c r="CH38" s="3">
        <f t="shared" si="18"/>
        <v>0</v>
      </c>
      <c r="CI38" s="3">
        <f t="shared" si="18"/>
        <v>0</v>
      </c>
      <c r="CJ38" s="3">
        <f t="shared" si="18"/>
        <v>0</v>
      </c>
      <c r="CK38" s="3">
        <f t="shared" si="18"/>
        <v>0</v>
      </c>
      <c r="CL38" s="3">
        <f t="shared" si="18"/>
        <v>0</v>
      </c>
      <c r="CM38" s="3">
        <f t="shared" si="18"/>
        <v>0</v>
      </c>
      <c r="CN38" s="3">
        <f t="shared" si="18"/>
        <v>0</v>
      </c>
      <c r="CO38" s="3">
        <f t="shared" si="18"/>
        <v>0</v>
      </c>
      <c r="CP38" s="3">
        <f t="shared" si="18"/>
        <v>0</v>
      </c>
      <c r="CQ38" s="3">
        <f t="shared" si="18"/>
        <v>0</v>
      </c>
      <c r="CR38" s="3">
        <f t="shared" si="18"/>
        <v>0.11</v>
      </c>
      <c r="CS38" s="3">
        <f t="shared" si="18"/>
        <v>1.76</v>
      </c>
      <c r="CT38" s="3">
        <f t="shared" si="18"/>
        <v>11.399999999999999</v>
      </c>
      <c r="CU38" s="3">
        <f t="shared" si="18"/>
        <v>182.39999999999998</v>
      </c>
      <c r="CV38" s="3">
        <f t="shared" si="18"/>
        <v>27.28</v>
      </c>
      <c r="CW38" s="3">
        <f t="shared" si="18"/>
        <v>436.48</v>
      </c>
      <c r="CX38" s="3">
        <f t="shared" si="18"/>
        <v>62.98</v>
      </c>
      <c r="CY38" s="3">
        <f t="shared" si="18"/>
        <v>1007.68</v>
      </c>
      <c r="CZ38" s="3">
        <f t="shared" si="18"/>
        <v>77.750000000000014</v>
      </c>
      <c r="DA38" s="3">
        <f t="shared" si="18"/>
        <v>1244.0000000000002</v>
      </c>
      <c r="DB38" s="3">
        <f t="shared" si="18"/>
        <v>88.04</v>
      </c>
      <c r="DC38" s="3">
        <f t="shared" si="18"/>
        <v>1408.64</v>
      </c>
      <c r="DD38" s="3">
        <f t="shared" si="18"/>
        <v>78.059999999999988</v>
      </c>
      <c r="DE38" s="3">
        <f t="shared" si="18"/>
        <v>1248.9599999999998</v>
      </c>
      <c r="DF38" s="3">
        <f t="shared" si="18"/>
        <v>44.870000000000005</v>
      </c>
      <c r="DG38" s="3">
        <f t="shared" si="18"/>
        <v>717.92000000000007</v>
      </c>
      <c r="DH38" s="3">
        <f t="shared" si="18"/>
        <v>10.93</v>
      </c>
      <c r="DI38" s="3">
        <f t="shared" si="18"/>
        <v>174.88</v>
      </c>
      <c r="DJ38" s="3">
        <f t="shared" si="18"/>
        <v>0.26</v>
      </c>
      <c r="DK38" s="3">
        <f t="shared" si="18"/>
        <v>4.16</v>
      </c>
      <c r="DL38" s="3">
        <f t="shared" si="18"/>
        <v>6.0000000000000005E-2</v>
      </c>
      <c r="DM38" s="3">
        <f t="shared" si="18"/>
        <v>0.96000000000000008</v>
      </c>
      <c r="DN38" s="3">
        <f t="shared" si="18"/>
        <v>0.05</v>
      </c>
      <c r="DO38" s="3">
        <f t="shared" si="18"/>
        <v>0.8</v>
      </c>
      <c r="DP38" s="3">
        <f t="shared" si="18"/>
        <v>0.03</v>
      </c>
      <c r="DQ38" s="3">
        <f t="shared" si="18"/>
        <v>0.48</v>
      </c>
      <c r="DR38" s="3">
        <f t="shared" si="18"/>
        <v>0</v>
      </c>
      <c r="DS38" s="3">
        <f t="shared" si="18"/>
        <v>0</v>
      </c>
      <c r="DT38" s="3">
        <f t="shared" si="18"/>
        <v>0</v>
      </c>
      <c r="DU38" s="3">
        <f t="shared" si="18"/>
        <v>0</v>
      </c>
      <c r="DV38" s="3">
        <f t="shared" si="18"/>
        <v>0</v>
      </c>
      <c r="DW38" s="3">
        <f t="shared" si="18"/>
        <v>0</v>
      </c>
      <c r="DX38" s="3">
        <f t="shared" si="18"/>
        <v>0</v>
      </c>
      <c r="DY38" s="3">
        <f t="shared" si="18"/>
        <v>0</v>
      </c>
      <c r="DZ38" s="3">
        <f t="shared" si="18"/>
        <v>401.82000000000005</v>
      </c>
      <c r="EA38" s="3">
        <f t="shared" si="18"/>
        <v>6429</v>
      </c>
      <c r="EB38" s="3">
        <f t="shared" si="18"/>
        <v>10.499999999999982</v>
      </c>
      <c r="EC38" s="3">
        <f t="shared" si="18"/>
        <v>1.2300000000000006</v>
      </c>
      <c r="ED38" s="3">
        <f t="shared" si="18"/>
        <v>1.0100000000000005</v>
      </c>
      <c r="EE38" s="3">
        <f t="shared" si="18"/>
        <v>1.0500000000000003</v>
      </c>
      <c r="EF38" s="3">
        <f t="shared" si="18"/>
        <v>1.0100000000000005</v>
      </c>
      <c r="EG38" s="3">
        <f t="shared" si="18"/>
        <v>1.0400000000000003</v>
      </c>
      <c r="EH38" s="3">
        <f t="shared" si="18"/>
        <v>0.67</v>
      </c>
      <c r="EI38" s="3">
        <f t="shared" si="18"/>
        <v>2.7399999999999989</v>
      </c>
      <c r="EJ38" s="3">
        <f t="shared" si="18"/>
        <v>23.4</v>
      </c>
      <c r="EK38" s="3">
        <f t="shared" si="18"/>
        <v>43.019999999999996</v>
      </c>
      <c r="EL38" s="3">
        <f t="shared" si="18"/>
        <v>28.270000000000007</v>
      </c>
      <c r="EM38" s="3">
        <f t="shared" ref="EM38:GX38" si="19">SUM(EM7:EM37)</f>
        <v>13.13</v>
      </c>
      <c r="EN38" s="3">
        <f t="shared" si="19"/>
        <v>14.259999999999998</v>
      </c>
      <c r="EO38" s="3">
        <f t="shared" si="19"/>
        <v>3.7399999999999989</v>
      </c>
      <c r="EP38" s="3">
        <f t="shared" si="19"/>
        <v>0.5</v>
      </c>
      <c r="EQ38" s="3">
        <f t="shared" si="19"/>
        <v>0.05</v>
      </c>
      <c r="ER38" s="3">
        <f t="shared" si="19"/>
        <v>0.1</v>
      </c>
      <c r="ES38" s="3">
        <f t="shared" si="19"/>
        <v>0.32999999999999996</v>
      </c>
      <c r="ET38" s="3">
        <f t="shared" si="19"/>
        <v>1.0000000000000002</v>
      </c>
      <c r="EU38" s="3">
        <f t="shared" si="19"/>
        <v>1.1500000000000004</v>
      </c>
      <c r="EV38" s="3">
        <f t="shared" si="19"/>
        <v>0.94000000000000039</v>
      </c>
      <c r="EW38" s="3">
        <f t="shared" si="19"/>
        <v>0.99000000000000044</v>
      </c>
      <c r="EX38" s="3">
        <f t="shared" si="19"/>
        <v>0.98000000000000032</v>
      </c>
      <c r="EY38" s="3">
        <f t="shared" si="19"/>
        <v>11.229999999999981</v>
      </c>
      <c r="EZ38" s="3">
        <f t="shared" si="19"/>
        <v>162.33999999999997</v>
      </c>
      <c r="FA38" s="3">
        <f t="shared" si="19"/>
        <v>0</v>
      </c>
      <c r="FB38" s="3">
        <f t="shared" si="19"/>
        <v>0</v>
      </c>
      <c r="FC38" s="3">
        <f t="shared" si="19"/>
        <v>0</v>
      </c>
      <c r="FD38" s="3">
        <f t="shared" si="19"/>
        <v>0</v>
      </c>
      <c r="FE38" s="3">
        <f t="shared" si="19"/>
        <v>0</v>
      </c>
      <c r="FF38" s="3">
        <f t="shared" si="19"/>
        <v>0</v>
      </c>
      <c r="FG38" s="3">
        <f t="shared" si="19"/>
        <v>0.27</v>
      </c>
      <c r="FH38" s="3">
        <f t="shared" si="19"/>
        <v>0.39</v>
      </c>
      <c r="FI38" s="3">
        <f t="shared" si="19"/>
        <v>1.07</v>
      </c>
      <c r="FJ38" s="3">
        <f t="shared" si="19"/>
        <v>0.02</v>
      </c>
      <c r="FK38" s="3">
        <f t="shared" si="19"/>
        <v>0.03</v>
      </c>
      <c r="FL38" s="3">
        <f t="shared" si="19"/>
        <v>0.38000000000000006</v>
      </c>
      <c r="FM38" s="3">
        <f t="shared" si="19"/>
        <v>0.11</v>
      </c>
      <c r="FN38" s="3">
        <f t="shared" si="19"/>
        <v>0.33000000000000007</v>
      </c>
      <c r="FO38" s="3">
        <f t="shared" si="19"/>
        <v>5.22</v>
      </c>
      <c r="FP38" s="3">
        <f t="shared" si="19"/>
        <v>23.78</v>
      </c>
      <c r="FQ38" s="3">
        <f t="shared" si="19"/>
        <v>44.090000000000011</v>
      </c>
      <c r="FR38" s="3">
        <f t="shared" si="19"/>
        <v>37.330000000000005</v>
      </c>
      <c r="FS38" s="3">
        <f t="shared" si="19"/>
        <v>8.7900000000000009</v>
      </c>
      <c r="FT38" s="3">
        <f t="shared" si="19"/>
        <v>2.79</v>
      </c>
      <c r="FU38" s="3">
        <f t="shared" si="19"/>
        <v>0.66</v>
      </c>
      <c r="FV38" s="3">
        <f t="shared" si="19"/>
        <v>0</v>
      </c>
      <c r="FW38" s="3">
        <f t="shared" si="19"/>
        <v>0</v>
      </c>
      <c r="FX38" s="3">
        <f t="shared" si="19"/>
        <v>0</v>
      </c>
      <c r="FY38" s="3">
        <f t="shared" si="19"/>
        <v>125.26000000000002</v>
      </c>
      <c r="FZ38" s="3">
        <f t="shared" si="19"/>
        <v>26.13</v>
      </c>
      <c r="GA38" s="3">
        <f t="shared" si="19"/>
        <v>25.490000000000002</v>
      </c>
      <c r="GB38" s="3">
        <f t="shared" si="19"/>
        <v>26.59</v>
      </c>
      <c r="GC38" s="3">
        <f t="shared" si="19"/>
        <v>25.490000000000002</v>
      </c>
      <c r="GD38" s="3">
        <f t="shared" si="19"/>
        <v>30.889999999999997</v>
      </c>
      <c r="GE38" s="3">
        <f t="shared" si="19"/>
        <v>28.940000000000008</v>
      </c>
      <c r="GF38" s="3">
        <f t="shared" si="19"/>
        <v>33.45000000000001</v>
      </c>
      <c r="GG38" s="3">
        <f t="shared" si="19"/>
        <v>31.499999999999996</v>
      </c>
      <c r="GH38" s="3">
        <f t="shared" si="19"/>
        <v>21.2</v>
      </c>
      <c r="GI38" s="3">
        <f t="shared" si="19"/>
        <v>20.000000000000007</v>
      </c>
      <c r="GJ38" s="3">
        <f t="shared" si="19"/>
        <v>16.160000000000004</v>
      </c>
      <c r="GK38" s="3">
        <f t="shared" si="19"/>
        <v>18.079999999999998</v>
      </c>
      <c r="GL38" s="3">
        <f t="shared" si="19"/>
        <v>18.189999999999998</v>
      </c>
      <c r="GM38" s="3">
        <f t="shared" si="19"/>
        <v>17.36</v>
      </c>
      <c r="GN38" s="3">
        <f t="shared" si="19"/>
        <v>38.290000000000013</v>
      </c>
      <c r="GO38" s="3">
        <f t="shared" si="19"/>
        <v>63.179999999999993</v>
      </c>
      <c r="GP38" s="3">
        <f t="shared" si="19"/>
        <v>70.759999999999991</v>
      </c>
      <c r="GQ38" s="3">
        <f t="shared" si="19"/>
        <v>65.740000000000009</v>
      </c>
      <c r="GR38" s="3">
        <f t="shared" si="19"/>
        <v>36.479999999999997</v>
      </c>
      <c r="GS38" s="3">
        <f t="shared" si="19"/>
        <v>32.17</v>
      </c>
      <c r="GT38" s="3">
        <f t="shared" si="19"/>
        <v>31.059999999999995</v>
      </c>
      <c r="GU38" s="3">
        <f t="shared" si="19"/>
        <v>39.090000000000003</v>
      </c>
      <c r="GV38" s="3">
        <f t="shared" si="19"/>
        <v>29.43</v>
      </c>
      <c r="GW38" s="3">
        <f t="shared" si="19"/>
        <v>25.470000000000006</v>
      </c>
      <c r="GX38" s="3">
        <f t="shared" si="19"/>
        <v>771.1400000000001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W7 Y7 AA7 AC7 BA7 AY7 AW7 AU7 AS7 AQ7 AO7 AM7 AK7 AI7 AG7 AE7 U7:U37">
    <cfRule type="top10" dxfId="830" priority="92" percent="1" rank="10"/>
  </conditionalFormatting>
  <conditionalFormatting sqref="AZ7 H7 J7 L7 N7 P7 R7 T7 V7 X7 Z7 AB7 AD7 AF7 AH7 AJ7 AL7 AN7 AP7 AR7 AT7 AV7 AX7">
    <cfRule type="top10" dxfId="829" priority="91" percent="1" rank="10"/>
  </conditionalFormatting>
  <conditionalFormatting sqref="FA7:FX7 FZ7:GW7">
    <cfRule type="top10" dxfId="828" priority="90" percent="1" rank="10"/>
  </conditionalFormatting>
  <conditionalFormatting sqref="H8 J8 L8 N8 P8 R8 T8 V8 X8 Z8 AB8 AD8 AF8 AH8 AJ8 AL8 AN8 AP8 AR8 AT8 AV8 AX8 AZ8 BB8">
    <cfRule type="top10" dxfId="827" priority="89" percent="1" rank="10"/>
  </conditionalFormatting>
  <conditionalFormatting sqref="H9 J9 L9 N9 P9 R9 T9 V9 X9 Z9 AB9 AD9 AF9 AH9 AJ9 AL9 AN9 AP9 AR9 AT9 AV9 AZ9 AX9 BB9">
    <cfRule type="top10" dxfId="826" priority="88" percent="1" rank="10"/>
  </conditionalFormatting>
  <conditionalFormatting sqref="J10 H10 L10 N10 P10 R10 T10 V10 X10 Z10 AB10 AD10 AF10 AH10 AJ10 AL10 AN10 AP10 AR10 AT10 AV10 AX10 AZ10 BB10">
    <cfRule type="top10" dxfId="825" priority="87" percent="1" rank="10"/>
  </conditionalFormatting>
  <conditionalFormatting sqref="BB11 AZ11 AX11 AV11 AT11 AR11 AP11 AN11 AL11 AJ11 AH11 AF11 AD11 AB11 Z11 X11 V11 T11 R11 P11 N11 L11 J11 H11">
    <cfRule type="top10" dxfId="824" priority="86" percent="1" rank="10"/>
  </conditionalFormatting>
  <conditionalFormatting sqref="BB12 AZ12 AX12 AV12 AT12 AR12 AP12 AN12 AL12 AJ12 AH12 AF12 AD12 AB12 Z12 X12 V12 T12 R12 P12 N12 L12 J12 H12">
    <cfRule type="top10" dxfId="823" priority="85" percent="1" rank="10"/>
  </conditionalFormatting>
  <conditionalFormatting sqref="H13 J13 L13 N13 P13 R13 T13 V13 X13 Z13 AB13 AD13 AF13 AH13 AJ13 AL13 AN13 AP13 AR13 AT13 AV13 AX13 AZ13 BB13">
    <cfRule type="top10" dxfId="822" priority="84" percent="1" rank="10"/>
  </conditionalFormatting>
  <conditionalFormatting sqref="BB14 AZ14 AX14 AV14 AT14 AR14 AP14 AL14 AN14 AJ14 AH14 AF14 AD14 AB14 Z14 X14 V14 T14 R14 P14 N14 L14 J14 H14">
    <cfRule type="top10" dxfId="821" priority="83" percent="1" rank="10"/>
  </conditionalFormatting>
  <conditionalFormatting sqref="H15 J15 L15 N15 P15 R15 T15 V15 X15 Z15 AB15 AD15 AF15 AH15 AJ15 AL15 AN15 AP15 AR15 AT15 AV15 AX15 AZ15 BB15">
    <cfRule type="top10" dxfId="820" priority="82" percent="1" rank="10"/>
  </conditionalFormatting>
  <conditionalFormatting sqref="BB16 AZ16 AX16 AV16 AT16 AR16 AP16 AN16 AL16 AJ16 AH16 AF16 AD16 AB16 Z16 X16 V16 T16 R16 P16 N16 L16 J16 H16">
    <cfRule type="top10" dxfId="819" priority="81" percent="1" rank="10"/>
  </conditionalFormatting>
  <conditionalFormatting sqref="H17 J17 L17 N17 P17 R17 T17 V17 X17 Z17 AB17 AD17 AF17 AH17 AJ17 AL17 AN17 AP17 AR17 AT17 AV17 AX17 AZ17 BB17">
    <cfRule type="top10" dxfId="818" priority="80" percent="1" rank="10"/>
  </conditionalFormatting>
  <conditionalFormatting sqref="H18 J18 L18 N18 P18 R18 T18 V18 X18 Z18 AB18 AD18 AF18 AH18 AJ18 AL18 AN18 AP18 AR18 AT18 AV18 AX18 AZ18 BB18">
    <cfRule type="top10" dxfId="817" priority="79" percent="1" rank="10"/>
  </conditionalFormatting>
  <conditionalFormatting sqref="BB19 AZ19 AX19 AV19 AT19 AR19 AP19 AN19 AL19 AJ19 AH19 AF19 AD19 AB19 Z19 X19 V19 T19 R19 P19 N19 L19 J19 H19">
    <cfRule type="top10" dxfId="816" priority="78" percent="1" rank="10"/>
  </conditionalFormatting>
  <conditionalFormatting sqref="H20 J20 N20 L20 P20 R20 T20 X20 V20 Z20 AB20 AD20 AF20 AH20 AJ20 AL20 AN20 AP20 AR20 AT20 AV20 AX20 AZ20 BB20">
    <cfRule type="top10" dxfId="815" priority="77" percent="1" rank="10"/>
  </conditionalFormatting>
  <conditionalFormatting sqref="BB21 AZ21 AX21 AV21 AT21 AR21 AP21 AN21 AL21 AJ21 AH21 AF21 AD21 AB21 Z21 X21 V21 T21 R21 P21 N21 L21 J21 H21">
    <cfRule type="top10" dxfId="814" priority="76" percent="1" rank="10"/>
  </conditionalFormatting>
  <conditionalFormatting sqref="H22 J22 L22 N22 P22 R22 T22 V22 X22 Z22 AB22 AD22 AF22 AH22 AJ22 AL22 AN22 AP22 AR22 AT22 AV22 AX22 AZ22 BB22">
    <cfRule type="top10" dxfId="813" priority="75" percent="1" rank="10"/>
  </conditionalFormatting>
  <conditionalFormatting sqref="BB23 AZ23 AX23 AV23 AT23 AR23 AP23 AN23 AL23 AJ23 AH23 AF23 AD23 AB23 Z23 X23 V23 T23 R23 P23 N23 L23 J23 H23">
    <cfRule type="top10" dxfId="812" priority="74" percent="1" rank="10"/>
  </conditionalFormatting>
  <conditionalFormatting sqref="H24 J24 L24 N24 P24 R24 T24 V24 X24 Z24 AB24 AD24 AF24 AH24 AJ24 AL24 AN24 AP24 AR24 AT24 AV24 AX24 AZ24 BB24">
    <cfRule type="top10" dxfId="811" priority="73" percent="1" rank="10"/>
  </conditionalFormatting>
  <conditionalFormatting sqref="BB25 AZ25 AX25 AV25 AT25 AR25 AP25 AN25 AL25 AJ25 AH25 AF25 AD25 AB25 Z25 X25 V25 T25 R25 P25 N25 L25 J25 H25">
    <cfRule type="top10" dxfId="810" priority="72" percent="1" rank="10"/>
  </conditionalFormatting>
  <conditionalFormatting sqref="BB26 AZ26 AX26 AV26 AT26 AR26 AP26 AN26 AL26 AJ26 AH26 AF26 AD26 AB26 Z26 X26 V26 T26 R26 P26 N26 L26 J26 H26">
    <cfRule type="top10" dxfId="809" priority="71" percent="1" rank="10"/>
  </conditionalFormatting>
  <conditionalFormatting sqref="H27 J27 L27 N27 P27 R27 T27 V27 X27 Z27 AB27 AD27 AF27 AH27 AJ27 AL27 AN27 AP27 AR27 AT27 AV27 AX27 AZ27 BB27">
    <cfRule type="top10" dxfId="808" priority="70" percent="1" rank="10"/>
  </conditionalFormatting>
  <conditionalFormatting sqref="BB28 AZ28 AX28 AV28 AT28 AR28 AP28 AN28 AL28 AJ28 AH28 AF28 AD28 AB28 Z28 X28 V28 T28 R28 P28 N28 L28 J28 H28">
    <cfRule type="top10" dxfId="807" priority="69" percent="1" rank="10"/>
  </conditionalFormatting>
  <conditionalFormatting sqref="BB29 AZ29 AX29 AV29 AT29 AR29 AP29 AN29 AL29 AJ29 AH29 AF29 AD29 AB29 Z29 X29 V29 T29 R29 P29 N29 L29 J29 H29">
    <cfRule type="top10" dxfId="806" priority="68" percent="1" rank="10"/>
  </conditionalFormatting>
  <conditionalFormatting sqref="H30 J30 L30 N30 P30 R30 T30 V30 X30 Z30 AB30 AD30 AF30 AH30 AJ30 AL30 AN30 AP30 AR30 AT30 AV30 AX30 AZ30 BB30">
    <cfRule type="top10" dxfId="805" priority="67" percent="1" rank="10"/>
  </conditionalFormatting>
  <conditionalFormatting sqref="BB31 AZ31 AX31 AV31 AT31 AR31 AP31 AN31 AL31 AJ31 AH31 AF31 AD31 AB31 Z31 X31 V31 T31 R31 P31 N31 L31 J31 H31">
    <cfRule type="top10" dxfId="804" priority="66" percent="1" rank="10"/>
  </conditionalFormatting>
  <conditionalFormatting sqref="H32 J32 L32 N32 P32 R32 T32 V32 X32 Z32 AB32 AD32 AF32 AH32 AJ32 AL32 AN32 AP32 AR32 AT32 AV32 AX32 AZ32 BB32">
    <cfRule type="top10" dxfId="803" priority="65" percent="1" rank="10"/>
  </conditionalFormatting>
  <conditionalFormatting sqref="BB33 AZ33 AX33 AV33 AT33 AR33 AP33 AN33 AL33 AJ33 AH33 AF33 AD33 AB33 Z33 X33 V33 T33 R33 P33 N33 L33 J33 H33">
    <cfRule type="top10" dxfId="802" priority="64" percent="1" rank="10"/>
  </conditionalFormatting>
  <conditionalFormatting sqref="H34 J34 L34 N34 P34 R34 T34 V34 X34 Z34 AB34 AD34 AF34 AH34 AJ34 AL34 AN34 AP34 AR34 AT34 AV34 AX34 AZ34 BB34">
    <cfRule type="top10" dxfId="801" priority="63" percent="1" rank="10"/>
  </conditionalFormatting>
  <conditionalFormatting sqref="BB35 AZ35 AV35 AX35 AT35 AR35 AP35 AN35 AL35 AJ35 AH35 AF35 AD35 AB35 Z35 X35 V35 T35 R35 P35 N35 L35 J35 H35">
    <cfRule type="top10" dxfId="80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99" priority="61" percent="1" rank="10"/>
  </conditionalFormatting>
  <conditionalFormatting sqref="BD7:BD37">
    <cfRule type="top10" dxfId="798" priority="60" percent="1" rank="10"/>
  </conditionalFormatting>
  <conditionalFormatting sqref="BC8 BA8 AY8 AW8 AU8 AS8 AQ8 AO8 AM8 AK8 AI8 AG8 AE8 AC8 AA8 Y8 W8 S8 Q8 O8 M8 K8 I8">
    <cfRule type="top10" dxfId="797" priority="59" percent="1" rank="10"/>
  </conditionalFormatting>
  <conditionalFormatting sqref="I9 K9 M9 O9 Q9 S9 W9 Y9 AA9 AC9 AE9 AG9 AI9 AK9 AM9 AO9 AQ9 AS9 AU9 AW9 AY9 BA9 BC9">
    <cfRule type="top10" dxfId="796" priority="58" percent="1" rank="10"/>
  </conditionalFormatting>
  <conditionalFormatting sqref="I10 K10 M10 Q10 O10 S10 W10 Y10 AA10 AC10 AE10 AG10 AI10 AK10 AM10 AO10 AQ10 AS10 AU10 AW10 AY10 BA10 BC10">
    <cfRule type="top10" dxfId="795" priority="57" percent="1" rank="10"/>
  </conditionalFormatting>
  <conditionalFormatting sqref="BC11 BA11 AY11 AW11 AU11 AS11 AQ11 AO11 AM11 AK11 AI11 AG11 AE11 AC11 AA11 Y11 W11 S11 Q11 O11 M11 K11 I11">
    <cfRule type="top10" dxfId="794" priority="56" percent="1" rank="10"/>
  </conditionalFormatting>
  <conditionalFormatting sqref="I12 K12 M12 O12 Q12 S12 Y12 W12 AA12 AC12 AE12 AG12 AI12 AK12 AM12 AO12 AQ12 AS12 AU12 AW12 AY12 BA12 BC12">
    <cfRule type="top10" dxfId="793" priority="55" percent="1" rank="10"/>
  </conditionalFormatting>
  <conditionalFormatting sqref="BC13 BA13 AY13 AW13 AU13 AS13 AQ13 AO13 AM13 AK13 AI13 AG13 AE13 AC13 AA13 Y13 W13 S13 Q13 O13 M13 K13 I13">
    <cfRule type="top10" dxfId="792" priority="54" percent="1" rank="10"/>
  </conditionalFormatting>
  <conditionalFormatting sqref="BC14 BA14 AY14 AW14 AU14 AS14 AQ14 AO14 AM14 AK14 AI14 AG14 AE14 AC14 AA14 Y14 W14 S14 Q14 O14 M14 K14 I14">
    <cfRule type="top10" dxfId="791" priority="53" percent="1" rank="10"/>
  </conditionalFormatting>
  <conditionalFormatting sqref="I15 K15 M15 O15 Q15 S15 W15 Y15 AA15 AC15 AE15 AG15 AI15 AK15 AM15 AO15 AQ15 AS15 AU15 AW15 AY15 BA15 BC15">
    <cfRule type="top10" dxfId="790" priority="52" percent="1" rank="10"/>
  </conditionalFormatting>
  <conditionalFormatting sqref="BC16 BA16 AY16 AW16 AU16 AS16 AQ16 AO16 AM16 AK16 AI16 AG16 AE16 AC16 AA16 Y16 W16 S16 Q16 O16 M16 K16 I16">
    <cfRule type="top10" dxfId="789" priority="51" percent="1" rank="10"/>
  </conditionalFormatting>
  <conditionalFormatting sqref="I17 K17 M17 O17 Q17 S17 W17 Y17 AA17 AC17 AE17 AG17 AI17 AK17 AM17 AO17 AQ17 AS17 AU17 AW17 AY17 BA17 BC17">
    <cfRule type="top10" dxfId="788" priority="50" percent="1" rank="10"/>
  </conditionalFormatting>
  <conditionalFormatting sqref="BC18 BA18 AY18 AW18 AU18 AS18 AQ18 AO18 AM18 AK18 AI18 AG18 AE18 AC18 AA18 Y18 W18 S18 Q18 O18 M18 K18 I18">
    <cfRule type="top10" dxfId="787" priority="49" percent="1" rank="10"/>
  </conditionalFormatting>
  <conditionalFormatting sqref="I19 K19 M19 O19 Q19 S19 W19 Y19 AA19 AC19 AE19 AG19 AI19 AK19 AM19 AO19 AQ19 AS19 AU19 AW19 AY19 BA19 BC19">
    <cfRule type="top10" dxfId="786" priority="48" percent="1" rank="10"/>
  </conditionalFormatting>
  <conditionalFormatting sqref="BC20 BA20 AY20 AW20 AU20 AS20 AQ20 AO20 AM20 AK20 AI20 AG20 AE20 AC20 AA20 W20 Y20 S20 Q20 O20 M20 K20 I20">
    <cfRule type="top10" dxfId="785" priority="47" percent="1" rank="10"/>
  </conditionalFormatting>
  <conditionalFormatting sqref="I21 K21 M21 O21 Q21 S21 W21 Y21 AA21 AC21 AE21 AG21 AI21 AK21 AM21 AO21 AQ21 AS21 AU21 AW21 AY21 BA21 BC21">
    <cfRule type="top10" dxfId="784" priority="46" percent="1" rank="10"/>
  </conditionalFormatting>
  <conditionalFormatting sqref="BC22 BA22 AY22 AW22 AU22 AS22 AQ22 AO22 AM22 AK22 AI22 AG22 AE22 AC22 AA22 Y22 W22 S22 Q22 O22 M22 K22 I22">
    <cfRule type="top10" dxfId="783" priority="45" percent="1" rank="10"/>
  </conditionalFormatting>
  <conditionalFormatting sqref="I23 K23 O23 M23 Q23 S23 W23 Y23 AA23 AC23 AE23 AG23 AI23 AK23 AM23 AO23 AQ23 AS23 AU23 AW23 AY23 BA23 BC23">
    <cfRule type="top10" dxfId="782" priority="44" percent="1" rank="10"/>
  </conditionalFormatting>
  <conditionalFormatting sqref="BC24 BA24 AY24 AW24 AU24 AS24 AQ24 AO24 AM24 AK24 AI24 AG24 AE24 AC24 AA24 Y24 W24 S24 Q24 O24 M24 K24 I24">
    <cfRule type="top10" dxfId="781" priority="43" percent="1" rank="10"/>
  </conditionalFormatting>
  <conditionalFormatting sqref="I25 K25 M25 O25 Q25 S25 W25 Y25 AA25 AC25 AE25 AG25 AI25 AK25 AM25 AO25 AQ25 AS25 AU25 AW25 AY25 BA25 BC25">
    <cfRule type="top10" dxfId="780" priority="42" percent="1" rank="10"/>
  </conditionalFormatting>
  <conditionalFormatting sqref="BC26 BA26 AY26 AW26 AU26 AS26 AQ26 AO26 AM26 AK26 AI26 AG26 AE26 AC26 AA26 Y26 W26 S26 Q26 O26 M26 K26 I26">
    <cfRule type="top10" dxfId="779" priority="41" percent="1" rank="10"/>
  </conditionalFormatting>
  <conditionalFormatting sqref="I27 K27 M27 O27 Q27 S27 W27 Y27 AA27 AC27 AE27 AG27 AI27 AK27 AM27 AO27 AQ27 AS27 AU27 AW27 AY27 BA27 BC27">
    <cfRule type="top10" dxfId="778" priority="40" percent="1" rank="10"/>
  </conditionalFormatting>
  <conditionalFormatting sqref="BC28 BA28 AY28 AW28 AU28 AS28 AQ28 AO28 AM28 AK28 AI28 AG28 AE28 AC28 AA28 Y28 W28 S28 Q28 O28 M28 K28 I28">
    <cfRule type="top10" dxfId="777" priority="39" percent="1" rank="10"/>
  </conditionalFormatting>
  <conditionalFormatting sqref="I29 K29 M29 Q29 O29 S29 Y29 W29 AA29 AC29 AE29 AG29 AI29 AK29 AM29 AO29 AQ29 AS29 AU29 AW29 AY29 BA29 BC29">
    <cfRule type="top10" dxfId="776" priority="38" percent="1" rank="10"/>
  </conditionalFormatting>
  <conditionalFormatting sqref="BC30 BA30 AY30 AW30 AU30 AS30 AQ30 AO30 AM30 AK30 AI30 AE30 AG30 AC30 AA30 Y30 W30 S30 Q30 O30 M30 K30 I30">
    <cfRule type="top10" dxfId="775" priority="37" percent="1" rank="10"/>
  </conditionalFormatting>
  <conditionalFormatting sqref="I31 K31 M31 O31 Q31 S31 W31 Y31 AC31 AA31 AE31 AG31 AI31 AK31 AM31 AO31 AQ31 AS31 AU31 AW31 AY31 BA31 BC31">
    <cfRule type="top10" dxfId="774" priority="36" percent="1" rank="10"/>
  </conditionalFormatting>
  <conditionalFormatting sqref="BC32 BA32 AY32 AW32 AU32 AS32 AQ32 AO32 AM32 AK32 AI32 AG32 AE32 AC32 AA32 Y32 W32 S32 Q32 O32 M32 K32 I32">
    <cfRule type="top10" dxfId="773" priority="35" percent="1" rank="10"/>
  </conditionalFormatting>
  <conditionalFormatting sqref="I33 K33 M33 O33 Q33 S33 W33 Y33 AA33 AC33 AE33 AG33 AI33 AK33 AM33 AQ33 AO33 AS33 AU33 AW33 AY33 BA33 BC33">
    <cfRule type="top10" dxfId="772" priority="34" percent="1" rank="10"/>
  </conditionalFormatting>
  <conditionalFormatting sqref="BC34 BA34 AY34 AW34 AU34 AS34 AQ34 AO34 AM34 AK34 AI34 AG34 AE34 AC34 AA34 Y34 W34 S34 Q34 O34 M34 K34 I34">
    <cfRule type="top10" dxfId="771" priority="33" percent="1" rank="10"/>
  </conditionalFormatting>
  <conditionalFormatting sqref="I35 K35 M35 O35 Q35 S35 W35 Y35 AA35 AC35 AE35 AG35 AI35 AK35 AM35 AO35 AQ35 AS35 AU35 AW35 AY35 BA35 BC35">
    <cfRule type="top10" dxfId="770" priority="32" percent="1" rank="10"/>
  </conditionalFormatting>
  <conditionalFormatting sqref="BC36:BC37 BA36:BA37 AY36:AY37 AW36:AW37 AU36:AU37 AS36:AS37 AQ36:AQ37 AO36:AO37 AM36:AM37 AK36:AK37 AI36:AI37 AG36:AG37 AE36:AE37 AC36:AC37 AA36:AA37 Y36:Y37 W36:W37 S36:S37 Q36:Q37 O36:O37 M36:M37 K36:K37 I36:I37">
    <cfRule type="top10" dxfId="769" priority="31" percent="1" rank="10"/>
  </conditionalFormatting>
  <conditionalFormatting sqref="FZ8:GW8">
    <cfRule type="top10" dxfId="768" priority="30" percent="1" rank="10"/>
  </conditionalFormatting>
  <conditionalFormatting sqref="FZ9:GW9">
    <cfRule type="top10" dxfId="767" priority="29" percent="1" rank="10"/>
  </conditionalFormatting>
  <conditionalFormatting sqref="FZ10:GW10">
    <cfRule type="top10" dxfId="766" priority="28" percent="1" rank="10"/>
  </conditionalFormatting>
  <conditionalFormatting sqref="FZ11:GW11">
    <cfRule type="top10" dxfId="765" priority="27" percent="1" rank="10"/>
  </conditionalFormatting>
  <conditionalFormatting sqref="FZ12:GW12">
    <cfRule type="top10" dxfId="764" priority="26" percent="1" rank="10"/>
  </conditionalFormatting>
  <conditionalFormatting sqref="FZ13:GW13">
    <cfRule type="top10" dxfId="763" priority="25" percent="1" rank="10"/>
  </conditionalFormatting>
  <conditionalFormatting sqref="GX7:GX37">
    <cfRule type="top10" dxfId="762" priority="24" percent="1" rank="10"/>
  </conditionalFormatting>
  <conditionalFormatting sqref="FZ14:GW14">
    <cfRule type="top10" dxfId="761" priority="23" percent="1" rank="10"/>
  </conditionalFormatting>
  <conditionalFormatting sqref="FZ15:GW15">
    <cfRule type="top10" dxfId="760" priority="22" percent="1" rank="10"/>
  </conditionalFormatting>
  <conditionalFormatting sqref="FZ16:GW16">
    <cfRule type="top10" dxfId="759" priority="21" percent="1" rank="10"/>
  </conditionalFormatting>
  <conditionalFormatting sqref="FZ17:GW17">
    <cfRule type="top10" dxfId="758" priority="20" percent="1" rank="10"/>
  </conditionalFormatting>
  <conditionalFormatting sqref="FZ18:GW18">
    <cfRule type="top10" dxfId="757" priority="19" percent="1" rank="10"/>
  </conditionalFormatting>
  <conditionalFormatting sqref="FZ19:GW19">
    <cfRule type="top10" dxfId="756" priority="18" percent="1" rank="10"/>
  </conditionalFormatting>
  <conditionalFormatting sqref="FZ20:GW20">
    <cfRule type="top10" dxfId="755" priority="17" percent="1" rank="10"/>
  </conditionalFormatting>
  <conditionalFormatting sqref="FZ21:GW21">
    <cfRule type="top10" dxfId="754" priority="16" percent="1" rank="10"/>
  </conditionalFormatting>
  <conditionalFormatting sqref="FZ22:GW22">
    <cfRule type="top10" dxfId="753" priority="15" percent="1" rank="10"/>
  </conditionalFormatting>
  <conditionalFormatting sqref="FZ23:GW23">
    <cfRule type="top10" dxfId="752" priority="14" percent="1" rank="10"/>
  </conditionalFormatting>
  <conditionalFormatting sqref="FZ24:GW24">
    <cfRule type="top10" dxfId="751" priority="13" percent="1" rank="10"/>
  </conditionalFormatting>
  <conditionalFormatting sqref="FZ25:GW25">
    <cfRule type="top10" dxfId="750" priority="12" percent="1" rank="10"/>
  </conditionalFormatting>
  <conditionalFormatting sqref="FZ26:GW26">
    <cfRule type="top10" dxfId="749" priority="11" percent="1" rank="10"/>
  </conditionalFormatting>
  <conditionalFormatting sqref="FZ27:GW27">
    <cfRule type="top10" dxfId="748" priority="10" percent="1" rank="10"/>
  </conditionalFormatting>
  <conditionalFormatting sqref="FZ28:GW28">
    <cfRule type="top10" dxfId="747" priority="9" percent="1" rank="10"/>
  </conditionalFormatting>
  <conditionalFormatting sqref="FZ29:GW29">
    <cfRule type="top10" dxfId="746" priority="8" percent="1" rank="10"/>
  </conditionalFormatting>
  <conditionalFormatting sqref="FZ30:GW30">
    <cfRule type="top10" dxfId="745" priority="7" percent="1" rank="10"/>
  </conditionalFormatting>
  <conditionalFormatting sqref="FZ31:GW31">
    <cfRule type="top10" dxfId="744" priority="6" percent="1" rank="10"/>
  </conditionalFormatting>
  <conditionalFormatting sqref="FZ32:GW32">
    <cfRule type="top10" dxfId="743" priority="5" percent="1" rank="10"/>
  </conditionalFormatting>
  <conditionalFormatting sqref="FZ33:GW33">
    <cfRule type="top10" dxfId="742" priority="4" percent="1" rank="10"/>
  </conditionalFormatting>
  <conditionalFormatting sqref="FZ34:GW34">
    <cfRule type="top10" dxfId="741" priority="3" percent="1" rank="10"/>
  </conditionalFormatting>
  <conditionalFormatting sqref="FZ35:GW35">
    <cfRule type="top10" dxfId="740" priority="2" percent="1" rank="10"/>
  </conditionalFormatting>
  <conditionalFormatting sqref="FZ36:GW37">
    <cfRule type="top10" dxfId="739" priority="1" percent="1" rank="10"/>
  </conditionalFormatting>
  <dataValidations count="1">
    <dataValidation type="list" allowBlank="1" showInputMessage="1" showErrorMessage="1" sqref="A1" xr:uid="{020D8582-489F-4F81-B757-D005AC7D580C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393700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37E45-0486-4806-8563-DE84956A03AA}">
  <sheetPr codeName="Sheet12"/>
  <dimension ref="A1:HV38"/>
  <sheetViews>
    <sheetView workbookViewId="0">
      <selection activeCell="I15" sqref="I15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334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427</v>
      </c>
      <c r="G7" s="6" t="s">
        <v>426</v>
      </c>
      <c r="H7" s="3">
        <v>0.77</v>
      </c>
      <c r="I7" s="3">
        <f>IF($E7="〇",H7*基本シート!$E$2,H7*VLOOKUP(LEFT(I$6,FIND("(",I$6)-1),基本シート!$B$6:$C$29,2,FALSE))</f>
        <v>23.0307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0.67</v>
      </c>
      <c r="O7" s="3">
        <f>IF($E7="〇",N7*基本シート!$E$2,N7*VLOOKUP(LEFT(O$6,FIND("(",O$6)-1),基本シート!$B$6:$C$29,2,FALSE))</f>
        <v>20.0397</v>
      </c>
      <c r="P7" s="3">
        <v>1.1399999999999999</v>
      </c>
      <c r="Q7" s="3">
        <f>IF($E7="〇",P7*基本シート!$E$2,P7*VLOOKUP(LEFT(Q$6,FIND("(",Q$6)-1),基本シート!$B$6:$C$29,2,FALSE))</f>
        <v>34.0974</v>
      </c>
      <c r="R7" s="3">
        <v>1.24</v>
      </c>
      <c r="S7" s="3">
        <f>IF($E7="〇",R7*基本シート!$E$2,R7*VLOOKUP(LEFT(S$6,FIND("(",S$6)-1),基本シート!$B$6:$C$29,2,FALSE))</f>
        <v>37.0884</v>
      </c>
      <c r="T7" s="3">
        <v>1.57</v>
      </c>
      <c r="U7" s="3">
        <f>IF($E7="〇",T7*基本シート!$E$2,T7*VLOOKUP(LEFT(U$6,FIND("(",U$6)-1),基本シート!$B$6:$C$29,2,FALSE))</f>
        <v>46.9587</v>
      </c>
      <c r="V7" s="3">
        <v>0.64</v>
      </c>
      <c r="W7" s="3">
        <f>IF($E7="〇",V7*基本シート!$E$2,V7*VLOOKUP(LEFT(W$6,FIND("(",W$6)-1),基本シート!$B$6:$C$29,2,FALSE))</f>
        <v>23.667199999999998</v>
      </c>
      <c r="X7" s="3">
        <v>0.34</v>
      </c>
      <c r="Y7" s="3">
        <f>IF($E7="〇",X7*基本シート!$E$2,X7*VLOOKUP(LEFT(Y$6,FIND("(",Y$6)-1),基本シート!$B$6:$C$29,2,FALSE))</f>
        <v>12.5732</v>
      </c>
      <c r="Z7" s="3">
        <v>0.37</v>
      </c>
      <c r="AA7" s="3">
        <f>IF($E7="〇",Z7*基本シート!$E$2,Z7*VLOOKUP(LEFT(AA$6,FIND("(",AA$6)-1),基本シート!$B$6:$C$29,2,FALSE))</f>
        <v>13.682599999999999</v>
      </c>
      <c r="AB7" s="3">
        <v>0.33</v>
      </c>
      <c r="AC7" s="3">
        <f>IF($E7="〇",AB7*基本シート!$E$2,AB7*VLOOKUP(LEFT(AC$6,FIND("(",AC$6)-1),基本シート!$B$6:$C$29,2,FALSE))</f>
        <v>12.2034</v>
      </c>
      <c r="AD7" s="3">
        <v>0.27</v>
      </c>
      <c r="AE7" s="3">
        <f>IF($E7="〇",AD7*基本シート!$E$2,AD7*VLOOKUP(LEFT(AE$6,FIND("(",AE$6)-1),基本シート!$B$6:$C$29,2,FALSE))</f>
        <v>9.9846000000000004</v>
      </c>
      <c r="AF7" s="3">
        <v>1.31</v>
      </c>
      <c r="AG7" s="3">
        <f>IF($E7="〇",AF7*基本シート!$E$2,AF7*VLOOKUP(LEFT(AG$6,FIND("(",AG$6)-1),基本シート!$B$6:$C$29,2,FALSE))</f>
        <v>48.443799999999996</v>
      </c>
      <c r="AH7" s="3">
        <v>0.26</v>
      </c>
      <c r="AI7" s="3">
        <f>IF($E7="〇",AH7*基本シート!$E$2,AH7*VLOOKUP(LEFT(AI$6,FIND("(",AI$6)-1),基本シート!$B$6:$C$29,2,FALSE))</f>
        <v>9.6147999999999989</v>
      </c>
      <c r="AJ7" s="3">
        <v>0.92</v>
      </c>
      <c r="AK7" s="3">
        <f>IF($E7="〇",AJ7*基本シート!$E$2,AJ7*VLOOKUP(LEFT(AK$6,FIND("(",AK$6)-1),基本シート!$B$6:$C$29,2,FALSE))</f>
        <v>34.021599999999999</v>
      </c>
      <c r="AL7" s="3">
        <v>2.0499999999999998</v>
      </c>
      <c r="AM7" s="3">
        <f>IF($E7="〇",AL7*基本シート!$E$2,AL7*VLOOKUP(LEFT(AM$6,FIND("(",AM$6)-1),基本シート!$B$6:$C$29,2,FALSE))</f>
        <v>75.808999999999983</v>
      </c>
      <c r="AN7" s="3">
        <v>1.91</v>
      </c>
      <c r="AO7" s="3">
        <f>IF($E7="〇",AN7*基本シート!$E$2,AN7*VLOOKUP(LEFT(AO$6,FIND("(",AO$6)-1),基本シート!$B$6:$C$29,2,FALSE))</f>
        <v>70.631799999999984</v>
      </c>
      <c r="AP7" s="3">
        <v>1.81</v>
      </c>
      <c r="AQ7" s="3">
        <f>IF($E7="〇",AP7*基本シート!$E$2,AP7*VLOOKUP(LEFT(AQ$6,FIND("(",AQ$6)-1),基本シート!$B$6:$C$29,2,FALSE))</f>
        <v>66.933799999999991</v>
      </c>
      <c r="AR7" s="3">
        <v>0.74</v>
      </c>
      <c r="AS7" s="3">
        <f>IF($E7="〇",AR7*基本シート!$E$2,AR7*VLOOKUP(LEFT(AS$6,FIND("(",AS$6)-1),基本シート!$B$6:$C$29,2,FALSE))</f>
        <v>27.365199999999998</v>
      </c>
      <c r="AT7" s="3">
        <v>0.99</v>
      </c>
      <c r="AU7" s="3">
        <f>IF($E7="〇",AT7*基本シート!$E$2,AT7*VLOOKUP(LEFT(AU$6,FIND("(",AU$6)-1),基本シート!$B$6:$C$29,2,FALSE))</f>
        <v>36.610199999999999</v>
      </c>
      <c r="AV7" s="3">
        <v>0.9</v>
      </c>
      <c r="AW7" s="3">
        <f>IF($E7="〇",AV7*基本シート!$E$2,AV7*VLOOKUP(LEFT(AW$6,FIND("(",AW$6)-1),基本シート!$B$6:$C$29,2,FALSE))</f>
        <v>33.281999999999996</v>
      </c>
      <c r="AX7" s="3">
        <v>1.24</v>
      </c>
      <c r="AY7" s="3">
        <f>IF($E7="〇",AX7*基本シート!$E$2,AX7*VLOOKUP(LEFT(AY$6,FIND("(",AY$6)-1),基本シート!$B$6:$C$29,2,FALSE))</f>
        <v>37.0884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1.28</v>
      </c>
      <c r="BC7" s="3">
        <f>IF($E7="〇",BB7*基本シート!$E$2,BB7*VLOOKUP(LEFT(BC$6,FIND("(",BC$6)-1),基本シート!$B$6:$C$29,2,FALSE))</f>
        <v>38.284800000000004</v>
      </c>
      <c r="BD7" s="3">
        <f t="shared" ref="BD7:BD37" si="7">SUM(H7,J7,L7,N7,P7,R7,T7,V7,X7,Z7,AB7,AD7,AF7,AH7,AJ7,AL7,AN7,AP7,AR7,AT7,AV7,AX7,AZ7,BB7)</f>
        <v>23.169999999999995</v>
      </c>
      <c r="BE7" s="3">
        <f t="shared" ref="BE7:BE36" si="8">ROUND(SUM(I7,K7,M7,O7,Q7,S7,U7,W7,Y7,AA7,AC7,AE7,AG7,AI7,AK7,AM7,AO7,AQ7,AS7,AU7,AW7,AY7,BA7,BC7),0)</f>
        <v>784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0.04</v>
      </c>
      <c r="BQ7" s="3">
        <v>0.11</v>
      </c>
      <c r="BR7" s="3">
        <v>0.1</v>
      </c>
      <c r="BS7" s="3">
        <v>0.14000000000000001</v>
      </c>
      <c r="BT7" s="3">
        <v>0.35</v>
      </c>
      <c r="BU7" s="3">
        <v>0.21</v>
      </c>
      <c r="BV7" s="3">
        <v>0.23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0.02</v>
      </c>
      <c r="EN7" s="3">
        <v>0.01</v>
      </c>
      <c r="EO7" s="3">
        <v>0</v>
      </c>
      <c r="EP7" s="3">
        <v>7.0000000000000007E-2</v>
      </c>
      <c r="EQ7" s="3">
        <v>0</v>
      </c>
      <c r="ER7" s="3">
        <v>0.01</v>
      </c>
      <c r="ES7" s="3">
        <v>0.01</v>
      </c>
      <c r="ET7" s="3">
        <v>0.03</v>
      </c>
      <c r="EU7" s="3">
        <v>0.03</v>
      </c>
      <c r="EV7" s="3">
        <v>0.03</v>
      </c>
      <c r="EW7" s="3">
        <v>0.02</v>
      </c>
      <c r="EX7" s="3">
        <v>0.03</v>
      </c>
      <c r="EY7" s="3">
        <v>0.04</v>
      </c>
      <c r="EZ7" s="3">
        <f>SUM(EB7:EY7)</f>
        <v>0.63000000000000023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0.01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0.01</v>
      </c>
      <c r="FZ7" s="3">
        <v>0.73</v>
      </c>
      <c r="GA7" s="3">
        <v>0.6</v>
      </c>
      <c r="GB7" s="3">
        <v>0.6</v>
      </c>
      <c r="GC7" s="3">
        <v>0.63</v>
      </c>
      <c r="GD7" s="3">
        <v>1.1000000000000001</v>
      </c>
      <c r="GE7" s="3">
        <v>1.21</v>
      </c>
      <c r="GF7" s="3">
        <v>1.53</v>
      </c>
      <c r="GG7" s="3">
        <v>0.61</v>
      </c>
      <c r="GH7" s="3">
        <v>0.33</v>
      </c>
      <c r="GI7" s="3">
        <v>0.36</v>
      </c>
      <c r="GJ7" s="3">
        <v>0.36</v>
      </c>
      <c r="GK7" s="3">
        <v>0.36</v>
      </c>
      <c r="GL7" s="3">
        <v>1.4</v>
      </c>
      <c r="GM7" s="3">
        <v>0.4</v>
      </c>
      <c r="GN7" s="3">
        <v>1.2</v>
      </c>
      <c r="GO7" s="3">
        <v>2.27</v>
      </c>
      <c r="GP7" s="3">
        <v>2.13</v>
      </c>
      <c r="GQ7" s="3">
        <v>1.8</v>
      </c>
      <c r="GR7" s="3">
        <v>0.71</v>
      </c>
      <c r="GS7" s="3">
        <v>0.96</v>
      </c>
      <c r="GT7" s="3">
        <v>0.87</v>
      </c>
      <c r="GU7" s="3">
        <v>1.22</v>
      </c>
      <c r="GV7" s="3">
        <v>1.1100000000000001</v>
      </c>
      <c r="GW7" s="3">
        <v>1.24</v>
      </c>
      <c r="GX7" s="3">
        <f>SUM(FZ7:GW7)</f>
        <v>23.73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335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430</v>
      </c>
      <c r="G8" s="6" t="s">
        <v>428</v>
      </c>
      <c r="H8" s="3">
        <v>0.89</v>
      </c>
      <c r="I8" s="3">
        <f>IF($E8="〇",H8*基本シート!$E$2,H8*VLOOKUP(LEFT(I$6,FIND("(",I$6)-1),基本シート!$B$6:$C$29,2,FALSE))</f>
        <v>26.619900000000001</v>
      </c>
      <c r="J8" s="3">
        <v>1.18</v>
      </c>
      <c r="K8" s="3">
        <f>IF($E8="〇",J8*基本シート!$E$2,J8*VLOOKUP(LEFT(K$6,FIND("(",K$6)-1),基本シート!$B$6:$C$29,2,FALSE))</f>
        <v>35.293799999999997</v>
      </c>
      <c r="L8" s="3">
        <v>1.23</v>
      </c>
      <c r="M8" s="3">
        <f>IF($E8="〇",L8*基本シート!$E$2,L8*VLOOKUP(LEFT(M$6,FIND("(",M$6)-1),基本シート!$B$6:$C$29,2,FALSE))</f>
        <v>36.789299999999997</v>
      </c>
      <c r="N8" s="3">
        <v>1.08</v>
      </c>
      <c r="O8" s="3">
        <f>IF($E8="〇",N8*基本シート!$E$2,N8*VLOOKUP(LEFT(O$6,FIND("(",O$6)-1),基本シート!$B$6:$C$29,2,FALSE))</f>
        <v>32.302800000000005</v>
      </c>
      <c r="P8" s="3">
        <v>1.05</v>
      </c>
      <c r="Q8" s="3">
        <f>IF($E8="〇",P8*基本シート!$E$2,P8*VLOOKUP(LEFT(Q$6,FIND("(",Q$6)-1),基本シート!$B$6:$C$29,2,FALSE))</f>
        <v>31.4055</v>
      </c>
      <c r="R8" s="3">
        <v>1.01</v>
      </c>
      <c r="S8" s="3">
        <f>IF($E8="〇",R8*基本シート!$E$2,R8*VLOOKUP(LEFT(S$6,FIND("(",S$6)-1),基本シート!$B$6:$C$29,2,FALSE))</f>
        <v>30.209099999999999</v>
      </c>
      <c r="T8" s="3">
        <v>2.31</v>
      </c>
      <c r="U8" s="3">
        <f>IF($E8="〇",T8*基本シート!$E$2,T8*VLOOKUP(LEFT(U$6,FIND("(",U$6)-1),基本シート!$B$6:$C$29,2,FALSE))</f>
        <v>69.092100000000002</v>
      </c>
      <c r="V8" s="3">
        <v>1.03</v>
      </c>
      <c r="W8" s="3">
        <f>IF($E8="〇",V8*基本シート!$E$2,V8*VLOOKUP(LEFT(W$6,FIND("(",W$6)-1),基本シート!$B$6:$C$29,2,FALSE))</f>
        <v>30.807300000000001</v>
      </c>
      <c r="X8" s="3">
        <v>1.35</v>
      </c>
      <c r="Y8" s="3">
        <f>IF($E8="〇",X8*基本シート!$E$2,X8*VLOOKUP(LEFT(Y$6,FIND("(",Y$6)-1),基本シート!$B$6:$C$29,2,FALSE))</f>
        <v>40.378500000000003</v>
      </c>
      <c r="Z8" s="3">
        <v>1.01</v>
      </c>
      <c r="AA8" s="3">
        <f>IF($E8="〇",Z8*基本シート!$E$2,Z8*VLOOKUP(LEFT(AA$6,FIND("(",AA$6)-1),基本シート!$B$6:$C$29,2,FALSE))</f>
        <v>30.209099999999999</v>
      </c>
      <c r="AB8" s="3">
        <v>1.1599999999999999</v>
      </c>
      <c r="AC8" s="3">
        <f>IF($E8="〇",AB8*基本シート!$E$2,AB8*VLOOKUP(LEFT(AC$6,FIND("(",AC$6)-1),基本シート!$B$6:$C$29,2,FALSE))</f>
        <v>34.695599999999999</v>
      </c>
      <c r="AD8" s="3">
        <v>0.86</v>
      </c>
      <c r="AE8" s="3">
        <f>IF($E8="〇",AD8*基本シート!$E$2,AD8*VLOOKUP(LEFT(AE$6,FIND("(",AE$6)-1),基本シート!$B$6:$C$29,2,FALSE))</f>
        <v>25.7226</v>
      </c>
      <c r="AF8" s="3">
        <v>1.4</v>
      </c>
      <c r="AG8" s="3">
        <f>IF($E8="〇",AF8*基本シート!$E$2,AF8*VLOOKUP(LEFT(AG$6,FIND("(",AG$6)-1),基本シート!$B$6:$C$29,2,FALSE))</f>
        <v>41.873999999999995</v>
      </c>
      <c r="AH8" s="3">
        <v>0.99</v>
      </c>
      <c r="AI8" s="3">
        <f>IF($E8="〇",AH8*基本シート!$E$2,AH8*VLOOKUP(LEFT(AI$6,FIND("(",AI$6)-1),基本シート!$B$6:$C$29,2,FALSE))</f>
        <v>29.610900000000001</v>
      </c>
      <c r="AJ8" s="3">
        <v>2.5299999999999998</v>
      </c>
      <c r="AK8" s="3">
        <f>IF($E8="〇",AJ8*基本シート!$E$2,AJ8*VLOOKUP(LEFT(AK$6,FIND("(",AK$6)-1),基本シート!$B$6:$C$29,2,FALSE))</f>
        <v>75.672299999999993</v>
      </c>
      <c r="AL8" s="3">
        <v>3.61</v>
      </c>
      <c r="AM8" s="3">
        <f>IF($E8="〇",AL8*基本シート!$E$2,AL8*VLOOKUP(LEFT(AM$6,FIND("(",AM$6)-1),基本シート!$B$6:$C$29,2,FALSE))</f>
        <v>107.9751</v>
      </c>
      <c r="AN8" s="3">
        <v>3.52</v>
      </c>
      <c r="AO8" s="3">
        <f>IF($E8="〇",AN8*基本シート!$E$2,AN8*VLOOKUP(LEFT(AO$6,FIND("(",AO$6)-1),基本シート!$B$6:$C$29,2,FALSE))</f>
        <v>105.28320000000001</v>
      </c>
      <c r="AP8" s="3">
        <v>2.98</v>
      </c>
      <c r="AQ8" s="3">
        <f>IF($E8="〇",AP8*基本シート!$E$2,AP8*VLOOKUP(LEFT(AQ$6,FIND("(",AQ$6)-1),基本シート!$B$6:$C$29,2,FALSE))</f>
        <v>89.131799999999998</v>
      </c>
      <c r="AR8" s="3">
        <v>1.06</v>
      </c>
      <c r="AS8" s="3">
        <f>IF($E8="〇",AR8*基本シート!$E$2,AR8*VLOOKUP(LEFT(AS$6,FIND("(",AS$6)-1),基本シート!$B$6:$C$29,2,FALSE))</f>
        <v>31.704600000000003</v>
      </c>
      <c r="AT8" s="3">
        <v>1.32</v>
      </c>
      <c r="AU8" s="3">
        <f>IF($E8="〇",AT8*基本シート!$E$2,AT8*VLOOKUP(LEFT(AU$6,FIND("(",AU$6)-1),基本シート!$B$6:$C$29,2,FALSE))</f>
        <v>39.481200000000001</v>
      </c>
      <c r="AV8" s="3">
        <v>1.63</v>
      </c>
      <c r="AW8" s="3">
        <f>IF($E8="〇",AV8*基本シート!$E$2,AV8*VLOOKUP(LEFT(AW$6,FIND("(",AW$6)-1),基本シート!$B$6:$C$29,2,FALSE))</f>
        <v>48.753299999999996</v>
      </c>
      <c r="AX8" s="3">
        <v>1.31</v>
      </c>
      <c r="AY8" s="3">
        <f>IF($E8="〇",AX8*基本シート!$E$2,AX8*VLOOKUP(LEFT(AY$6,FIND("(",AY$6)-1),基本シート!$B$6:$C$29,2,FALSE))</f>
        <v>39.182099999999998</v>
      </c>
      <c r="AZ8" s="3">
        <v>1.27</v>
      </c>
      <c r="BA8" s="3">
        <f>IF($E8="〇",AZ8*基本シート!$E$2,AZ8*VLOOKUP(LEFT(BA$6,FIND("(",BA$6)-1),基本シート!$B$6:$C$29,2,FALSE))</f>
        <v>37.985700000000001</v>
      </c>
      <c r="BB8" s="3">
        <v>1.1299999999999999</v>
      </c>
      <c r="BC8" s="3">
        <f>IF($E8="〇",BB8*基本シート!$E$2,BB8*VLOOKUP(LEFT(BC$6,FIND("(",BC$6)-1),基本シート!$B$6:$C$29,2,FALSE))</f>
        <v>33.798299999999998</v>
      </c>
      <c r="BD8" s="3">
        <f t="shared" si="7"/>
        <v>36.910000000000004</v>
      </c>
      <c r="BE8" s="3">
        <f>ROUND(SUM(I8,K8,M8,O8,Q8,S8,U8,W8,Y8,AA8,AC8,AE8,AG8,AI8,AK8,AM8,AO8,AQ8,AS8,AU8,AW8,AY8,BA8,BC8),0)</f>
        <v>1104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0.01</v>
      </c>
      <c r="BN8" s="3">
        <v>0.02</v>
      </c>
      <c r="BO8" s="3">
        <v>0.05</v>
      </c>
      <c r="BP8" s="3">
        <v>0.06</v>
      </c>
      <c r="BQ8" s="3">
        <v>0.1</v>
      </c>
      <c r="BR8" s="3">
        <v>0.19</v>
      </c>
      <c r="BS8" s="3">
        <v>0.1</v>
      </c>
      <c r="BT8" s="3">
        <v>0.06</v>
      </c>
      <c r="BU8" s="3">
        <v>0.05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0.04</v>
      </c>
      <c r="ED8" s="3">
        <v>0.04</v>
      </c>
      <c r="EE8" s="3">
        <v>0.03</v>
      </c>
      <c r="EF8" s="3">
        <v>0.04</v>
      </c>
      <c r="EG8" s="3">
        <v>0.04</v>
      </c>
      <c r="EH8" s="3">
        <v>0.02</v>
      </c>
      <c r="EI8" s="3">
        <v>0.02</v>
      </c>
      <c r="EJ8" s="3">
        <v>0</v>
      </c>
      <c r="EK8" s="3">
        <v>0</v>
      </c>
      <c r="EL8" s="3">
        <v>0.01</v>
      </c>
      <c r="EM8" s="3">
        <v>0.01</v>
      </c>
      <c r="EN8" s="3">
        <v>0.01</v>
      </c>
      <c r="EO8" s="3">
        <v>0.01</v>
      </c>
      <c r="EP8" s="3">
        <v>0.01</v>
      </c>
      <c r="EQ8" s="3">
        <v>0.01</v>
      </c>
      <c r="ER8" s="3">
        <v>0.02</v>
      </c>
      <c r="ES8" s="3">
        <v>0.04</v>
      </c>
      <c r="ET8" s="3">
        <v>0.03</v>
      </c>
      <c r="EU8" s="3">
        <v>0.04</v>
      </c>
      <c r="EV8" s="3">
        <v>0.03</v>
      </c>
      <c r="EW8" s="3">
        <v>0.04</v>
      </c>
      <c r="EX8" s="3">
        <v>0.03</v>
      </c>
      <c r="EY8" s="3">
        <v>0.04</v>
      </c>
      <c r="EZ8" s="3">
        <f t="shared" ref="EZ8:EZ36" si="12">SUM(EB8:EY8)</f>
        <v>0.60000000000000009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0</v>
      </c>
      <c r="FZ8" s="3">
        <v>0.85</v>
      </c>
      <c r="GA8" s="3">
        <v>1.1399999999999999</v>
      </c>
      <c r="GB8" s="3">
        <v>1.19</v>
      </c>
      <c r="GC8" s="3">
        <v>1.05</v>
      </c>
      <c r="GD8" s="3">
        <v>1.01</v>
      </c>
      <c r="GE8" s="3">
        <v>0.97</v>
      </c>
      <c r="GF8" s="3">
        <v>2.29</v>
      </c>
      <c r="GG8" s="3">
        <v>1.02</v>
      </c>
      <c r="GH8" s="3">
        <v>1.37</v>
      </c>
      <c r="GI8" s="3">
        <v>1.06</v>
      </c>
      <c r="GJ8" s="3">
        <v>1.21</v>
      </c>
      <c r="GK8" s="3">
        <v>0.95</v>
      </c>
      <c r="GL8" s="3">
        <v>1.58</v>
      </c>
      <c r="GM8" s="3">
        <v>1.08</v>
      </c>
      <c r="GN8" s="3">
        <v>2.58</v>
      </c>
      <c r="GO8" s="3">
        <v>3.65</v>
      </c>
      <c r="GP8" s="3">
        <v>3.5</v>
      </c>
      <c r="GQ8" s="3">
        <v>2.94</v>
      </c>
      <c r="GR8" s="3">
        <v>1.03</v>
      </c>
      <c r="GS8" s="3">
        <v>1.28</v>
      </c>
      <c r="GT8" s="3">
        <v>1.6</v>
      </c>
      <c r="GU8" s="3">
        <v>1.27</v>
      </c>
      <c r="GV8" s="3">
        <v>1.24</v>
      </c>
      <c r="GW8" s="3">
        <v>1.0900000000000001</v>
      </c>
      <c r="GX8" s="3">
        <f t="shared" ref="GX8:GX36" si="14">SUM(FZ8:GW8)</f>
        <v>36.95000000000001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336</v>
      </c>
      <c r="C9" s="6" t="str">
        <f t="shared" si="9"/>
        <v>日曜日</v>
      </c>
      <c r="D9" s="6"/>
      <c r="E9" s="6" t="str">
        <f t="shared" si="10"/>
        <v>〇</v>
      </c>
      <c r="F9" s="6" t="s">
        <v>430</v>
      </c>
      <c r="G9" s="6" t="s">
        <v>428</v>
      </c>
      <c r="H9" s="3">
        <v>1.0900000000000001</v>
      </c>
      <c r="I9" s="3">
        <f>IF($E9="〇",H9*基本シート!$E$2,H9*VLOOKUP(LEFT(I$6,FIND("(",I$6)-1),基本シート!$B$6:$C$29,2,FALSE))</f>
        <v>32.601900000000001</v>
      </c>
      <c r="J9" s="3">
        <v>2.13</v>
      </c>
      <c r="K9" s="3">
        <f>IF($E9="〇",J9*基本シート!$E$2,J9*VLOOKUP(LEFT(K$6,FIND("(",K$6)-1),基本シート!$B$6:$C$29,2,FALSE))</f>
        <v>63.708299999999994</v>
      </c>
      <c r="L9" s="3">
        <v>1.36</v>
      </c>
      <c r="M9" s="3">
        <f>IF($E9="〇",L9*基本シート!$E$2,L9*VLOOKUP(LEFT(M$6,FIND("(",M$6)-1),基本シート!$B$6:$C$29,2,FALSE))</f>
        <v>40.677600000000005</v>
      </c>
      <c r="N9" s="3">
        <v>1.06</v>
      </c>
      <c r="O9" s="3">
        <f>IF($E9="〇",N9*基本シート!$E$2,N9*VLOOKUP(LEFT(O$6,FIND("(",O$6)-1),基本シート!$B$6:$C$29,2,FALSE))</f>
        <v>31.704600000000003</v>
      </c>
      <c r="P9" s="3">
        <v>1.1599999999999999</v>
      </c>
      <c r="Q9" s="3">
        <f>IF($E9="〇",P9*基本シート!$E$2,P9*VLOOKUP(LEFT(Q$6,FIND("(",Q$6)-1),基本シート!$B$6:$C$29,2,FALSE))</f>
        <v>34.695599999999999</v>
      </c>
      <c r="R9" s="3">
        <v>1.21</v>
      </c>
      <c r="S9" s="3">
        <f>IF($E9="〇",R9*基本シート!$E$2,R9*VLOOKUP(LEFT(S$6,FIND("(",S$6)-1),基本シート!$B$6:$C$29,2,FALSE))</f>
        <v>36.191099999999999</v>
      </c>
      <c r="T9" s="3">
        <v>2.2599999999999998</v>
      </c>
      <c r="U9" s="3">
        <f>IF($E9="〇",T9*基本シート!$E$2,T9*VLOOKUP(LEFT(U$6,FIND("(",U$6)-1),基本シート!$B$6:$C$29,2,FALSE))</f>
        <v>67.596599999999995</v>
      </c>
      <c r="V9" s="3">
        <v>2.3199999999999998</v>
      </c>
      <c r="W9" s="3">
        <f>IF($E9="〇",V9*基本シート!$E$2,V9*VLOOKUP(LEFT(W$6,FIND("(",W$6)-1),基本シート!$B$6:$C$29,2,FALSE))</f>
        <v>69.391199999999998</v>
      </c>
      <c r="X9" s="3">
        <v>1.17</v>
      </c>
      <c r="Y9" s="3">
        <f>IF($E9="〇",X9*基本シート!$E$2,X9*VLOOKUP(LEFT(Y$6,FIND("(",Y$6)-1),基本シート!$B$6:$C$29,2,FALSE))</f>
        <v>34.994699999999995</v>
      </c>
      <c r="Z9" s="3">
        <v>1.26</v>
      </c>
      <c r="AA9" s="3">
        <f>IF($E9="〇",Z9*基本シート!$E$2,Z9*VLOOKUP(LEFT(AA$6,FIND("(",AA$6)-1),基本シート!$B$6:$C$29,2,FALSE))</f>
        <v>37.686599999999999</v>
      </c>
      <c r="AB9" s="3">
        <v>1.24</v>
      </c>
      <c r="AC9" s="3">
        <f>IF($E9="〇",AB9*基本シート!$E$2,AB9*VLOOKUP(LEFT(AC$6,FIND("(",AC$6)-1),基本シート!$B$6:$C$29,2,FALSE))</f>
        <v>37.0884</v>
      </c>
      <c r="AD9" s="3">
        <v>2.02</v>
      </c>
      <c r="AE9" s="3">
        <f>IF($E9="〇",AD9*基本シート!$E$2,AD9*VLOOKUP(LEFT(AE$6,FIND("(",AE$6)-1),基本シート!$B$6:$C$29,2,FALSE))</f>
        <v>60.418199999999999</v>
      </c>
      <c r="AF9" s="3">
        <v>2.37</v>
      </c>
      <c r="AG9" s="3">
        <f>IF($E9="〇",AF9*基本シート!$E$2,AF9*VLOOKUP(LEFT(AG$6,FIND("(",AG$6)-1),基本シート!$B$6:$C$29,2,FALSE))</f>
        <v>70.886700000000005</v>
      </c>
      <c r="AH9" s="3">
        <v>1.49</v>
      </c>
      <c r="AI9" s="3">
        <f>IF($E9="〇",AH9*基本シート!$E$2,AH9*VLOOKUP(LEFT(AI$6,FIND("(",AI$6)-1),基本シート!$B$6:$C$29,2,FALSE))</f>
        <v>44.565899999999999</v>
      </c>
      <c r="AJ9" s="3">
        <v>2.14</v>
      </c>
      <c r="AK9" s="3">
        <f>IF($E9="〇",AJ9*基本シート!$E$2,AJ9*VLOOKUP(LEFT(AK$6,FIND("(",AK$6)-1),基本シート!$B$6:$C$29,2,FALSE))</f>
        <v>64.007400000000004</v>
      </c>
      <c r="AL9" s="3">
        <v>3.21</v>
      </c>
      <c r="AM9" s="3">
        <f>IF($E9="〇",AL9*基本シート!$E$2,AL9*VLOOKUP(LEFT(AM$6,FIND("(",AM$6)-1),基本シート!$B$6:$C$29,2,FALSE))</f>
        <v>96.011099999999999</v>
      </c>
      <c r="AN9" s="3">
        <v>2.65</v>
      </c>
      <c r="AO9" s="3">
        <f>IF($E9="〇",AN9*基本シート!$E$2,AN9*VLOOKUP(LEFT(AO$6,FIND("(",AO$6)-1),基本シート!$B$6:$C$29,2,FALSE))</f>
        <v>79.261499999999998</v>
      </c>
      <c r="AP9" s="3">
        <v>2.79</v>
      </c>
      <c r="AQ9" s="3">
        <f>IF($E9="〇",AP9*基本シート!$E$2,AP9*VLOOKUP(LEFT(AQ$6,FIND("(",AQ$6)-1),基本シート!$B$6:$C$29,2,FALSE))</f>
        <v>83.448899999999995</v>
      </c>
      <c r="AR9" s="3">
        <v>1.1100000000000001</v>
      </c>
      <c r="AS9" s="3">
        <f>IF($E9="〇",AR9*基本シート!$E$2,AR9*VLOOKUP(LEFT(AS$6,FIND("(",AS$6)-1),基本シート!$B$6:$C$29,2,FALSE))</f>
        <v>33.200100000000006</v>
      </c>
      <c r="AT9" s="3">
        <v>1.56</v>
      </c>
      <c r="AU9" s="3">
        <f>IF($E9="〇",AT9*基本シート!$E$2,AT9*VLOOKUP(LEFT(AU$6,FIND("(",AU$6)-1),基本シート!$B$6:$C$29,2,FALSE))</f>
        <v>46.659600000000005</v>
      </c>
      <c r="AV9" s="3">
        <v>1.86</v>
      </c>
      <c r="AW9" s="3">
        <f>IF($E9="〇",AV9*基本シート!$E$2,AV9*VLOOKUP(LEFT(AW$6,FIND("(",AW$6)-1),基本シート!$B$6:$C$29,2,FALSE))</f>
        <v>55.632600000000004</v>
      </c>
      <c r="AX9" s="3">
        <v>1.22</v>
      </c>
      <c r="AY9" s="3">
        <f>IF($E9="〇",AX9*基本シート!$E$2,AX9*VLOOKUP(LEFT(AY$6,FIND("(",AY$6)-1),基本シート!$B$6:$C$29,2,FALSE))</f>
        <v>36.490200000000002</v>
      </c>
      <c r="AZ9" s="3">
        <v>1.1100000000000001</v>
      </c>
      <c r="BA9" s="3">
        <f>IF($E9="〇",AZ9*基本シート!$E$2,AZ9*VLOOKUP(LEFT(BA$6,FIND("(",BA$6)-1),基本シート!$B$6:$C$29,2,FALSE))</f>
        <v>33.200100000000006</v>
      </c>
      <c r="BB9" s="3">
        <v>1.1499999999999999</v>
      </c>
      <c r="BC9" s="3">
        <f>IF($E9="〇",BB9*基本シート!$E$2,BB9*VLOOKUP(LEFT(BC$6,FIND("(",BC$6)-1),基本シート!$B$6:$C$29,2,FALSE))</f>
        <v>34.396499999999996</v>
      </c>
      <c r="BD9" s="3">
        <f>SUM(H9,J9,L9,N9,P9,R9,T9,V9,X9,Z9,AB9,AD9,AF9,AH9,AJ9,AL9,AN9,AP9,AR9,AT9,AV9,AX9,AZ9,BB9)</f>
        <v>40.94</v>
      </c>
      <c r="BE9" s="3">
        <f t="shared" si="8"/>
        <v>1225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0.01</v>
      </c>
      <c r="BQ9" s="3">
        <v>0</v>
      </c>
      <c r="BR9" s="3">
        <v>0</v>
      </c>
      <c r="BS9" s="3">
        <v>0</v>
      </c>
      <c r="BT9" s="3">
        <v>0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>
        <v>0.04</v>
      </c>
      <c r="EC9" s="3">
        <v>0.03</v>
      </c>
      <c r="ED9" s="3">
        <v>0.04</v>
      </c>
      <c r="EE9" s="3">
        <v>0.04</v>
      </c>
      <c r="EF9" s="3">
        <v>0.04</v>
      </c>
      <c r="EG9" s="3">
        <v>0.04</v>
      </c>
      <c r="EH9" s="3">
        <v>0.03</v>
      </c>
      <c r="EI9" s="3">
        <v>0.02</v>
      </c>
      <c r="EJ9" s="3">
        <v>0.02</v>
      </c>
      <c r="EK9" s="3">
        <v>0.01</v>
      </c>
      <c r="EL9" s="3">
        <v>0.01</v>
      </c>
      <c r="EM9" s="3">
        <v>0.01</v>
      </c>
      <c r="EN9" s="3">
        <v>0.01</v>
      </c>
      <c r="EO9" s="3">
        <v>0.02</v>
      </c>
      <c r="EP9" s="3">
        <v>0.03</v>
      </c>
      <c r="EQ9" s="3">
        <v>0.04</v>
      </c>
      <c r="ER9" s="3">
        <v>0.04</v>
      </c>
      <c r="ES9" s="3">
        <v>0.04</v>
      </c>
      <c r="ET9" s="3">
        <v>0.03</v>
      </c>
      <c r="EU9" s="3">
        <v>0.04</v>
      </c>
      <c r="EV9" s="3">
        <v>0.04</v>
      </c>
      <c r="EW9" s="3">
        <v>0.04</v>
      </c>
      <c r="EX9" s="3">
        <v>0.03</v>
      </c>
      <c r="EY9" s="3">
        <v>0.04</v>
      </c>
      <c r="EZ9" s="3">
        <f t="shared" si="12"/>
        <v>0.73000000000000032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0</v>
      </c>
      <c r="FZ9" s="3">
        <v>1.05</v>
      </c>
      <c r="GA9" s="3">
        <v>2.1</v>
      </c>
      <c r="GB9" s="3">
        <v>1.32</v>
      </c>
      <c r="GC9" s="3">
        <v>1.02</v>
      </c>
      <c r="GD9" s="3">
        <v>1.1200000000000001</v>
      </c>
      <c r="GE9" s="3">
        <v>1.17</v>
      </c>
      <c r="GF9" s="3">
        <v>2.23</v>
      </c>
      <c r="GG9" s="3">
        <v>2.2999999999999998</v>
      </c>
      <c r="GH9" s="3">
        <v>1.1499999999999999</v>
      </c>
      <c r="GI9" s="3">
        <v>1.25</v>
      </c>
      <c r="GJ9" s="3">
        <v>1.24</v>
      </c>
      <c r="GK9" s="3">
        <v>2.0099999999999998</v>
      </c>
      <c r="GL9" s="3">
        <v>2.36</v>
      </c>
      <c r="GM9" s="3">
        <v>1.47</v>
      </c>
      <c r="GN9" s="3">
        <v>2.11</v>
      </c>
      <c r="GO9" s="3">
        <v>3.17</v>
      </c>
      <c r="GP9" s="3">
        <v>2.61</v>
      </c>
      <c r="GQ9" s="3">
        <v>2.75</v>
      </c>
      <c r="GR9" s="3">
        <v>1.08</v>
      </c>
      <c r="GS9" s="3">
        <v>1.52</v>
      </c>
      <c r="GT9" s="3">
        <v>1.82</v>
      </c>
      <c r="GU9" s="3">
        <v>1.18</v>
      </c>
      <c r="GV9" s="3">
        <v>1.08</v>
      </c>
      <c r="GW9" s="3">
        <v>1.1100000000000001</v>
      </c>
      <c r="GX9" s="3">
        <f t="shared" si="14"/>
        <v>40.22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337</v>
      </c>
      <c r="C10" s="6" t="str">
        <f t="shared" si="9"/>
        <v>月曜日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1.2</v>
      </c>
      <c r="I10" s="3">
        <f>IF($E10="〇",H10*基本シート!$E$2,H10*VLOOKUP(LEFT(I$6,FIND("(",I$6)-1),基本シート!$B$6:$C$29,2,FALSE))</f>
        <v>35.891999999999996</v>
      </c>
      <c r="J10" s="3">
        <v>0.96</v>
      </c>
      <c r="K10" s="3">
        <f>IF($E10="〇",J10*基本シート!$E$2,J10*VLOOKUP(LEFT(K$6,FIND("(",K$6)-1),基本シート!$B$6:$C$29,2,FALSE))</f>
        <v>28.7136</v>
      </c>
      <c r="L10" s="3">
        <v>0.92</v>
      </c>
      <c r="M10" s="3">
        <f>IF($E10="〇",L10*基本シート!$E$2,L10*VLOOKUP(LEFT(M$6,FIND("(",M$6)-1),基本シート!$B$6:$C$29,2,FALSE))</f>
        <v>27.517200000000003</v>
      </c>
      <c r="N10" s="3">
        <v>2.25</v>
      </c>
      <c r="O10" s="3">
        <f>IF($E10="〇",N10*基本シート!$E$2,N10*VLOOKUP(LEFT(O$6,FIND("(",O$6)-1),基本シート!$B$6:$C$29,2,FALSE))</f>
        <v>67.297499999999999</v>
      </c>
      <c r="P10" s="3">
        <v>1.36</v>
      </c>
      <c r="Q10" s="3">
        <f>IF($E10="〇",P10*基本シート!$E$2,P10*VLOOKUP(LEFT(Q$6,FIND("(",Q$6)-1),基本シート!$B$6:$C$29,2,FALSE))</f>
        <v>40.677600000000005</v>
      </c>
      <c r="R10" s="3">
        <v>1.52</v>
      </c>
      <c r="S10" s="3">
        <f>IF($E10="〇",R10*基本シート!$E$2,R10*VLOOKUP(LEFT(S$6,FIND("(",S$6)-1),基本シート!$B$6:$C$29,2,FALSE))</f>
        <v>45.463200000000001</v>
      </c>
      <c r="T10" s="3">
        <v>1.35</v>
      </c>
      <c r="U10" s="3">
        <f>IF($E10="〇",T10*基本シート!$E$2,T10*VLOOKUP(LEFT(U$6,FIND("(",U$6)-1),基本シート!$B$6:$C$29,2,FALSE))</f>
        <v>40.378500000000003</v>
      </c>
      <c r="V10" s="3">
        <v>1.21</v>
      </c>
      <c r="W10" s="3">
        <f>IF($E10="〇",V10*基本シート!$E$2,V10*VLOOKUP(LEFT(W$6,FIND("(",W$6)-1),基本シート!$B$6:$C$29,2,FALSE))</f>
        <v>44.745799999999996</v>
      </c>
      <c r="X10" s="3">
        <v>0.56000000000000005</v>
      </c>
      <c r="Y10" s="3">
        <f>IF($E10="〇",X10*基本シート!$E$2,X10*VLOOKUP(LEFT(Y$6,FIND("(",Y$6)-1),基本シート!$B$6:$C$29,2,FALSE))</f>
        <v>20.7088</v>
      </c>
      <c r="Z10" s="3">
        <v>2.2799999999999998</v>
      </c>
      <c r="AA10" s="3">
        <f>IF($E10="〇",Z10*基本シート!$E$2,Z10*VLOOKUP(LEFT(AA$6,FIND("(",AA$6)-1),基本シート!$B$6:$C$29,2,FALSE))</f>
        <v>84.314399999999992</v>
      </c>
      <c r="AB10" s="3">
        <v>0.42</v>
      </c>
      <c r="AC10" s="3">
        <f>IF($E10="〇",AB10*基本シート!$E$2,AB10*VLOOKUP(LEFT(AC$6,FIND("(",AC$6)-1),基本シート!$B$6:$C$29,2,FALSE))</f>
        <v>15.531599999999997</v>
      </c>
      <c r="AD10" s="3">
        <v>0.4</v>
      </c>
      <c r="AE10" s="3">
        <f>IF($E10="〇",AD10*基本シート!$E$2,AD10*VLOOKUP(LEFT(AE$6,FIND("(",AE$6)-1),基本シート!$B$6:$C$29,2,FALSE))</f>
        <v>14.792</v>
      </c>
      <c r="AF10" s="3">
        <v>0.41</v>
      </c>
      <c r="AG10" s="3">
        <f>IF($E10="〇",AF10*基本シート!$E$2,AF10*VLOOKUP(LEFT(AG$6,FIND("(",AG$6)-1),基本シート!$B$6:$C$29,2,FALSE))</f>
        <v>15.161799999999998</v>
      </c>
      <c r="AH10" s="3">
        <v>0.44</v>
      </c>
      <c r="AI10" s="3">
        <f>IF($E10="〇",AH10*基本シート!$E$2,AH10*VLOOKUP(LEFT(AI$6,FIND("(",AI$6)-1),基本シート!$B$6:$C$29,2,FALSE))</f>
        <v>16.2712</v>
      </c>
      <c r="AJ10" s="3">
        <v>1.25</v>
      </c>
      <c r="AK10" s="3">
        <f>IF($E10="〇",AJ10*基本シート!$E$2,AJ10*VLOOKUP(LEFT(AK$6,FIND("(",AK$6)-1),基本シート!$B$6:$C$29,2,FALSE))</f>
        <v>46.224999999999994</v>
      </c>
      <c r="AL10" s="3">
        <v>2.5</v>
      </c>
      <c r="AM10" s="3">
        <f>IF($E10="〇",AL10*基本シート!$E$2,AL10*VLOOKUP(LEFT(AM$6,FIND("(",AM$6)-1),基本シート!$B$6:$C$29,2,FALSE))</f>
        <v>92.449999999999989</v>
      </c>
      <c r="AN10" s="3">
        <v>2.2799999999999998</v>
      </c>
      <c r="AO10" s="3">
        <f>IF($E10="〇",AN10*基本シート!$E$2,AN10*VLOOKUP(LEFT(AO$6,FIND("(",AO$6)-1),基本シート!$B$6:$C$29,2,FALSE))</f>
        <v>84.314399999999992</v>
      </c>
      <c r="AP10" s="3">
        <v>1.97</v>
      </c>
      <c r="AQ10" s="3">
        <f>IF($E10="〇",AP10*基本シート!$E$2,AP10*VLOOKUP(LEFT(AQ$6,FIND("(",AQ$6)-1),基本シート!$B$6:$C$29,2,FALSE))</f>
        <v>72.850599999999986</v>
      </c>
      <c r="AR10" s="3">
        <v>1.47</v>
      </c>
      <c r="AS10" s="3">
        <f>IF($E10="〇",AR10*基本シート!$E$2,AR10*VLOOKUP(LEFT(AS$6,FIND("(",AS$6)-1),基本シート!$B$6:$C$29,2,FALSE))</f>
        <v>54.360599999999991</v>
      </c>
      <c r="AT10" s="3">
        <v>1.51</v>
      </c>
      <c r="AU10" s="3">
        <f>IF($E10="〇",AT10*基本シート!$E$2,AT10*VLOOKUP(LEFT(AU$6,FIND("(",AU$6)-1),基本シート!$B$6:$C$29,2,FALSE))</f>
        <v>55.839799999999997</v>
      </c>
      <c r="AV10" s="3">
        <v>1.18</v>
      </c>
      <c r="AW10" s="3">
        <f>IF($E10="〇",AV10*基本シート!$E$2,AV10*VLOOKUP(LEFT(AW$6,FIND("(",AW$6)-1),基本シート!$B$6:$C$29,2,FALSE))</f>
        <v>43.636399999999995</v>
      </c>
      <c r="AX10" s="3">
        <v>1.78</v>
      </c>
      <c r="AY10" s="3">
        <f>IF($E10="〇",AX10*基本シート!$E$2,AX10*VLOOKUP(LEFT(AY$6,FIND("(",AY$6)-1),基本シート!$B$6:$C$29,2,FALSE))</f>
        <v>53.239800000000002</v>
      </c>
      <c r="AZ10" s="3">
        <v>1.49</v>
      </c>
      <c r="BA10" s="3">
        <f>IF($E10="〇",AZ10*基本シート!$E$2,AZ10*VLOOKUP(LEFT(BA$6,FIND("(",BA$6)-1),基本シート!$B$6:$C$29,2,FALSE))</f>
        <v>44.565899999999999</v>
      </c>
      <c r="BB10" s="3">
        <v>1.1200000000000001</v>
      </c>
      <c r="BC10" s="3">
        <f>IF($E10="〇",BB10*基本シート!$E$2,BB10*VLOOKUP(LEFT(BC$6,FIND("(",BC$6)-1),基本シート!$B$6:$C$29,2,FALSE))</f>
        <v>33.499200000000002</v>
      </c>
      <c r="BD10" s="3">
        <f t="shared" si="7"/>
        <v>31.830000000000002</v>
      </c>
      <c r="BE10" s="3">
        <f t="shared" si="8"/>
        <v>1078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0.01</v>
      </c>
      <c r="BQ10" s="3">
        <v>0.01</v>
      </c>
      <c r="BR10" s="3">
        <v>0.01</v>
      </c>
      <c r="BS10" s="3">
        <v>0.01</v>
      </c>
      <c r="BT10" s="3">
        <v>0</v>
      </c>
      <c r="BU10" s="3">
        <v>0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0.04</v>
      </c>
      <c r="EI10" s="3">
        <v>0.03</v>
      </c>
      <c r="EJ10" s="3">
        <v>0.02</v>
      </c>
      <c r="EK10" s="3">
        <v>0.01</v>
      </c>
      <c r="EL10" s="3">
        <v>0.01</v>
      </c>
      <c r="EM10" s="3">
        <v>0.01</v>
      </c>
      <c r="EN10" s="3">
        <v>0.01</v>
      </c>
      <c r="EO10" s="3">
        <v>0.01</v>
      </c>
      <c r="EP10" s="3">
        <v>0.01</v>
      </c>
      <c r="EQ10" s="3">
        <v>0.02</v>
      </c>
      <c r="ER10" s="3">
        <v>0.03</v>
      </c>
      <c r="ES10" s="3">
        <v>0.04</v>
      </c>
      <c r="ET10" s="3">
        <v>0.04</v>
      </c>
      <c r="EU10" s="3">
        <v>0.04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2"/>
        <v>0.7100000000000003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0</v>
      </c>
      <c r="FZ10" s="3">
        <v>1.17</v>
      </c>
      <c r="GA10" s="3">
        <v>0.92</v>
      </c>
      <c r="GB10" s="3">
        <v>0.88</v>
      </c>
      <c r="GC10" s="3">
        <v>2.21</v>
      </c>
      <c r="GD10" s="3">
        <v>1.32</v>
      </c>
      <c r="GE10" s="3">
        <v>1.48</v>
      </c>
      <c r="GF10" s="3">
        <v>1.31</v>
      </c>
      <c r="GG10" s="3">
        <v>1.18</v>
      </c>
      <c r="GH10" s="3">
        <v>0.54</v>
      </c>
      <c r="GI10" s="3">
        <v>2.27</v>
      </c>
      <c r="GJ10" s="3">
        <v>0.42</v>
      </c>
      <c r="GK10" s="3">
        <v>0.4</v>
      </c>
      <c r="GL10" s="3">
        <v>0.41</v>
      </c>
      <c r="GM10" s="3">
        <v>0.44</v>
      </c>
      <c r="GN10" s="3">
        <v>1.24</v>
      </c>
      <c r="GO10" s="3">
        <v>2.48</v>
      </c>
      <c r="GP10" s="3">
        <v>2.25</v>
      </c>
      <c r="GQ10" s="3">
        <v>1.93</v>
      </c>
      <c r="GR10" s="3">
        <v>1.43</v>
      </c>
      <c r="GS10" s="3">
        <v>1.47</v>
      </c>
      <c r="GT10" s="3">
        <v>1.1399999999999999</v>
      </c>
      <c r="GU10" s="3">
        <v>1.74</v>
      </c>
      <c r="GV10" s="3">
        <v>1.45</v>
      </c>
      <c r="GW10" s="3">
        <v>1.08</v>
      </c>
      <c r="GX10" s="3">
        <f t="shared" si="14"/>
        <v>31.159999999999997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338</v>
      </c>
      <c r="C11" s="6" t="str">
        <f t="shared" si="9"/>
        <v>火曜日</v>
      </c>
      <c r="D11" s="6"/>
      <c r="E11" s="6" t="str">
        <f t="shared" si="10"/>
        <v/>
      </c>
      <c r="F11" s="6" t="s">
        <v>426</v>
      </c>
      <c r="G11" s="6" t="s">
        <v>426</v>
      </c>
      <c r="H11" s="3">
        <v>1.1100000000000001</v>
      </c>
      <c r="I11" s="3">
        <f>IF($E11="〇",H11*基本シート!$E$2,H11*VLOOKUP(LEFT(I$6,FIND("(",I$6)-1),基本シート!$B$6:$C$29,2,FALSE))</f>
        <v>33.200100000000006</v>
      </c>
      <c r="J11" s="3">
        <v>1.1100000000000001</v>
      </c>
      <c r="K11" s="3">
        <f>IF($E11="〇",J11*基本シート!$E$2,J11*VLOOKUP(LEFT(K$6,FIND("(",K$6)-1),基本シート!$B$6:$C$29,2,FALSE))</f>
        <v>33.200100000000006</v>
      </c>
      <c r="L11" s="3">
        <v>1.1499999999999999</v>
      </c>
      <c r="M11" s="3">
        <f>IF($E11="〇",L11*基本シート!$E$2,L11*VLOOKUP(LEFT(M$6,FIND("(",M$6)-1),基本シート!$B$6:$C$29,2,FALSE))</f>
        <v>34.396499999999996</v>
      </c>
      <c r="N11" s="3">
        <v>1.07</v>
      </c>
      <c r="O11" s="3">
        <f>IF($E11="〇",N11*基本シート!$E$2,N11*VLOOKUP(LEFT(O$6,FIND("(",O$6)-1),基本シート!$B$6:$C$29,2,FALSE))</f>
        <v>32.003700000000002</v>
      </c>
      <c r="P11" s="3">
        <v>1.3</v>
      </c>
      <c r="Q11" s="3">
        <f>IF($E11="〇",P11*基本シート!$E$2,P11*VLOOKUP(LEFT(Q$6,FIND("(",Q$6)-1),基本シート!$B$6:$C$29,2,FALSE))</f>
        <v>38.883000000000003</v>
      </c>
      <c r="R11" s="3">
        <v>2.83</v>
      </c>
      <c r="S11" s="3">
        <f>IF($E11="〇",R11*基本シート!$E$2,R11*VLOOKUP(LEFT(S$6,FIND("(",S$6)-1),基本シート!$B$6:$C$29,2,FALSE))</f>
        <v>84.645300000000006</v>
      </c>
      <c r="T11" s="3">
        <v>1.1100000000000001</v>
      </c>
      <c r="U11" s="3">
        <f>IF($E11="〇",T11*基本シート!$E$2,T11*VLOOKUP(LEFT(U$6,FIND("(",U$6)-1),基本シート!$B$6:$C$29,2,FALSE))</f>
        <v>33.200100000000006</v>
      </c>
      <c r="V11" s="3">
        <v>1.08</v>
      </c>
      <c r="W11" s="3">
        <f>IF($E11="〇",V11*基本シート!$E$2,V11*VLOOKUP(LEFT(W$6,FIND("(",W$6)-1),基本シート!$B$6:$C$29,2,FALSE))</f>
        <v>39.938400000000001</v>
      </c>
      <c r="X11" s="3">
        <v>0.36</v>
      </c>
      <c r="Y11" s="3">
        <f>IF($E11="〇",X11*基本シート!$E$2,X11*VLOOKUP(LEFT(Y$6,FIND("(",Y$6)-1),基本シート!$B$6:$C$29,2,FALSE))</f>
        <v>13.312799999999998</v>
      </c>
      <c r="Z11" s="3">
        <v>0.46</v>
      </c>
      <c r="AA11" s="3">
        <f>IF($E11="〇",Z11*基本シート!$E$2,Z11*VLOOKUP(LEFT(AA$6,FIND("(",AA$6)-1),基本シート!$B$6:$C$29,2,FALSE))</f>
        <v>17.0108</v>
      </c>
      <c r="AB11" s="3">
        <v>0.38</v>
      </c>
      <c r="AC11" s="3">
        <f>IF($E11="〇",AB11*基本シート!$E$2,AB11*VLOOKUP(LEFT(AC$6,FIND("(",AC$6)-1),基本シート!$B$6:$C$29,2,FALSE))</f>
        <v>14.052399999999999</v>
      </c>
      <c r="AD11" s="3">
        <v>0.4</v>
      </c>
      <c r="AE11" s="3">
        <f>IF($E11="〇",AD11*基本シート!$E$2,AD11*VLOOKUP(LEFT(AE$6,FIND("(",AE$6)-1),基本シート!$B$6:$C$29,2,FALSE))</f>
        <v>14.792</v>
      </c>
      <c r="AF11" s="3">
        <v>1.23</v>
      </c>
      <c r="AG11" s="3">
        <f>IF($E11="〇",AF11*基本シート!$E$2,AF11*VLOOKUP(LEFT(AG$6,FIND("(",AG$6)-1),基本シート!$B$6:$C$29,2,FALSE))</f>
        <v>45.485399999999998</v>
      </c>
      <c r="AH11" s="3">
        <v>0.39</v>
      </c>
      <c r="AI11" s="3">
        <f>IF($E11="〇",AH11*基本シート!$E$2,AH11*VLOOKUP(LEFT(AI$6,FIND("(",AI$6)-1),基本シート!$B$6:$C$29,2,FALSE))</f>
        <v>14.4222</v>
      </c>
      <c r="AJ11" s="3">
        <v>1.76</v>
      </c>
      <c r="AK11" s="3">
        <f>IF($E11="〇",AJ11*基本シート!$E$2,AJ11*VLOOKUP(LEFT(AK$6,FIND("(",AK$6)-1),基本シート!$B$6:$C$29,2,FALSE))</f>
        <v>65.084800000000001</v>
      </c>
      <c r="AL11" s="3">
        <v>2.4900000000000002</v>
      </c>
      <c r="AM11" s="3">
        <f>IF($E11="〇",AL11*基本シート!$E$2,AL11*VLOOKUP(LEFT(AM$6,FIND("(",AM$6)-1),基本シート!$B$6:$C$29,2,FALSE))</f>
        <v>92.080200000000005</v>
      </c>
      <c r="AN11" s="3">
        <v>2.23</v>
      </c>
      <c r="AO11" s="3">
        <f>IF($E11="〇",AN11*基本シート!$E$2,AN11*VLOOKUP(LEFT(AO$6,FIND("(",AO$6)-1),基本シート!$B$6:$C$29,2,FALSE))</f>
        <v>82.465399999999988</v>
      </c>
      <c r="AP11" s="3">
        <v>1.85</v>
      </c>
      <c r="AQ11" s="3">
        <f>IF($E11="〇",AP11*基本シート!$E$2,AP11*VLOOKUP(LEFT(AQ$6,FIND("(",AQ$6)-1),基本シート!$B$6:$C$29,2,FALSE))</f>
        <v>68.412999999999997</v>
      </c>
      <c r="AR11" s="3">
        <v>1.51</v>
      </c>
      <c r="AS11" s="3">
        <f>IF($E11="〇",AR11*基本シート!$E$2,AR11*VLOOKUP(LEFT(AS$6,FIND("(",AS$6)-1),基本シート!$B$6:$C$29,2,FALSE))</f>
        <v>55.839799999999997</v>
      </c>
      <c r="AT11" s="3">
        <v>1.36</v>
      </c>
      <c r="AU11" s="3">
        <f>IF($E11="〇",AT11*基本シート!$E$2,AT11*VLOOKUP(LEFT(AU$6,FIND("(",AU$6)-1),基本シート!$B$6:$C$29,2,FALSE))</f>
        <v>50.2928</v>
      </c>
      <c r="AV11" s="3">
        <v>1.29</v>
      </c>
      <c r="AW11" s="3">
        <f>IF($E11="〇",AV11*基本シート!$E$2,AV11*VLOOKUP(LEFT(AW$6,FIND("(",AW$6)-1),基本シート!$B$6:$C$29,2,FALSE))</f>
        <v>47.7042</v>
      </c>
      <c r="AX11" s="3">
        <v>1.62</v>
      </c>
      <c r="AY11" s="3">
        <f>IF($E11="〇",AX11*基本シート!$E$2,AX11*VLOOKUP(LEFT(AY$6,FIND("(",AY$6)-1),基本シート!$B$6:$C$29,2,FALSE))</f>
        <v>48.4542</v>
      </c>
      <c r="AZ11" s="3">
        <v>1.32</v>
      </c>
      <c r="BA11" s="3">
        <f>IF($E11="〇",AZ11*基本シート!$E$2,AZ11*VLOOKUP(LEFT(BA$6,FIND("(",BA$6)-1),基本シート!$B$6:$C$29,2,FALSE))</f>
        <v>39.481200000000001</v>
      </c>
      <c r="BB11" s="3">
        <v>1.29</v>
      </c>
      <c r="BC11" s="3">
        <f>IF($E11="〇",BB11*基本シート!$E$2,BB11*VLOOKUP(LEFT(BC$6,FIND("(",BC$6)-1),基本シート!$B$6:$C$29,2,FALSE))</f>
        <v>38.5839</v>
      </c>
      <c r="BD11" s="3">
        <f t="shared" si="7"/>
        <v>30.700000000000006</v>
      </c>
      <c r="BE11" s="3">
        <f t="shared" si="8"/>
        <v>1037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0.02</v>
      </c>
      <c r="BO11" s="3">
        <v>0.03</v>
      </c>
      <c r="BP11" s="3">
        <v>0.04</v>
      </c>
      <c r="BQ11" s="3">
        <v>0.02</v>
      </c>
      <c r="BR11" s="3">
        <v>0.02</v>
      </c>
      <c r="BS11" s="3">
        <v>0.02</v>
      </c>
      <c r="BT11" s="3">
        <v>0.01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0.03</v>
      </c>
      <c r="EE11" s="3">
        <v>0.03</v>
      </c>
      <c r="EF11" s="3">
        <v>0.04</v>
      </c>
      <c r="EG11" s="3">
        <v>0.04</v>
      </c>
      <c r="EH11" s="3">
        <v>0.03</v>
      </c>
      <c r="EI11" s="3">
        <v>0.02</v>
      </c>
      <c r="EJ11" s="3">
        <v>0.01</v>
      </c>
      <c r="EK11" s="3">
        <v>0.01</v>
      </c>
      <c r="EL11" s="3">
        <v>0.01</v>
      </c>
      <c r="EM11" s="3">
        <v>0.01</v>
      </c>
      <c r="EN11" s="3">
        <v>0.01</v>
      </c>
      <c r="EO11" s="3">
        <v>0.01</v>
      </c>
      <c r="EP11" s="3">
        <v>0.01</v>
      </c>
      <c r="EQ11" s="3">
        <v>0.01</v>
      </c>
      <c r="ER11" s="3">
        <v>0.03</v>
      </c>
      <c r="ES11" s="3">
        <v>0.04</v>
      </c>
      <c r="ET11" s="3">
        <v>0.04</v>
      </c>
      <c r="EU11" s="3">
        <v>0.04</v>
      </c>
      <c r="EV11" s="3">
        <v>0.04</v>
      </c>
      <c r="EW11" s="3">
        <v>0.03</v>
      </c>
      <c r="EX11" s="3">
        <v>0.04</v>
      </c>
      <c r="EY11" s="3">
        <v>0.04</v>
      </c>
      <c r="EZ11" s="3">
        <f t="shared" si="12"/>
        <v>0.65000000000000024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0</v>
      </c>
      <c r="FZ11" s="3">
        <v>1.07</v>
      </c>
      <c r="GA11" s="3">
        <v>1.07</v>
      </c>
      <c r="GB11" s="3">
        <v>1.1200000000000001</v>
      </c>
      <c r="GC11" s="3">
        <v>1.04</v>
      </c>
      <c r="GD11" s="3">
        <v>1.26</v>
      </c>
      <c r="GE11" s="3">
        <v>2.79</v>
      </c>
      <c r="GF11" s="3">
        <v>1.08</v>
      </c>
      <c r="GG11" s="3">
        <v>1.06</v>
      </c>
      <c r="GH11" s="3">
        <v>0.37</v>
      </c>
      <c r="GI11" s="3">
        <v>0.48</v>
      </c>
      <c r="GJ11" s="3">
        <v>0.41</v>
      </c>
      <c r="GK11" s="3">
        <v>0.41</v>
      </c>
      <c r="GL11" s="3">
        <v>1.24</v>
      </c>
      <c r="GM11" s="3">
        <v>0.4</v>
      </c>
      <c r="GN11" s="3">
        <v>1.76</v>
      </c>
      <c r="GO11" s="3">
        <v>2.48</v>
      </c>
      <c r="GP11" s="3">
        <v>2.2000000000000002</v>
      </c>
      <c r="GQ11" s="3">
        <v>1.81</v>
      </c>
      <c r="GR11" s="3">
        <v>1.47</v>
      </c>
      <c r="GS11" s="3">
        <v>1.32</v>
      </c>
      <c r="GT11" s="3">
        <v>1.25</v>
      </c>
      <c r="GU11" s="3">
        <v>1.59</v>
      </c>
      <c r="GV11" s="3">
        <v>1.28</v>
      </c>
      <c r="GW11" s="3">
        <v>1.25</v>
      </c>
      <c r="GX11" s="3">
        <f t="shared" si="14"/>
        <v>30.21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339</v>
      </c>
      <c r="C12" s="6" t="str">
        <f t="shared" si="9"/>
        <v>水曜日</v>
      </c>
      <c r="D12" s="6"/>
      <c r="E12" s="6" t="str">
        <f t="shared" si="10"/>
        <v/>
      </c>
      <c r="F12" s="6" t="s">
        <v>426</v>
      </c>
      <c r="G12" s="6" t="s">
        <v>426</v>
      </c>
      <c r="H12" s="3">
        <v>1.01</v>
      </c>
      <c r="I12" s="3">
        <f>IF($E12="〇",H12*基本シート!$E$2,H12*VLOOKUP(LEFT(I$6,FIND("(",I$6)-1),基本シート!$B$6:$C$29,2,FALSE))</f>
        <v>30.209099999999999</v>
      </c>
      <c r="J12" s="3">
        <v>1.18</v>
      </c>
      <c r="K12" s="3">
        <f>IF($E12="〇",J12*基本シート!$E$2,J12*VLOOKUP(LEFT(K$6,FIND("(",K$6)-1),基本シート!$B$6:$C$29,2,FALSE))</f>
        <v>35.293799999999997</v>
      </c>
      <c r="L12" s="3">
        <v>0.91</v>
      </c>
      <c r="M12" s="3">
        <f>IF($E12="〇",L12*基本シート!$E$2,L12*VLOOKUP(LEFT(M$6,FIND("(",M$6)-1),基本シート!$B$6:$C$29,2,FALSE))</f>
        <v>27.2181</v>
      </c>
      <c r="N12" s="3">
        <v>1.1299999999999999</v>
      </c>
      <c r="O12" s="3">
        <f>IF($E12="〇",N12*基本シート!$E$2,N12*VLOOKUP(LEFT(O$6,FIND("(",O$6)-1),基本シート!$B$6:$C$29,2,FALSE))</f>
        <v>33.798299999999998</v>
      </c>
      <c r="P12" s="3">
        <v>2.11</v>
      </c>
      <c r="Q12" s="3">
        <f>IF($E12="〇",P12*基本シート!$E$2,P12*VLOOKUP(LEFT(Q$6,FIND("(",Q$6)-1),基本シート!$B$6:$C$29,2,FALSE))</f>
        <v>63.110099999999996</v>
      </c>
      <c r="R12" s="3">
        <v>1.2</v>
      </c>
      <c r="S12" s="3">
        <f>IF($E12="〇",R12*基本シート!$E$2,R12*VLOOKUP(LEFT(S$6,FIND("(",S$6)-1),基本シート!$B$6:$C$29,2,FALSE))</f>
        <v>35.891999999999996</v>
      </c>
      <c r="T12" s="3">
        <v>1.22</v>
      </c>
      <c r="U12" s="3">
        <f>IF($E12="〇",T12*基本シート!$E$2,T12*VLOOKUP(LEFT(U$6,FIND("(",U$6)-1),基本シート!$B$6:$C$29,2,FALSE))</f>
        <v>36.490200000000002</v>
      </c>
      <c r="V12" s="3">
        <v>1.1299999999999999</v>
      </c>
      <c r="W12" s="3">
        <f>IF($E12="〇",V12*基本シート!$E$2,V12*VLOOKUP(LEFT(W$6,FIND("(",W$6)-1),基本シート!$B$6:$C$29,2,FALSE))</f>
        <v>41.787399999999991</v>
      </c>
      <c r="X12" s="3">
        <v>0.46</v>
      </c>
      <c r="Y12" s="3">
        <f>IF($E12="〇",X12*基本シート!$E$2,X12*VLOOKUP(LEFT(Y$6,FIND("(",Y$6)-1),基本シート!$B$6:$C$29,2,FALSE))</f>
        <v>17.0108</v>
      </c>
      <c r="Z12" s="3">
        <v>0.41</v>
      </c>
      <c r="AA12" s="3">
        <f>IF($E12="〇",Z12*基本シート!$E$2,Z12*VLOOKUP(LEFT(AA$6,FIND("(",AA$6)-1),基本シート!$B$6:$C$29,2,FALSE))</f>
        <v>15.161799999999998</v>
      </c>
      <c r="AB12" s="3">
        <v>0.37</v>
      </c>
      <c r="AC12" s="3">
        <f>IF($E12="〇",AB12*基本シート!$E$2,AB12*VLOOKUP(LEFT(AC$6,FIND("(",AC$6)-1),基本シート!$B$6:$C$29,2,FALSE))</f>
        <v>13.682599999999999</v>
      </c>
      <c r="AD12" s="3">
        <v>0.61</v>
      </c>
      <c r="AE12" s="3">
        <f>IF($E12="〇",AD12*基本シート!$E$2,AD12*VLOOKUP(LEFT(AE$6,FIND("(",AE$6)-1),基本シート!$B$6:$C$29,2,FALSE))</f>
        <v>22.557799999999997</v>
      </c>
      <c r="AF12" s="3">
        <v>0.88</v>
      </c>
      <c r="AG12" s="3">
        <f>IF($E12="〇",AF12*基本シート!$E$2,AF12*VLOOKUP(LEFT(AG$6,FIND("(",AG$6)-1),基本シート!$B$6:$C$29,2,FALSE))</f>
        <v>32.542400000000001</v>
      </c>
      <c r="AH12" s="3">
        <v>0.39</v>
      </c>
      <c r="AI12" s="3">
        <f>IF($E12="〇",AH12*基本シート!$E$2,AH12*VLOOKUP(LEFT(AI$6,FIND("(",AI$6)-1),基本シート!$B$6:$C$29,2,FALSE))</f>
        <v>14.4222</v>
      </c>
      <c r="AJ12" s="3">
        <v>1.63</v>
      </c>
      <c r="AK12" s="3">
        <f>IF($E12="〇",AJ12*基本シート!$E$2,AJ12*VLOOKUP(LEFT(AK$6,FIND("(",AK$6)-1),基本シート!$B$6:$C$29,2,FALSE))</f>
        <v>60.277399999999993</v>
      </c>
      <c r="AL12" s="3">
        <v>2.2200000000000002</v>
      </c>
      <c r="AM12" s="3">
        <f>IF($E12="〇",AL12*基本シート!$E$2,AL12*VLOOKUP(LEFT(AM$6,FIND("(",AM$6)-1),基本シート!$B$6:$C$29,2,FALSE))</f>
        <v>82.095600000000005</v>
      </c>
      <c r="AN12" s="3">
        <v>2.14</v>
      </c>
      <c r="AO12" s="3">
        <f>IF($E12="〇",AN12*基本シート!$E$2,AN12*VLOOKUP(LEFT(AO$6,FIND("(",AO$6)-1),基本シート!$B$6:$C$29,2,FALSE))</f>
        <v>79.137199999999993</v>
      </c>
      <c r="AP12" s="3">
        <v>1.88</v>
      </c>
      <c r="AQ12" s="3">
        <f>IF($E12="〇",AP12*基本シート!$E$2,AP12*VLOOKUP(LEFT(AQ$6,FIND("(",AQ$6)-1),基本シート!$B$6:$C$29,2,FALSE))</f>
        <v>69.52239999999999</v>
      </c>
      <c r="AR12" s="3">
        <v>1</v>
      </c>
      <c r="AS12" s="3">
        <f>IF($E12="〇",AR12*基本シート!$E$2,AR12*VLOOKUP(LEFT(AS$6,FIND("(",AS$6)-1),基本シート!$B$6:$C$29,2,FALSE))</f>
        <v>36.979999999999997</v>
      </c>
      <c r="AT12" s="3">
        <v>1.68</v>
      </c>
      <c r="AU12" s="3">
        <f>IF($E12="〇",AT12*基本シート!$E$2,AT12*VLOOKUP(LEFT(AU$6,FIND("(",AU$6)-1),基本シート!$B$6:$C$29,2,FALSE))</f>
        <v>62.12639999999999</v>
      </c>
      <c r="AV12" s="3">
        <v>1.05</v>
      </c>
      <c r="AW12" s="3">
        <f>IF($E12="〇",AV12*基本シート!$E$2,AV12*VLOOKUP(LEFT(AW$6,FIND("(",AW$6)-1),基本シート!$B$6:$C$29,2,FALSE))</f>
        <v>38.829000000000001</v>
      </c>
      <c r="AX12" s="3">
        <v>1.32</v>
      </c>
      <c r="AY12" s="3">
        <f>IF($E12="〇",AX12*基本シート!$E$2,AX12*VLOOKUP(LEFT(AY$6,FIND("(",AY$6)-1),基本シート!$B$6:$C$29,2,FALSE))</f>
        <v>39.481200000000001</v>
      </c>
      <c r="AZ12" s="3">
        <v>1.58</v>
      </c>
      <c r="BA12" s="3">
        <f>IF($E12="〇",AZ12*基本シート!$E$2,AZ12*VLOOKUP(LEFT(BA$6,FIND("(",BA$6)-1),基本シート!$B$6:$C$29,2,FALSE))</f>
        <v>47.257800000000003</v>
      </c>
      <c r="BB12" s="3">
        <v>1.1000000000000001</v>
      </c>
      <c r="BC12" s="3">
        <f>IF($E12="〇",BB12*基本シート!$E$2,BB12*VLOOKUP(LEFT(BC$6,FIND("(",BC$6)-1),基本シート!$B$6:$C$29,2,FALSE))</f>
        <v>32.901000000000003</v>
      </c>
      <c r="BD12" s="3">
        <f t="shared" si="7"/>
        <v>28.61</v>
      </c>
      <c r="BE12" s="3">
        <f t="shared" si="8"/>
        <v>968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0.02</v>
      </c>
      <c r="BP12" s="3">
        <v>0.03</v>
      </c>
      <c r="BQ12" s="3">
        <v>0.03</v>
      </c>
      <c r="BR12" s="3">
        <v>0.03</v>
      </c>
      <c r="BS12" s="3">
        <v>0.02</v>
      </c>
      <c r="BT12" s="3">
        <v>0.02</v>
      </c>
      <c r="BU12" s="3">
        <v>7.0000000000000007E-2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0.03</v>
      </c>
      <c r="EE12" s="3">
        <v>0.04</v>
      </c>
      <c r="EF12" s="3">
        <v>0.04</v>
      </c>
      <c r="EG12" s="3">
        <v>0.04</v>
      </c>
      <c r="EH12" s="3">
        <v>0.04</v>
      </c>
      <c r="EI12" s="3">
        <v>0.03</v>
      </c>
      <c r="EJ12" s="3">
        <v>0.02</v>
      </c>
      <c r="EK12" s="3">
        <v>0.01</v>
      </c>
      <c r="EL12" s="3">
        <v>0.01</v>
      </c>
      <c r="EM12" s="3">
        <v>0.01</v>
      </c>
      <c r="EN12" s="3">
        <v>0.01</v>
      </c>
      <c r="EO12" s="3">
        <v>0.01</v>
      </c>
      <c r="EP12" s="3">
        <v>0.01</v>
      </c>
      <c r="EQ12" s="3">
        <v>0.01</v>
      </c>
      <c r="ER12" s="3">
        <v>0.01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12"/>
        <v>0.66000000000000025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0</v>
      </c>
      <c r="FZ12" s="3">
        <v>0.97</v>
      </c>
      <c r="GA12" s="3">
        <v>1.1399999999999999</v>
      </c>
      <c r="GB12" s="3">
        <v>0.88</v>
      </c>
      <c r="GC12" s="3">
        <v>1.0900000000000001</v>
      </c>
      <c r="GD12" s="3">
        <v>2.0699999999999998</v>
      </c>
      <c r="GE12" s="3">
        <v>1.1599999999999999</v>
      </c>
      <c r="GF12" s="3">
        <v>1.18</v>
      </c>
      <c r="GG12" s="3">
        <v>1.1000000000000001</v>
      </c>
      <c r="GH12" s="3">
        <v>0.44</v>
      </c>
      <c r="GI12" s="3">
        <v>0.42</v>
      </c>
      <c r="GJ12" s="3">
        <v>0.39</v>
      </c>
      <c r="GK12" s="3">
        <v>0.63</v>
      </c>
      <c r="GL12" s="3">
        <v>0.9</v>
      </c>
      <c r="GM12" s="3">
        <v>0.4</v>
      </c>
      <c r="GN12" s="3">
        <v>1.64</v>
      </c>
      <c r="GO12" s="3">
        <v>2.2799999999999998</v>
      </c>
      <c r="GP12" s="3">
        <v>2.13</v>
      </c>
      <c r="GQ12" s="3">
        <v>1.84</v>
      </c>
      <c r="GR12" s="3">
        <v>0.97</v>
      </c>
      <c r="GS12" s="3">
        <v>1.64</v>
      </c>
      <c r="GT12" s="3">
        <v>1.02</v>
      </c>
      <c r="GU12" s="3">
        <v>1.28</v>
      </c>
      <c r="GV12" s="3">
        <v>1.54</v>
      </c>
      <c r="GW12" s="3">
        <v>1.06</v>
      </c>
      <c r="GX12" s="3">
        <f t="shared" si="14"/>
        <v>28.169999999999998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340</v>
      </c>
      <c r="C13" s="6" t="str">
        <f t="shared" si="9"/>
        <v>木曜日</v>
      </c>
      <c r="D13" s="6"/>
      <c r="E13" s="6" t="str">
        <f t="shared" si="10"/>
        <v/>
      </c>
      <c r="F13" s="6" t="s">
        <v>428</v>
      </c>
      <c r="G13" s="6" t="s">
        <v>426</v>
      </c>
      <c r="H13" s="3">
        <v>1.05</v>
      </c>
      <c r="I13" s="3">
        <f>IF($E13="〇",H13*基本シート!$E$2,H13*VLOOKUP(LEFT(I$6,FIND("(",I$6)-1),基本シート!$B$6:$C$29,2,FALSE))</f>
        <v>31.4055</v>
      </c>
      <c r="J13" s="3">
        <v>1.08</v>
      </c>
      <c r="K13" s="3">
        <f>IF($E13="〇",J13*基本シート!$E$2,J13*VLOOKUP(LEFT(K$6,FIND("(",K$6)-1),基本シート!$B$6:$C$29,2,FALSE))</f>
        <v>32.302800000000005</v>
      </c>
      <c r="L13" s="3">
        <v>1.06</v>
      </c>
      <c r="M13" s="3">
        <f>IF($E13="〇",L13*基本シート!$E$2,L13*VLOOKUP(LEFT(M$6,FIND("(",M$6)-1),基本シート!$B$6:$C$29,2,FALSE))</f>
        <v>31.704600000000003</v>
      </c>
      <c r="N13" s="3">
        <v>1.1100000000000001</v>
      </c>
      <c r="O13" s="3">
        <f>IF($E13="〇",N13*基本シート!$E$2,N13*VLOOKUP(LEFT(O$6,FIND("(",O$6)-1),基本シート!$B$6:$C$29,2,FALSE))</f>
        <v>33.200100000000006</v>
      </c>
      <c r="P13" s="3">
        <v>1.28</v>
      </c>
      <c r="Q13" s="3">
        <f>IF($E13="〇",P13*基本シート!$E$2,P13*VLOOKUP(LEFT(Q$6,FIND("(",Q$6)-1),基本シート!$B$6:$C$29,2,FALSE))</f>
        <v>38.284800000000004</v>
      </c>
      <c r="R13" s="3">
        <v>1.3</v>
      </c>
      <c r="S13" s="3">
        <f>IF($E13="〇",R13*基本シート!$E$2,R13*VLOOKUP(LEFT(S$6,FIND("(",S$6)-1),基本シート!$B$6:$C$29,2,FALSE))</f>
        <v>38.883000000000003</v>
      </c>
      <c r="T13" s="3">
        <v>1.27</v>
      </c>
      <c r="U13" s="3">
        <f>IF($E13="〇",T13*基本シート!$E$2,T13*VLOOKUP(LEFT(U$6,FIND("(",U$6)-1),基本シート!$B$6:$C$29,2,FALSE))</f>
        <v>37.985700000000001</v>
      </c>
      <c r="V13" s="3">
        <v>2.0699999999999998</v>
      </c>
      <c r="W13" s="3">
        <f>IF($E13="〇",V13*基本シート!$E$2,V13*VLOOKUP(LEFT(W$6,FIND("(",W$6)-1),基本シート!$B$6:$C$29,2,FALSE))</f>
        <v>76.548599999999993</v>
      </c>
      <c r="X13" s="3">
        <v>0.15</v>
      </c>
      <c r="Y13" s="3">
        <f>IF($E13="〇",X13*基本シート!$E$2,X13*VLOOKUP(LEFT(Y$6,FIND("(",Y$6)-1),基本シート!$B$6:$C$29,2,FALSE))</f>
        <v>5.5469999999999997</v>
      </c>
      <c r="Z13" s="3">
        <v>0.06</v>
      </c>
      <c r="AA13" s="3">
        <f>IF($E13="〇",Z13*基本シート!$E$2,Z13*VLOOKUP(LEFT(AA$6,FIND("(",AA$6)-1),基本シート!$B$6:$C$29,2,FALSE))</f>
        <v>2.2187999999999999</v>
      </c>
      <c r="AB13" s="3">
        <v>0.05</v>
      </c>
      <c r="AC13" s="3">
        <f>IF($E13="〇",AB13*基本シート!$E$2,AB13*VLOOKUP(LEFT(AC$6,FIND("(",AC$6)-1),基本シート!$B$6:$C$29,2,FALSE))</f>
        <v>1.849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0.01</v>
      </c>
      <c r="AI13" s="3">
        <f>IF($E13="〇",AH13*基本シート!$E$2,AH13*VLOOKUP(LEFT(AI$6,FIND("(",AI$6)-1),基本シート!$B$6:$C$29,2,FALSE))</f>
        <v>0.36979999999999996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1.47</v>
      </c>
      <c r="AO13" s="3">
        <f>IF($E13="〇",AN13*基本シート!$E$2,AN13*VLOOKUP(LEFT(AO$6,FIND("(",AO$6)-1),基本シート!$B$6:$C$29,2,FALSE))</f>
        <v>54.360599999999991</v>
      </c>
      <c r="AP13" s="3">
        <v>2.15</v>
      </c>
      <c r="AQ13" s="3">
        <f>IF($E13="〇",AP13*基本シート!$E$2,AP13*VLOOKUP(LEFT(AQ$6,FIND("(",AQ$6)-1),基本シート!$B$6:$C$29,2,FALSE))</f>
        <v>79.506999999999991</v>
      </c>
      <c r="AR13" s="3">
        <v>0.97</v>
      </c>
      <c r="AS13" s="3">
        <f>IF($E13="〇",AR13*基本シート!$E$2,AR13*VLOOKUP(LEFT(AS$6,FIND("(",AS$6)-1),基本シート!$B$6:$C$29,2,FALSE))</f>
        <v>35.870599999999996</v>
      </c>
      <c r="AT13" s="3">
        <v>1.05</v>
      </c>
      <c r="AU13" s="3">
        <f>IF($E13="〇",AT13*基本シート!$E$2,AT13*VLOOKUP(LEFT(AU$6,FIND("(",AU$6)-1),基本シート!$B$6:$C$29,2,FALSE))</f>
        <v>38.829000000000001</v>
      </c>
      <c r="AV13" s="3">
        <v>1.54</v>
      </c>
      <c r="AW13" s="3">
        <f>IF($E13="〇",AV13*基本シート!$E$2,AV13*VLOOKUP(LEFT(AW$6,FIND("(",AW$6)-1),基本シート!$B$6:$C$29,2,FALSE))</f>
        <v>56.949199999999998</v>
      </c>
      <c r="AX13" s="3">
        <v>1.42</v>
      </c>
      <c r="AY13" s="3">
        <f>IF($E13="〇",AX13*基本シート!$E$2,AX13*VLOOKUP(LEFT(AY$6,FIND("(",AY$6)-1),基本シート!$B$6:$C$29,2,FALSE))</f>
        <v>42.472200000000001</v>
      </c>
      <c r="AZ13" s="3">
        <v>1.48</v>
      </c>
      <c r="BA13" s="3">
        <f>IF($E13="〇",AZ13*基本シート!$E$2,AZ13*VLOOKUP(LEFT(BA$6,FIND("(",BA$6)-1),基本シート!$B$6:$C$29,2,FALSE))</f>
        <v>44.266799999999996</v>
      </c>
      <c r="BB13" s="3">
        <v>0.95</v>
      </c>
      <c r="BC13" s="3">
        <f>IF($E13="〇",BB13*基本シート!$E$2,BB13*VLOOKUP(LEFT(BC$6,FIND("(",BC$6)-1),基本シート!$B$6:$C$29,2,FALSE))</f>
        <v>28.4145</v>
      </c>
      <c r="BD13" s="3">
        <f t="shared" si="7"/>
        <v>21.560000000000002</v>
      </c>
      <c r="BE13" s="3">
        <f t="shared" si="8"/>
        <v>712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0.05</v>
      </c>
      <c r="BN13" s="3">
        <v>0.19</v>
      </c>
      <c r="BO13" s="3">
        <v>0.31</v>
      </c>
      <c r="BP13" s="3">
        <v>0.43</v>
      </c>
      <c r="BQ13" s="3">
        <v>0.61</v>
      </c>
      <c r="BR13" s="3">
        <v>0.95</v>
      </c>
      <c r="BS13" s="3">
        <v>1.38</v>
      </c>
      <c r="BT13" s="3">
        <v>1.41</v>
      </c>
      <c r="BU13" s="3">
        <v>1.18</v>
      </c>
      <c r="BV13" s="3">
        <v>0.54</v>
      </c>
      <c r="BW13" s="3">
        <v>0.03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0.01</v>
      </c>
      <c r="DC13" s="3">
        <f>DB13*基本シート!$C$3</f>
        <v>0.16</v>
      </c>
      <c r="DD13" s="3">
        <v>0.01</v>
      </c>
      <c r="DE13" s="3">
        <f>DD13*基本シート!$C$3</f>
        <v>0.16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0.05</v>
      </c>
      <c r="EA13" s="3">
        <f>ROUND(DZ13*基本シート!$C$3,0)</f>
        <v>1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0.02</v>
      </c>
      <c r="EK13" s="3">
        <v>0.04</v>
      </c>
      <c r="EL13" s="3">
        <v>0.08</v>
      </c>
      <c r="EM13" s="3">
        <v>0.23</v>
      </c>
      <c r="EN13" s="3">
        <v>0.48</v>
      </c>
      <c r="EO13" s="3">
        <v>0.97</v>
      </c>
      <c r="EP13" s="3">
        <v>0</v>
      </c>
      <c r="EQ13" s="3">
        <v>0</v>
      </c>
      <c r="ER13" s="3">
        <v>0</v>
      </c>
      <c r="ES13" s="3">
        <v>0.03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0.04</v>
      </c>
      <c r="EZ13" s="3">
        <f t="shared" si="12"/>
        <v>2.3499999999999996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0.26</v>
      </c>
      <c r="FP13" s="3">
        <v>1.08</v>
      </c>
      <c r="FQ13" s="3">
        <v>0.22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1.56</v>
      </c>
      <c r="FZ13" s="3">
        <v>1.01</v>
      </c>
      <c r="GA13" s="3">
        <v>1.05</v>
      </c>
      <c r="GB13" s="3">
        <v>1.02</v>
      </c>
      <c r="GC13" s="3">
        <v>1.07</v>
      </c>
      <c r="GD13" s="3">
        <v>1.24</v>
      </c>
      <c r="GE13" s="3">
        <v>1.26</v>
      </c>
      <c r="GF13" s="3">
        <v>1.24</v>
      </c>
      <c r="GG13" s="3">
        <v>2.11</v>
      </c>
      <c r="GH13" s="3">
        <v>0.32</v>
      </c>
      <c r="GI13" s="3">
        <v>0.33</v>
      </c>
      <c r="GJ13" s="3">
        <v>0.4</v>
      </c>
      <c r="GK13" s="3">
        <v>0.38</v>
      </c>
      <c r="GL13" s="3">
        <v>0.47</v>
      </c>
      <c r="GM13" s="3">
        <v>0.41</v>
      </c>
      <c r="GN13" s="3">
        <v>1.67</v>
      </c>
      <c r="GO13" s="3">
        <v>2.2599999999999998</v>
      </c>
      <c r="GP13" s="3">
        <v>2.23</v>
      </c>
      <c r="GQ13" s="3">
        <v>2.15</v>
      </c>
      <c r="GR13" s="3">
        <v>0.93</v>
      </c>
      <c r="GS13" s="3">
        <v>1.01</v>
      </c>
      <c r="GT13" s="3">
        <v>1.51</v>
      </c>
      <c r="GU13" s="3">
        <v>1.38</v>
      </c>
      <c r="GV13" s="3">
        <v>1.44</v>
      </c>
      <c r="GW13" s="3">
        <v>0.91</v>
      </c>
      <c r="GX13" s="3">
        <f t="shared" si="14"/>
        <v>27.800000000000004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341</v>
      </c>
      <c r="C14" s="6" t="str">
        <f t="shared" si="9"/>
        <v>金曜日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1.07</v>
      </c>
      <c r="I14" s="3">
        <f>IF($E14="〇",H14*基本シート!$E$2,H14*VLOOKUP(LEFT(I$6,FIND("(",I$6)-1),基本シート!$B$6:$C$29,2,FALSE))</f>
        <v>32.003700000000002</v>
      </c>
      <c r="J14" s="3">
        <v>0.97</v>
      </c>
      <c r="K14" s="3">
        <f>IF($E14="〇",J14*基本シート!$E$2,J14*VLOOKUP(LEFT(K$6,FIND("(",K$6)-1),基本シート!$B$6:$C$29,2,FALSE))</f>
        <v>29.012699999999999</v>
      </c>
      <c r="L14" s="3">
        <v>1.22</v>
      </c>
      <c r="M14" s="3">
        <f>IF($E14="〇",L14*基本シート!$E$2,L14*VLOOKUP(LEFT(M$6,FIND("(",M$6)-1),基本シート!$B$6:$C$29,2,FALSE))</f>
        <v>36.490200000000002</v>
      </c>
      <c r="N14" s="3">
        <v>1.08</v>
      </c>
      <c r="O14" s="3">
        <f>IF($E14="〇",N14*基本シート!$E$2,N14*VLOOKUP(LEFT(O$6,FIND("(",O$6)-1),基本シート!$B$6:$C$29,2,FALSE))</f>
        <v>32.302800000000005</v>
      </c>
      <c r="P14" s="3">
        <v>1.21</v>
      </c>
      <c r="Q14" s="3">
        <f>IF($E14="〇",P14*基本シート!$E$2,P14*VLOOKUP(LEFT(Q$6,FIND("(",Q$6)-1),基本シート!$B$6:$C$29,2,FALSE))</f>
        <v>36.191099999999999</v>
      </c>
      <c r="R14" s="3">
        <v>1.1100000000000001</v>
      </c>
      <c r="S14" s="3">
        <f>IF($E14="〇",R14*基本シート!$E$2,R14*VLOOKUP(LEFT(S$6,FIND("(",S$6)-1),基本シート!$B$6:$C$29,2,FALSE))</f>
        <v>33.200100000000006</v>
      </c>
      <c r="T14" s="3">
        <v>1.1200000000000001</v>
      </c>
      <c r="U14" s="3">
        <f>IF($E14="〇",T14*基本シート!$E$2,T14*VLOOKUP(LEFT(U$6,FIND("(",U$6)-1),基本シート!$B$6:$C$29,2,FALSE))</f>
        <v>33.499200000000002</v>
      </c>
      <c r="V14" s="3">
        <v>0.64</v>
      </c>
      <c r="W14" s="3">
        <f>IF($E14="〇",V14*基本シート!$E$2,V14*VLOOKUP(LEFT(W$6,FIND("(",W$6)-1),基本シート!$B$6:$C$29,2,FALSE))</f>
        <v>23.667199999999998</v>
      </c>
      <c r="X14" s="3">
        <v>0.01</v>
      </c>
      <c r="Y14" s="3">
        <f>IF($E14="〇",X14*基本シート!$E$2,X14*VLOOKUP(LEFT(Y$6,FIND("(",Y$6)-1),基本シート!$B$6:$C$29,2,FALSE))</f>
        <v>0.36979999999999996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0.01</v>
      </c>
      <c r="AC14" s="3">
        <f>IF($E14="〇",AB14*基本シート!$E$2,AB14*VLOOKUP(LEFT(AC$6,FIND("(",AC$6)-1),基本シート!$B$6:$C$29,2,FALSE))</f>
        <v>0.36979999999999996</v>
      </c>
      <c r="AD14" s="3">
        <v>0.01</v>
      </c>
      <c r="AE14" s="3">
        <f>IF($E14="〇",AD14*基本シート!$E$2,AD14*VLOOKUP(LEFT(AE$6,FIND("(",AE$6)-1),基本シート!$B$6:$C$29,2,FALSE))</f>
        <v>0.36979999999999996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0.39</v>
      </c>
      <c r="AU14" s="3">
        <f>IF($E14="〇",AT14*基本シート!$E$2,AT14*VLOOKUP(LEFT(AU$6,FIND("(",AU$6)-1),基本シート!$B$6:$C$29,2,FALSE))</f>
        <v>14.4222</v>
      </c>
      <c r="AV14" s="3">
        <v>0.82</v>
      </c>
      <c r="AW14" s="3">
        <f>IF($E14="〇",AV14*基本シート!$E$2,AV14*VLOOKUP(LEFT(AW$6,FIND("(",AW$6)-1),基本シート!$B$6:$C$29,2,FALSE))</f>
        <v>30.323599999999995</v>
      </c>
      <c r="AX14" s="3">
        <v>1.3</v>
      </c>
      <c r="AY14" s="3">
        <f>IF($E14="〇",AX14*基本シート!$E$2,AX14*VLOOKUP(LEFT(AY$6,FIND("(",AY$6)-1),基本シート!$B$6:$C$29,2,FALSE))</f>
        <v>38.883000000000003</v>
      </c>
      <c r="AZ14" s="3">
        <v>1.2</v>
      </c>
      <c r="BA14" s="3">
        <f>IF($E14="〇",AZ14*基本シート!$E$2,AZ14*VLOOKUP(LEFT(BA$6,FIND("(",BA$6)-1),基本シート!$B$6:$C$29,2,FALSE))</f>
        <v>35.891999999999996</v>
      </c>
      <c r="BB14" s="3">
        <v>0.97</v>
      </c>
      <c r="BC14" s="3">
        <f>IF($E14="〇",BB14*基本シート!$E$2,BB14*VLOOKUP(LEFT(BC$6,FIND("(",BC$6)-1),基本シート!$B$6:$C$29,2,FALSE))</f>
        <v>29.012699999999999</v>
      </c>
      <c r="BD14" s="3">
        <f t="shared" si="7"/>
        <v>13.14</v>
      </c>
      <c r="BE14" s="3">
        <f t="shared" si="8"/>
        <v>406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0.03</v>
      </c>
      <c r="BM14" s="3">
        <v>0.36</v>
      </c>
      <c r="BN14" s="3">
        <v>1.1499999999999999</v>
      </c>
      <c r="BO14" s="3">
        <v>1.98</v>
      </c>
      <c r="BP14" s="3">
        <v>2.41</v>
      </c>
      <c r="BQ14" s="3">
        <v>3.22</v>
      </c>
      <c r="BR14" s="3">
        <v>5.69</v>
      </c>
      <c r="BS14" s="3">
        <v>6.16</v>
      </c>
      <c r="BT14" s="3">
        <v>4.93</v>
      </c>
      <c r="BU14" s="3">
        <v>4.3099999999999996</v>
      </c>
      <c r="BV14" s="3">
        <v>1.52</v>
      </c>
      <c r="BW14" s="3">
        <v>0.11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0.01</v>
      </c>
      <c r="CU14" s="3">
        <f>CT14*基本シート!$C$3</f>
        <v>0.16</v>
      </c>
      <c r="CV14" s="3">
        <v>0.03</v>
      </c>
      <c r="CW14" s="3">
        <f>CV14*基本シート!$C$3</f>
        <v>0.48</v>
      </c>
      <c r="CX14" s="3">
        <v>0.08</v>
      </c>
      <c r="CY14" s="3">
        <f>CX14*基本シート!$C$3</f>
        <v>1.28</v>
      </c>
      <c r="CZ14" s="3">
        <v>7.0000000000000007E-2</v>
      </c>
      <c r="DA14" s="3">
        <f>CZ14*基本シート!$C$3</f>
        <v>1.1200000000000001</v>
      </c>
      <c r="DB14" s="3">
        <v>4.92</v>
      </c>
      <c r="DC14" s="3">
        <f>DB14*基本シート!$C$3</f>
        <v>78.72</v>
      </c>
      <c r="DD14" s="3">
        <v>5.74</v>
      </c>
      <c r="DE14" s="3">
        <f>DD14*基本シート!$C$3</f>
        <v>91.84</v>
      </c>
      <c r="DF14" s="3">
        <v>4.45</v>
      </c>
      <c r="DG14" s="3">
        <f>DF14*基本シート!$C$3</f>
        <v>71.2</v>
      </c>
      <c r="DH14" s="3">
        <v>2.1800000000000002</v>
      </c>
      <c r="DI14" s="3">
        <f>DH14*基本シート!$C$3</f>
        <v>34.880000000000003</v>
      </c>
      <c r="DJ14" s="3">
        <v>0.02</v>
      </c>
      <c r="DK14" s="3">
        <f>DJ14*基本シート!$C$3</f>
        <v>0.32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17.510000000000002</v>
      </c>
      <c r="EA14" s="3">
        <f>ROUND(DZ14*基本シート!$C$3,0)</f>
        <v>280</v>
      </c>
      <c r="EB14" s="3">
        <v>0.03</v>
      </c>
      <c r="EC14" s="3">
        <v>0.04</v>
      </c>
      <c r="ED14" s="3">
        <v>0.03</v>
      </c>
      <c r="EE14" s="3">
        <v>0.04</v>
      </c>
      <c r="EF14" s="3">
        <v>0.04</v>
      </c>
      <c r="EG14" s="3">
        <v>0.04</v>
      </c>
      <c r="EH14" s="3">
        <v>0.02</v>
      </c>
      <c r="EI14" s="3">
        <v>0.03</v>
      </c>
      <c r="EJ14" s="3">
        <v>0.34</v>
      </c>
      <c r="EK14" s="3">
        <v>1.21</v>
      </c>
      <c r="EL14" s="3">
        <v>2.04</v>
      </c>
      <c r="EM14" s="3">
        <v>2.85</v>
      </c>
      <c r="EN14" s="3">
        <v>0.38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0.02</v>
      </c>
      <c r="EW14" s="3">
        <v>0.03</v>
      </c>
      <c r="EX14" s="3">
        <v>0.03</v>
      </c>
      <c r="EY14" s="3">
        <v>0.03</v>
      </c>
      <c r="EZ14" s="3">
        <f t="shared" si="12"/>
        <v>7.2000000000000011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0.78</v>
      </c>
      <c r="FR14" s="3">
        <v>2.5299999999999998</v>
      </c>
      <c r="FS14" s="3">
        <v>1.07</v>
      </c>
      <c r="FT14" s="3">
        <v>1.1000000000000001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5.49</v>
      </c>
      <c r="FZ14" s="3">
        <v>1.04</v>
      </c>
      <c r="GA14" s="3">
        <v>0.93</v>
      </c>
      <c r="GB14" s="3">
        <v>1.19</v>
      </c>
      <c r="GC14" s="3">
        <v>1.04</v>
      </c>
      <c r="GD14" s="3">
        <v>1.17</v>
      </c>
      <c r="GE14" s="3">
        <v>1.07</v>
      </c>
      <c r="GF14" s="3">
        <v>1.1299999999999999</v>
      </c>
      <c r="GG14" s="3">
        <v>0.97</v>
      </c>
      <c r="GH14" s="3">
        <v>0.81</v>
      </c>
      <c r="GI14" s="3">
        <v>0.75</v>
      </c>
      <c r="GJ14" s="3">
        <v>0.3</v>
      </c>
      <c r="GK14" s="3">
        <v>0.31</v>
      </c>
      <c r="GL14" s="3">
        <v>0.39</v>
      </c>
      <c r="GM14" s="3">
        <v>0.42</v>
      </c>
      <c r="GN14" s="3">
        <v>0.48</v>
      </c>
      <c r="GO14" s="3">
        <v>2.14</v>
      </c>
      <c r="GP14" s="3">
        <v>2.2799999999999998</v>
      </c>
      <c r="GQ14" s="3">
        <v>2.64</v>
      </c>
      <c r="GR14" s="3">
        <v>1.07</v>
      </c>
      <c r="GS14" s="3">
        <v>1.48</v>
      </c>
      <c r="GT14" s="3">
        <v>0.8</v>
      </c>
      <c r="GU14" s="3">
        <v>1.27</v>
      </c>
      <c r="GV14" s="3">
        <v>1.17</v>
      </c>
      <c r="GW14" s="3">
        <v>0.94</v>
      </c>
      <c r="GX14" s="3">
        <f t="shared" si="14"/>
        <v>25.79000000000001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342</v>
      </c>
      <c r="C15" s="6" t="str">
        <f t="shared" si="9"/>
        <v>土曜日</v>
      </c>
      <c r="D15" s="6"/>
      <c r="E15" s="6" t="str">
        <f t="shared" si="10"/>
        <v>〇</v>
      </c>
      <c r="F15" s="6" t="s">
        <v>426</v>
      </c>
      <c r="G15" s="6" t="s">
        <v>428</v>
      </c>
      <c r="H15" s="3">
        <v>1.04</v>
      </c>
      <c r="I15" s="3">
        <f>IF($E15="〇",H15*基本シート!$E$2,H15*VLOOKUP(LEFT(I$6,FIND("(",I$6)-1),基本シート!$B$6:$C$29,2,FALSE))</f>
        <v>31.106400000000001</v>
      </c>
      <c r="J15" s="3">
        <v>1.01</v>
      </c>
      <c r="K15" s="3">
        <f>IF($E15="〇",J15*基本シート!$E$2,J15*VLOOKUP(LEFT(K$6,FIND("(",K$6)-1),基本シート!$B$6:$C$29,2,FALSE))</f>
        <v>30.209099999999999</v>
      </c>
      <c r="L15" s="3">
        <v>1.01</v>
      </c>
      <c r="M15" s="3">
        <f>IF($E15="〇",L15*基本シート!$E$2,L15*VLOOKUP(LEFT(M$6,FIND("(",M$6)-1),基本シート!$B$6:$C$29,2,FALSE))</f>
        <v>30.209099999999999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1.02</v>
      </c>
      <c r="Q15" s="3">
        <f>IF($E15="〇",P15*基本シート!$E$2,P15*VLOOKUP(LEFT(Q$6,FIND("(",Q$6)-1),基本シート!$B$6:$C$29,2,FALSE))</f>
        <v>30.508200000000002</v>
      </c>
      <c r="R15" s="3">
        <v>1.1200000000000001</v>
      </c>
      <c r="S15" s="3">
        <f>IF($E15="〇",R15*基本シート!$E$2,R15*VLOOKUP(LEFT(S$6,FIND("(",S$6)-1),基本シート!$B$6:$C$29,2,FALSE))</f>
        <v>33.499200000000002</v>
      </c>
      <c r="T15" s="3">
        <v>0.79</v>
      </c>
      <c r="U15" s="3">
        <f>IF($E15="〇",T15*基本シート!$E$2,T15*VLOOKUP(LEFT(U$6,FIND("(",U$6)-1),基本シート!$B$6:$C$29,2,FALSE))</f>
        <v>23.628900000000002</v>
      </c>
      <c r="V15" s="3">
        <v>0.18</v>
      </c>
      <c r="W15" s="3">
        <f>IF($E15="〇",V15*基本シート!$E$2,V15*VLOOKUP(LEFT(W$6,FIND("(",W$6)-1),基本シート!$B$6:$C$29,2,FALSE))</f>
        <v>5.3837999999999999</v>
      </c>
      <c r="X15" s="3">
        <v>0.01</v>
      </c>
      <c r="Y15" s="3">
        <f>IF($E15="〇",X15*基本シート!$E$2,X15*VLOOKUP(LEFT(Y$6,FIND("(",Y$6)-1),基本シート!$B$6:$C$29,2,FALSE))</f>
        <v>0.29910000000000003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0.29910000000000003</v>
      </c>
      <c r="AD15" s="3">
        <v>0.01</v>
      </c>
      <c r="AE15" s="3">
        <f>IF($E15="〇",AD15*基本シート!$E$2,AD15*VLOOKUP(LEFT(AE$6,FIND("(",AE$6)-1),基本シート!$B$6:$C$29,2,FALSE))</f>
        <v>0.29910000000000003</v>
      </c>
      <c r="AF15" s="3">
        <v>0.01</v>
      </c>
      <c r="AG15" s="3">
        <f>IF($E15="〇",AF15*基本シート!$E$2,AF15*VLOOKUP(LEFT(AG$6,FIND("(",AG$6)-1),基本シート!$B$6:$C$29,2,FALSE))</f>
        <v>0.29910000000000003</v>
      </c>
      <c r="AH15" s="3">
        <v>0.01</v>
      </c>
      <c r="AI15" s="3">
        <f>IF($E15="〇",AH15*基本シート!$E$2,AH15*VLOOKUP(LEFT(AI$6,FIND("(",AI$6)-1),基本シート!$B$6:$C$29,2,FALSE))</f>
        <v>0.29910000000000003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1.1399999999999999</v>
      </c>
      <c r="AM15" s="3">
        <f>IF($E15="〇",AL15*基本シート!$E$2,AL15*VLOOKUP(LEFT(AM$6,FIND("(",AM$6)-1),基本シート!$B$6:$C$29,2,FALSE))</f>
        <v>34.0974</v>
      </c>
      <c r="AN15" s="3">
        <v>2.4</v>
      </c>
      <c r="AO15" s="3">
        <f>IF($E15="〇",AN15*基本シート!$E$2,AN15*VLOOKUP(LEFT(AO$6,FIND("(",AO$6)-1),基本シート!$B$6:$C$29,2,FALSE))</f>
        <v>71.783999999999992</v>
      </c>
      <c r="AP15" s="3">
        <v>2.72</v>
      </c>
      <c r="AQ15" s="3">
        <f>IF($E15="〇",AP15*基本シート!$E$2,AP15*VLOOKUP(LEFT(AQ$6,FIND("(",AQ$6)-1),基本シート!$B$6:$C$29,2,FALSE))</f>
        <v>81.355200000000011</v>
      </c>
      <c r="AR15" s="3">
        <v>1.1200000000000001</v>
      </c>
      <c r="AS15" s="3">
        <f>IF($E15="〇",AR15*基本シート!$E$2,AR15*VLOOKUP(LEFT(AS$6,FIND("(",AS$6)-1),基本シート!$B$6:$C$29,2,FALSE))</f>
        <v>33.499200000000002</v>
      </c>
      <c r="AT15" s="3">
        <v>1.36</v>
      </c>
      <c r="AU15" s="3">
        <f>IF($E15="〇",AT15*基本シート!$E$2,AT15*VLOOKUP(LEFT(AU$6,FIND("(",AU$6)-1),基本シート!$B$6:$C$29,2,FALSE))</f>
        <v>40.677600000000005</v>
      </c>
      <c r="AV15" s="3">
        <v>1.48</v>
      </c>
      <c r="AW15" s="3">
        <f>IF($E15="〇",AV15*基本シート!$E$2,AV15*VLOOKUP(LEFT(AW$6,FIND("(",AW$6)-1),基本シート!$B$6:$C$29,2,FALSE))</f>
        <v>44.266799999999996</v>
      </c>
      <c r="AX15" s="3">
        <v>1.08</v>
      </c>
      <c r="AY15" s="3">
        <f>IF($E15="〇",AX15*基本シート!$E$2,AX15*VLOOKUP(LEFT(AY$6,FIND("(",AY$6)-1),基本シート!$B$6:$C$29,2,FALSE))</f>
        <v>32.302800000000005</v>
      </c>
      <c r="AZ15" s="3">
        <v>1.03</v>
      </c>
      <c r="BA15" s="3">
        <f>IF($E15="〇",AZ15*基本シート!$E$2,AZ15*VLOOKUP(LEFT(BA$6,FIND("(",BA$6)-1),基本シート!$B$6:$C$29,2,FALSE))</f>
        <v>30.807300000000001</v>
      </c>
      <c r="BB15" s="3">
        <v>1.1000000000000001</v>
      </c>
      <c r="BC15" s="3">
        <f>IF($E15="〇",BB15*基本シート!$E$2,BB15*VLOOKUP(LEFT(BC$6,FIND("(",BC$6)-1),基本シート!$B$6:$C$29,2,FALSE))</f>
        <v>32.901000000000003</v>
      </c>
      <c r="BD15" s="3">
        <f t="shared" si="7"/>
        <v>20.590000000000003</v>
      </c>
      <c r="BE15" s="3">
        <f t="shared" si="8"/>
        <v>616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0.27</v>
      </c>
      <c r="BM15" s="3">
        <v>1.97</v>
      </c>
      <c r="BN15" s="3">
        <v>2.5</v>
      </c>
      <c r="BO15" s="3">
        <v>1.85</v>
      </c>
      <c r="BP15" s="3">
        <v>0.98</v>
      </c>
      <c r="BQ15" s="3">
        <v>1.03</v>
      </c>
      <c r="BR15" s="3">
        <v>0.84</v>
      </c>
      <c r="BS15" s="3">
        <v>2.13</v>
      </c>
      <c r="BT15" s="3">
        <v>2.09</v>
      </c>
      <c r="BU15" s="3">
        <v>1.42</v>
      </c>
      <c r="BV15" s="3">
        <v>0.52</v>
      </c>
      <c r="BW15" s="3">
        <v>0.16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0.13</v>
      </c>
      <c r="CS15" s="3">
        <f>CR15*基本シート!$C$3</f>
        <v>2.08</v>
      </c>
      <c r="CT15" s="3">
        <v>0.08</v>
      </c>
      <c r="CU15" s="3">
        <f>CT15*基本シート!$C$3</f>
        <v>1.28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0.01</v>
      </c>
      <c r="DE15" s="3">
        <f>DD15*基本シート!$C$3</f>
        <v>0.16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0.26000000000000006</v>
      </c>
      <c r="EA15" s="3">
        <f>ROUND(DZ15*基本シート!$C$3,0)</f>
        <v>4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0.02</v>
      </c>
      <c r="EH15" s="3">
        <v>0</v>
      </c>
      <c r="EI15" s="3">
        <v>1.0900000000000001</v>
      </c>
      <c r="EJ15" s="3">
        <v>1.39</v>
      </c>
      <c r="EK15" s="3">
        <v>0.68</v>
      </c>
      <c r="EL15" s="3">
        <v>0</v>
      </c>
      <c r="EM15" s="3">
        <v>0</v>
      </c>
      <c r="EN15" s="3">
        <v>0</v>
      </c>
      <c r="EO15" s="3">
        <v>7.0000000000000007E-2</v>
      </c>
      <c r="EP15" s="3">
        <v>0</v>
      </c>
      <c r="EQ15" s="3">
        <v>0</v>
      </c>
      <c r="ER15" s="3">
        <v>0</v>
      </c>
      <c r="ES15" s="3">
        <v>0</v>
      </c>
      <c r="ET15" s="3">
        <v>0.02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2"/>
        <v>3.569999999999999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0.49</v>
      </c>
      <c r="FL15" s="3">
        <v>0.2</v>
      </c>
      <c r="FM15" s="3">
        <v>0.01</v>
      </c>
      <c r="FN15" s="3">
        <v>0</v>
      </c>
      <c r="FO15" s="3">
        <v>0.72</v>
      </c>
      <c r="FP15" s="3">
        <v>0.42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1.8399999999999999</v>
      </c>
      <c r="FZ15" s="3">
        <v>1.01</v>
      </c>
      <c r="GA15" s="3">
        <v>0.98</v>
      </c>
      <c r="GB15" s="3">
        <v>0.98</v>
      </c>
      <c r="GC15" s="3">
        <v>0.91</v>
      </c>
      <c r="GD15" s="3">
        <v>0.99</v>
      </c>
      <c r="GE15" s="3">
        <v>1.1000000000000001</v>
      </c>
      <c r="GF15" s="3">
        <v>1.06</v>
      </c>
      <c r="GG15" s="3">
        <v>0.93</v>
      </c>
      <c r="GH15" s="3">
        <v>1.04</v>
      </c>
      <c r="GI15" s="3">
        <v>1.1599999999999999</v>
      </c>
      <c r="GJ15" s="3">
        <v>1.47</v>
      </c>
      <c r="GK15" s="3">
        <v>1.23</v>
      </c>
      <c r="GL15" s="3">
        <v>0.85</v>
      </c>
      <c r="GM15" s="3">
        <v>2.06</v>
      </c>
      <c r="GN15" s="3">
        <v>2.81</v>
      </c>
      <c r="GO15" s="3">
        <v>2.98</v>
      </c>
      <c r="GP15" s="3">
        <v>2.92</v>
      </c>
      <c r="GQ15" s="3">
        <v>2.88</v>
      </c>
      <c r="GR15" s="3">
        <v>1.1000000000000001</v>
      </c>
      <c r="GS15" s="3">
        <v>1.33</v>
      </c>
      <c r="GT15" s="3">
        <v>1.45</v>
      </c>
      <c r="GU15" s="3">
        <v>1.05</v>
      </c>
      <c r="GV15" s="3">
        <v>1</v>
      </c>
      <c r="GW15" s="3">
        <v>1.07</v>
      </c>
      <c r="GX15" s="3">
        <f t="shared" si="14"/>
        <v>34.360000000000007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343</v>
      </c>
      <c r="C16" s="6" t="str">
        <f t="shared" si="9"/>
        <v>日曜日</v>
      </c>
      <c r="D16" s="6"/>
      <c r="E16" s="6" t="str">
        <f t="shared" si="10"/>
        <v>〇</v>
      </c>
      <c r="F16" s="6" t="s">
        <v>426</v>
      </c>
      <c r="G16" s="6" t="s">
        <v>426</v>
      </c>
      <c r="H16" s="3">
        <v>1.01</v>
      </c>
      <c r="I16" s="3">
        <f>IF($E16="〇",H16*基本シート!$E$2,H16*VLOOKUP(LEFT(I$6,FIND("(",I$6)-1),基本シート!$B$6:$C$29,2,FALSE))</f>
        <v>30.209099999999999</v>
      </c>
      <c r="J16" s="3">
        <v>0.96</v>
      </c>
      <c r="K16" s="3">
        <f>IF($E16="〇",J16*基本シート!$E$2,J16*VLOOKUP(LEFT(K$6,FIND("(",K$6)-1),基本シート!$B$6:$C$29,2,FALSE))</f>
        <v>28.7136</v>
      </c>
      <c r="L16" s="3">
        <v>1.06</v>
      </c>
      <c r="M16" s="3">
        <f>IF($E16="〇",L16*基本シート!$E$2,L16*VLOOKUP(LEFT(M$6,FIND("(",M$6)-1),基本シート!$B$6:$C$29,2,FALSE))</f>
        <v>31.704600000000003</v>
      </c>
      <c r="N16" s="3">
        <v>1.0900000000000001</v>
      </c>
      <c r="O16" s="3">
        <f>IF($E16="〇",N16*基本シート!$E$2,N16*VLOOKUP(LEFT(O$6,FIND("(",O$6)-1),基本シート!$B$6:$C$29,2,FALSE))</f>
        <v>32.601900000000001</v>
      </c>
      <c r="P16" s="3">
        <v>1.07</v>
      </c>
      <c r="Q16" s="3">
        <f>IF($E16="〇",P16*基本シート!$E$2,P16*VLOOKUP(LEFT(Q$6,FIND("(",Q$6)-1),基本シート!$B$6:$C$29,2,FALSE))</f>
        <v>32.003700000000002</v>
      </c>
      <c r="R16" s="3">
        <v>1.07</v>
      </c>
      <c r="S16" s="3">
        <f>IF($E16="〇",R16*基本シート!$E$2,R16*VLOOKUP(LEFT(S$6,FIND("(",S$6)-1),基本シート!$B$6:$C$29,2,FALSE))</f>
        <v>32.003700000000002</v>
      </c>
      <c r="T16" s="3">
        <v>0.82</v>
      </c>
      <c r="U16" s="3">
        <f>IF($E16="〇",T16*基本シート!$E$2,T16*VLOOKUP(LEFT(U$6,FIND("(",U$6)-1),基本シート!$B$6:$C$29,2,FALSE))</f>
        <v>24.526199999999999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0.01</v>
      </c>
      <c r="AK16" s="3">
        <f>IF($E16="〇",AJ16*基本シート!$E$2,AJ16*VLOOKUP(LEFT(AK$6,FIND("(",AK$6)-1),基本シート!$B$6:$C$29,2,FALSE))</f>
        <v>0.29910000000000003</v>
      </c>
      <c r="AL16" s="3">
        <v>0.01</v>
      </c>
      <c r="AM16" s="3">
        <f>IF($E16="〇",AL16*基本シート!$E$2,AL16*VLOOKUP(LEFT(AM$6,FIND("(",AM$6)-1),基本シート!$B$6:$C$29,2,FALSE))</f>
        <v>0.29910000000000003</v>
      </c>
      <c r="AN16" s="3">
        <v>0.01</v>
      </c>
      <c r="AO16" s="3">
        <f>IF($E16="〇",AN16*基本シート!$E$2,AN16*VLOOKUP(LEFT(AO$6,FIND("(",AO$6)-1),基本シート!$B$6:$C$29,2,FALSE))</f>
        <v>0.29910000000000003</v>
      </c>
      <c r="AP16" s="3">
        <v>0.11</v>
      </c>
      <c r="AQ16" s="3">
        <f>IF($E16="〇",AP16*基本シート!$E$2,AP16*VLOOKUP(LEFT(AQ$6,FIND("(",AQ$6)-1),基本シート!$B$6:$C$29,2,FALSE))</f>
        <v>3.2901000000000002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0.38</v>
      </c>
      <c r="AU16" s="3">
        <f>IF($E16="〇",AT16*基本シート!$E$2,AT16*VLOOKUP(LEFT(AU$6,FIND("(",AU$6)-1),基本シート!$B$6:$C$29,2,FALSE))</f>
        <v>11.3658</v>
      </c>
      <c r="AV16" s="3">
        <v>1.39</v>
      </c>
      <c r="AW16" s="3">
        <f>IF($E16="〇",AV16*基本シート!$E$2,AV16*VLOOKUP(LEFT(AW$6,FIND("(",AW$6)-1),基本シート!$B$6:$C$29,2,FALSE))</f>
        <v>41.5749</v>
      </c>
      <c r="AX16" s="3">
        <v>1.1000000000000001</v>
      </c>
      <c r="AY16" s="3">
        <f>IF($E16="〇",AX16*基本シート!$E$2,AX16*VLOOKUP(LEFT(AY$6,FIND("(",AY$6)-1),基本シート!$B$6:$C$29,2,FALSE))</f>
        <v>32.901000000000003</v>
      </c>
      <c r="AZ16" s="3">
        <v>0.94</v>
      </c>
      <c r="BA16" s="3">
        <f>IF($E16="〇",AZ16*基本シート!$E$2,AZ16*VLOOKUP(LEFT(BA$6,FIND("(",BA$6)-1),基本シート!$B$6:$C$29,2,FALSE))</f>
        <v>28.115399999999998</v>
      </c>
      <c r="BB16" s="3">
        <v>1.03</v>
      </c>
      <c r="BC16" s="3">
        <f>IF($E16="〇",BB16*基本シート!$E$2,BB16*VLOOKUP(LEFT(BC$6,FIND("(",BC$6)-1),基本シート!$B$6:$C$29,2,FALSE))</f>
        <v>30.807300000000001</v>
      </c>
      <c r="BD16" s="3">
        <f t="shared" si="7"/>
        <v>12.059999999999999</v>
      </c>
      <c r="BE16" s="3">
        <f t="shared" si="8"/>
        <v>361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0.38</v>
      </c>
      <c r="BM16" s="3">
        <v>1.83</v>
      </c>
      <c r="BN16" s="3">
        <v>5.16</v>
      </c>
      <c r="BO16" s="3">
        <v>6.99</v>
      </c>
      <c r="BP16" s="3">
        <v>6.7</v>
      </c>
      <c r="BQ16" s="3">
        <v>6.85</v>
      </c>
      <c r="BR16" s="3">
        <v>5.18</v>
      </c>
      <c r="BS16" s="3">
        <v>5.48</v>
      </c>
      <c r="BT16" s="3">
        <v>3.39</v>
      </c>
      <c r="BU16" s="3">
        <v>3.03</v>
      </c>
      <c r="BV16" s="3">
        <v>0.78</v>
      </c>
      <c r="BW16" s="3">
        <v>7.0000000000000007E-2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0.11</v>
      </c>
      <c r="CS16" s="3">
        <f>CR16*基本シート!$C$3</f>
        <v>1.76</v>
      </c>
      <c r="CT16" s="3">
        <v>2.46</v>
      </c>
      <c r="CU16" s="3">
        <f>CT16*基本シート!$C$3</f>
        <v>39.36</v>
      </c>
      <c r="CV16" s="3">
        <v>2.89</v>
      </c>
      <c r="CW16" s="3">
        <f>CV16*基本シート!$C$3</f>
        <v>46.24</v>
      </c>
      <c r="CX16" s="3">
        <v>3.73</v>
      </c>
      <c r="CY16" s="3">
        <f>CX16*基本シート!$C$3</f>
        <v>59.68</v>
      </c>
      <c r="CZ16" s="3">
        <v>3.9</v>
      </c>
      <c r="DA16" s="3">
        <f>CZ16*基本シート!$C$3</f>
        <v>62.4</v>
      </c>
      <c r="DB16" s="3">
        <v>4.24</v>
      </c>
      <c r="DC16" s="3">
        <f>DB16*基本シート!$C$3</f>
        <v>67.84</v>
      </c>
      <c r="DD16" s="3">
        <v>4.74</v>
      </c>
      <c r="DE16" s="3">
        <f>DD16*基本シート!$C$3</f>
        <v>75.84</v>
      </c>
      <c r="DF16" s="3">
        <v>0.93</v>
      </c>
      <c r="DG16" s="3">
        <f>DF16*基本シート!$C$3</f>
        <v>14.88</v>
      </c>
      <c r="DH16" s="3">
        <v>0.01</v>
      </c>
      <c r="DI16" s="3">
        <f>DH16*基本シート!$C$3</f>
        <v>0.16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23.030000000000005</v>
      </c>
      <c r="EA16" s="3">
        <f>ROUND(DZ16*基本シート!$C$3,0)</f>
        <v>368</v>
      </c>
      <c r="EB16" s="3">
        <v>0.02</v>
      </c>
      <c r="EC16" s="3">
        <v>0.03</v>
      </c>
      <c r="ED16" s="3">
        <v>0.03</v>
      </c>
      <c r="EE16" s="3">
        <v>0.03</v>
      </c>
      <c r="EF16" s="3">
        <v>0.02</v>
      </c>
      <c r="EG16" s="3">
        <v>0.03</v>
      </c>
      <c r="EH16" s="3">
        <v>0.03</v>
      </c>
      <c r="EI16" s="3">
        <v>0.57999999999999996</v>
      </c>
      <c r="EJ16" s="3">
        <v>1.48</v>
      </c>
      <c r="EK16" s="3">
        <v>2.4300000000000002</v>
      </c>
      <c r="EL16" s="3">
        <v>1.38</v>
      </c>
      <c r="EM16" s="3">
        <v>0</v>
      </c>
      <c r="EN16" s="3">
        <v>0</v>
      </c>
      <c r="EO16" s="3">
        <v>0</v>
      </c>
      <c r="EP16" s="3">
        <v>0</v>
      </c>
      <c r="EQ16" s="3">
        <v>0.11</v>
      </c>
      <c r="ER16" s="3">
        <v>0</v>
      </c>
      <c r="ES16" s="3">
        <v>0</v>
      </c>
      <c r="ET16" s="3">
        <v>0</v>
      </c>
      <c r="EU16" s="3">
        <v>0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2"/>
        <v>6.33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0.01</v>
      </c>
      <c r="FO16" s="3">
        <v>0.39</v>
      </c>
      <c r="FP16" s="3">
        <v>0</v>
      </c>
      <c r="FQ16" s="3">
        <v>1.77</v>
      </c>
      <c r="FR16" s="3">
        <v>1.68</v>
      </c>
      <c r="FS16" s="3">
        <v>0.91</v>
      </c>
      <c r="FT16" s="3">
        <v>0.65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5.4200000000000008</v>
      </c>
      <c r="FZ16" s="3">
        <v>0.99</v>
      </c>
      <c r="GA16" s="3">
        <v>0.93</v>
      </c>
      <c r="GB16" s="3">
        <v>1.03</v>
      </c>
      <c r="GC16" s="3">
        <v>1.06</v>
      </c>
      <c r="GD16" s="3">
        <v>1.05</v>
      </c>
      <c r="GE16" s="3">
        <v>1.04</v>
      </c>
      <c r="GF16" s="3">
        <v>1.17</v>
      </c>
      <c r="GG16" s="3">
        <v>1.1399999999999999</v>
      </c>
      <c r="GH16" s="3">
        <v>1.22</v>
      </c>
      <c r="GI16" s="3">
        <v>1.67</v>
      </c>
      <c r="GJ16" s="3">
        <v>1.59</v>
      </c>
      <c r="GK16" s="3">
        <v>2.96</v>
      </c>
      <c r="GL16" s="3">
        <v>0.94</v>
      </c>
      <c r="GM16" s="3">
        <v>0.75</v>
      </c>
      <c r="GN16" s="3">
        <v>2.86</v>
      </c>
      <c r="GO16" s="3">
        <v>2.92</v>
      </c>
      <c r="GP16" s="3">
        <v>2.5499999999999998</v>
      </c>
      <c r="GQ16" s="3">
        <v>1.85</v>
      </c>
      <c r="GR16" s="3">
        <v>0.91</v>
      </c>
      <c r="GS16" s="3">
        <v>1.03</v>
      </c>
      <c r="GT16" s="3">
        <v>1.35</v>
      </c>
      <c r="GU16" s="3">
        <v>1.06</v>
      </c>
      <c r="GV16" s="3">
        <v>0.9</v>
      </c>
      <c r="GW16" s="3">
        <v>0.99</v>
      </c>
      <c r="GX16" s="3">
        <f t="shared" si="14"/>
        <v>33.960000000000008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344</v>
      </c>
      <c r="C17" s="6" t="str">
        <f t="shared" si="9"/>
        <v>月曜日</v>
      </c>
      <c r="D17" s="6"/>
      <c r="E17" s="6" t="str">
        <f t="shared" si="10"/>
        <v/>
      </c>
      <c r="F17" s="6" t="s">
        <v>426</v>
      </c>
      <c r="G17" s="6" t="s">
        <v>426</v>
      </c>
      <c r="H17" s="3">
        <v>0.82</v>
      </c>
      <c r="I17" s="3">
        <f>IF($E17="〇",H17*基本シート!$E$2,H17*VLOOKUP(LEFT(I$6,FIND("(",I$6)-1),基本シート!$B$6:$C$29,2,FALSE))</f>
        <v>24.526199999999999</v>
      </c>
      <c r="J17" s="3">
        <v>0.95</v>
      </c>
      <c r="K17" s="3">
        <f>IF($E17="〇",J17*基本シート!$E$2,J17*VLOOKUP(LEFT(K$6,FIND("(",K$6)-1),基本シート!$B$6:$C$29,2,FALSE))</f>
        <v>28.4145</v>
      </c>
      <c r="L17" s="3">
        <v>0.98</v>
      </c>
      <c r="M17" s="3">
        <f>IF($E17="〇",L17*基本シート!$E$2,L17*VLOOKUP(LEFT(M$6,FIND("(",M$6)-1),基本シート!$B$6:$C$29,2,FALSE))</f>
        <v>29.311799999999998</v>
      </c>
      <c r="N17" s="3">
        <v>0.92</v>
      </c>
      <c r="O17" s="3">
        <f>IF($E17="〇",N17*基本シート!$E$2,N17*VLOOKUP(LEFT(O$6,FIND("(",O$6)-1),基本シート!$B$6:$C$29,2,FALSE))</f>
        <v>27.517200000000003</v>
      </c>
      <c r="P17" s="3">
        <v>1.3</v>
      </c>
      <c r="Q17" s="3">
        <f>IF($E17="〇",P17*基本シート!$E$2,P17*VLOOKUP(LEFT(Q$6,FIND("(",Q$6)-1),基本シート!$B$6:$C$29,2,FALSE))</f>
        <v>38.883000000000003</v>
      </c>
      <c r="R17" s="3">
        <v>1.05</v>
      </c>
      <c r="S17" s="3">
        <f>IF($E17="〇",R17*基本シート!$E$2,R17*VLOOKUP(LEFT(S$6,FIND("(",S$6)-1),基本シート!$B$6:$C$29,2,FALSE))</f>
        <v>31.4055</v>
      </c>
      <c r="T17" s="3">
        <v>0.85</v>
      </c>
      <c r="U17" s="3">
        <f>IF($E17="〇",T17*基本シート!$E$2,T17*VLOOKUP(LEFT(U$6,FIND("(",U$6)-1),基本シート!$B$6:$C$29,2,FALSE))</f>
        <v>25.423500000000001</v>
      </c>
      <c r="V17" s="3">
        <v>0.16</v>
      </c>
      <c r="W17" s="3">
        <f>IF($E17="〇",V17*基本シート!$E$2,V17*VLOOKUP(LEFT(W$6,FIND("(",W$6)-1),基本シート!$B$6:$C$29,2,FALSE))</f>
        <v>5.9167999999999994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1.58</v>
      </c>
      <c r="AQ17" s="3">
        <f>IF($E17="〇",AP17*基本シート!$E$2,AP17*VLOOKUP(LEFT(AQ$6,FIND("(",AQ$6)-1),基本シート!$B$6:$C$29,2,FALSE))</f>
        <v>58.428399999999996</v>
      </c>
      <c r="AR17" s="3">
        <v>1.1399999999999999</v>
      </c>
      <c r="AS17" s="3">
        <f>IF($E17="〇",AR17*基本シート!$E$2,AR17*VLOOKUP(LEFT(AS$6,FIND("(",AS$6)-1),基本シート!$B$6:$C$29,2,FALSE))</f>
        <v>42.157199999999996</v>
      </c>
      <c r="AT17" s="3">
        <v>1.27</v>
      </c>
      <c r="AU17" s="3">
        <f>IF($E17="〇",AT17*基本シート!$E$2,AT17*VLOOKUP(LEFT(AU$6,FIND("(",AU$6)-1),基本シート!$B$6:$C$29,2,FALSE))</f>
        <v>46.964599999999997</v>
      </c>
      <c r="AV17" s="3">
        <v>1.1100000000000001</v>
      </c>
      <c r="AW17" s="3">
        <f>IF($E17="〇",AV17*基本シート!$E$2,AV17*VLOOKUP(LEFT(AW$6,FIND("(",AW$6)-1),基本シート!$B$6:$C$29,2,FALSE))</f>
        <v>41.047800000000002</v>
      </c>
      <c r="AX17" s="3">
        <v>1.24</v>
      </c>
      <c r="AY17" s="3">
        <f>IF($E17="〇",AX17*基本シート!$E$2,AX17*VLOOKUP(LEFT(AY$6,FIND("(",AY$6)-1),基本シート!$B$6:$C$29,2,FALSE))</f>
        <v>37.0884</v>
      </c>
      <c r="AZ17" s="3">
        <v>1.1100000000000001</v>
      </c>
      <c r="BA17" s="3">
        <f>IF($E17="〇",AZ17*基本シート!$E$2,AZ17*VLOOKUP(LEFT(BA$6,FIND("(",BA$6)-1),基本シート!$B$6:$C$29,2,FALSE))</f>
        <v>33.200100000000006</v>
      </c>
      <c r="BB17" s="3">
        <v>0.91</v>
      </c>
      <c r="BC17" s="3">
        <f>IF($E17="〇",BB17*基本シート!$E$2,BB17*VLOOKUP(LEFT(BC$6,FIND("(",BC$6)-1),基本シート!$B$6:$C$29,2,FALSE))</f>
        <v>27.2181</v>
      </c>
      <c r="BD17" s="3">
        <f t="shared" si="7"/>
        <v>15.389999999999999</v>
      </c>
      <c r="BE17" s="3">
        <f t="shared" si="8"/>
        <v>498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0.11</v>
      </c>
      <c r="BM17" s="3">
        <v>2.17</v>
      </c>
      <c r="BN17" s="3">
        <v>2.38</v>
      </c>
      <c r="BO17" s="3">
        <v>0.53</v>
      </c>
      <c r="BP17" s="3">
        <v>1.1499999999999999</v>
      </c>
      <c r="BQ17" s="3">
        <v>1.03</v>
      </c>
      <c r="BR17" s="3">
        <v>1.37</v>
      </c>
      <c r="BS17" s="3">
        <v>1.28</v>
      </c>
      <c r="BT17" s="3">
        <v>0.56000000000000005</v>
      </c>
      <c r="BU17" s="3">
        <v>0.66</v>
      </c>
      <c r="BV17" s="3">
        <v>0.22</v>
      </c>
      <c r="BW17" s="3">
        <v>0.04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0.21</v>
      </c>
      <c r="CS17" s="3">
        <f>CR17*基本シート!$C$3</f>
        <v>3.36</v>
      </c>
      <c r="CT17" s="3">
        <v>0.35</v>
      </c>
      <c r="CU17" s="3">
        <f>CT17*基本シート!$C$3</f>
        <v>5.6</v>
      </c>
      <c r="CV17" s="3">
        <v>0.01</v>
      </c>
      <c r="CW17" s="3">
        <f>CV17*基本シート!$C$3</f>
        <v>0.16</v>
      </c>
      <c r="CX17" s="3">
        <v>0</v>
      </c>
      <c r="CY17" s="3">
        <f>CX17*基本シート!$C$3</f>
        <v>0</v>
      </c>
      <c r="CZ17" s="3">
        <v>0.01</v>
      </c>
      <c r="DA17" s="3">
        <f>CZ17*基本シート!$C$3</f>
        <v>0.16</v>
      </c>
      <c r="DB17" s="3">
        <v>0</v>
      </c>
      <c r="DC17" s="3">
        <f>DB17*基本シート!$C$3</f>
        <v>0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0.59</v>
      </c>
      <c r="EA17" s="3">
        <f>ROUND(DZ17*基本シート!$C$3,0)</f>
        <v>9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0.01</v>
      </c>
      <c r="EI17" s="3">
        <v>1.06</v>
      </c>
      <c r="EJ17" s="3">
        <v>1.69</v>
      </c>
      <c r="EK17" s="3">
        <v>0.25</v>
      </c>
      <c r="EL17" s="3">
        <v>0.14000000000000001</v>
      </c>
      <c r="EM17" s="3">
        <v>0.55000000000000004</v>
      </c>
      <c r="EN17" s="3">
        <v>1</v>
      </c>
      <c r="EO17" s="3">
        <v>0.89</v>
      </c>
      <c r="EP17" s="3">
        <v>0</v>
      </c>
      <c r="EQ17" s="3">
        <v>0</v>
      </c>
      <c r="ER17" s="3">
        <v>0</v>
      </c>
      <c r="ES17" s="3">
        <v>0</v>
      </c>
      <c r="ET17" s="3">
        <v>0.04</v>
      </c>
      <c r="EU17" s="3">
        <v>0.03</v>
      </c>
      <c r="EV17" s="3">
        <v>0.04</v>
      </c>
      <c r="EW17" s="3">
        <v>0.04</v>
      </c>
      <c r="EX17" s="3">
        <v>0.04</v>
      </c>
      <c r="EY17" s="3">
        <v>0.04</v>
      </c>
      <c r="EZ17" s="3">
        <f t="shared" si="12"/>
        <v>6.0600000000000005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0.05</v>
      </c>
      <c r="FP17" s="3">
        <v>1.5</v>
      </c>
      <c r="FQ17" s="3">
        <v>1.95</v>
      </c>
      <c r="FR17" s="3">
        <v>0.91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4.41</v>
      </c>
      <c r="FZ17" s="3">
        <v>0.78</v>
      </c>
      <c r="GA17" s="3">
        <v>0.91</v>
      </c>
      <c r="GB17" s="3">
        <v>0.94</v>
      </c>
      <c r="GC17" s="3">
        <v>0.88</v>
      </c>
      <c r="GD17" s="3">
        <v>1.26</v>
      </c>
      <c r="GE17" s="3">
        <v>1.01</v>
      </c>
      <c r="GF17" s="3">
        <v>0.95</v>
      </c>
      <c r="GG17" s="3">
        <v>1.06</v>
      </c>
      <c r="GH17" s="3">
        <v>0.34</v>
      </c>
      <c r="GI17" s="3">
        <v>0.27</v>
      </c>
      <c r="GJ17" s="3">
        <v>1.01</v>
      </c>
      <c r="GK17" s="3">
        <v>0.47</v>
      </c>
      <c r="GL17" s="3">
        <v>0.37</v>
      </c>
      <c r="GM17" s="3">
        <v>0.39</v>
      </c>
      <c r="GN17" s="3">
        <v>0.61</v>
      </c>
      <c r="GO17" s="3">
        <v>2.15</v>
      </c>
      <c r="GP17" s="3">
        <v>2.17</v>
      </c>
      <c r="GQ17" s="3">
        <v>2.5299999999999998</v>
      </c>
      <c r="GR17" s="3">
        <v>1.1000000000000001</v>
      </c>
      <c r="GS17" s="3">
        <v>1.24</v>
      </c>
      <c r="GT17" s="3">
        <v>1.07</v>
      </c>
      <c r="GU17" s="3">
        <v>1.2</v>
      </c>
      <c r="GV17" s="3">
        <v>1.07</v>
      </c>
      <c r="GW17" s="3">
        <v>0.87</v>
      </c>
      <c r="GX17" s="3">
        <f t="shared" si="14"/>
        <v>24.65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345</v>
      </c>
      <c r="C18" s="6" t="str">
        <f t="shared" si="9"/>
        <v>火曜日</v>
      </c>
      <c r="D18" s="6"/>
      <c r="E18" s="6" t="str">
        <f t="shared" si="10"/>
        <v/>
      </c>
      <c r="F18" s="6" t="s">
        <v>426</v>
      </c>
      <c r="G18" s="6" t="s">
        <v>431</v>
      </c>
      <c r="H18" s="3">
        <v>0.82</v>
      </c>
      <c r="I18" s="3">
        <f>IF($E18="〇",H18*基本シート!$E$2,H18*VLOOKUP(LEFT(I$6,FIND("(",I$6)-1),基本シート!$B$6:$C$29,2,FALSE))</f>
        <v>24.526199999999999</v>
      </c>
      <c r="J18" s="3">
        <v>0.82</v>
      </c>
      <c r="K18" s="3">
        <f>IF($E18="〇",J18*基本シート!$E$2,J18*VLOOKUP(LEFT(K$6,FIND("(",K$6)-1),基本シート!$B$6:$C$29,2,FALSE))</f>
        <v>24.526199999999999</v>
      </c>
      <c r="L18" s="3">
        <v>0.84</v>
      </c>
      <c r="M18" s="3">
        <f>IF($E18="〇",L18*基本シート!$E$2,L18*VLOOKUP(LEFT(M$6,FIND("(",M$6)-1),基本シート!$B$6:$C$29,2,FALSE))</f>
        <v>25.124399999999998</v>
      </c>
      <c r="N18" s="3">
        <v>0.92</v>
      </c>
      <c r="O18" s="3">
        <f>IF($E18="〇",N18*基本シート!$E$2,N18*VLOOKUP(LEFT(O$6,FIND("(",O$6)-1),基本シート!$B$6:$C$29,2,FALSE))</f>
        <v>27.517200000000003</v>
      </c>
      <c r="P18" s="3">
        <v>1.07</v>
      </c>
      <c r="Q18" s="3">
        <f>IF($E18="〇",P18*基本シート!$E$2,P18*VLOOKUP(LEFT(Q$6,FIND("(",Q$6)-1),基本シート!$B$6:$C$29,2,FALSE))</f>
        <v>32.003700000000002</v>
      </c>
      <c r="R18" s="3">
        <v>1.01</v>
      </c>
      <c r="S18" s="3">
        <f>IF($E18="〇",R18*基本シート!$E$2,R18*VLOOKUP(LEFT(S$6,FIND("(",S$6)-1),基本シート!$B$6:$C$29,2,FALSE))</f>
        <v>30.209099999999999</v>
      </c>
      <c r="T18" s="3">
        <v>0.73</v>
      </c>
      <c r="U18" s="3">
        <f>IF($E18="〇",T18*基本シート!$E$2,T18*VLOOKUP(LEFT(U$6,FIND("(",U$6)-1),基本シート!$B$6:$C$29,2,FALSE))</f>
        <v>21.834299999999999</v>
      </c>
      <c r="V18" s="3">
        <v>0.04</v>
      </c>
      <c r="W18" s="3">
        <f>IF($E18="〇",V18*基本シート!$E$2,V18*VLOOKUP(LEFT(W$6,FIND("(",W$6)-1),基本シート!$B$6:$C$29,2,FALSE))</f>
        <v>1.4791999999999998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0.36979999999999996</v>
      </c>
      <c r="AN18" s="3">
        <v>0.01</v>
      </c>
      <c r="AO18" s="3">
        <f>IF($E18="〇",AN18*基本シート!$E$2,AN18*VLOOKUP(LEFT(AO$6,FIND("(",AO$6)-1),基本シート!$B$6:$C$29,2,FALSE))</f>
        <v>0.36979999999999996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0.57999999999999996</v>
      </c>
      <c r="AS18" s="3">
        <f>IF($E18="〇",AR18*基本シート!$E$2,AR18*VLOOKUP(LEFT(AS$6,FIND("(",AS$6)-1),基本シート!$B$6:$C$29,2,FALSE))</f>
        <v>21.448399999999996</v>
      </c>
      <c r="AT18" s="3">
        <v>1.02</v>
      </c>
      <c r="AU18" s="3">
        <f>IF($E18="〇",AT18*基本シート!$E$2,AT18*VLOOKUP(LEFT(AU$6,FIND("(",AU$6)-1),基本シート!$B$6:$C$29,2,FALSE))</f>
        <v>37.7196</v>
      </c>
      <c r="AV18" s="3">
        <v>1.08</v>
      </c>
      <c r="AW18" s="3">
        <f>IF($E18="〇",AV18*基本シート!$E$2,AV18*VLOOKUP(LEFT(AW$6,FIND("(",AW$6)-1),基本シート!$B$6:$C$29,2,FALSE))</f>
        <v>39.938400000000001</v>
      </c>
      <c r="AX18" s="3">
        <v>1.32</v>
      </c>
      <c r="AY18" s="3">
        <f>IF($E18="〇",AX18*基本シート!$E$2,AX18*VLOOKUP(LEFT(AY$6,FIND("(",AY$6)-1),基本シート!$B$6:$C$29,2,FALSE))</f>
        <v>39.481200000000001</v>
      </c>
      <c r="AZ18" s="3">
        <v>0.97</v>
      </c>
      <c r="BA18" s="3">
        <f>IF($E18="〇",AZ18*基本シート!$E$2,AZ18*VLOOKUP(LEFT(BA$6,FIND("(",BA$6)-1),基本シート!$B$6:$C$29,2,FALSE))</f>
        <v>29.012699999999999</v>
      </c>
      <c r="BB18" s="3">
        <v>0.73</v>
      </c>
      <c r="BC18" s="3">
        <f>IF($E18="〇",BB18*基本シート!$E$2,BB18*VLOOKUP(LEFT(BC$6,FIND("(",BC$6)-1),基本シート!$B$6:$C$29,2,FALSE))</f>
        <v>21.834299999999999</v>
      </c>
      <c r="BD18" s="3">
        <f t="shared" si="7"/>
        <v>11.98</v>
      </c>
      <c r="BE18" s="3">
        <f t="shared" si="8"/>
        <v>378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0.26</v>
      </c>
      <c r="BM18" s="3">
        <v>1.96</v>
      </c>
      <c r="BN18" s="3">
        <v>3.54</v>
      </c>
      <c r="BO18" s="3">
        <v>4.59</v>
      </c>
      <c r="BP18" s="3">
        <v>5.85</v>
      </c>
      <c r="BQ18" s="3">
        <v>4.68</v>
      </c>
      <c r="BR18" s="3">
        <v>3.27</v>
      </c>
      <c r="BS18" s="3">
        <v>2.4900000000000002</v>
      </c>
      <c r="BT18" s="3">
        <v>1.0900000000000001</v>
      </c>
      <c r="BU18" s="3">
        <v>0.68</v>
      </c>
      <c r="BV18" s="3">
        <v>0.28000000000000003</v>
      </c>
      <c r="BW18" s="3">
        <v>0.02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0.08</v>
      </c>
      <c r="CS18" s="3">
        <f>CR18*基本シート!$C$3</f>
        <v>1.28</v>
      </c>
      <c r="CT18" s="3">
        <v>0.16</v>
      </c>
      <c r="CU18" s="3">
        <f>CT18*基本シート!$C$3</f>
        <v>2.56</v>
      </c>
      <c r="CV18" s="3">
        <v>2.0499999999999998</v>
      </c>
      <c r="CW18" s="3">
        <f>CV18*基本シート!$C$3</f>
        <v>32.799999999999997</v>
      </c>
      <c r="CX18" s="3">
        <v>5.49</v>
      </c>
      <c r="CY18" s="3">
        <f>CX18*基本シート!$C$3</f>
        <v>87.84</v>
      </c>
      <c r="CZ18" s="3">
        <v>4.34</v>
      </c>
      <c r="DA18" s="3">
        <f>CZ18*基本シート!$C$3</f>
        <v>69.44</v>
      </c>
      <c r="DB18" s="3">
        <v>2.94</v>
      </c>
      <c r="DC18" s="3">
        <f>DB18*基本シート!$C$3</f>
        <v>47.04</v>
      </c>
      <c r="DD18" s="3">
        <v>2.14</v>
      </c>
      <c r="DE18" s="3">
        <f>DD18*基本シート!$C$3</f>
        <v>34.24</v>
      </c>
      <c r="DF18" s="3">
        <v>0.41</v>
      </c>
      <c r="DG18" s="3">
        <f>DF18*基本シート!$C$3</f>
        <v>6.56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17.640000000000004</v>
      </c>
      <c r="EA18" s="3">
        <f>ROUND(DZ18*基本シート!$C$3,0)</f>
        <v>282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0.03</v>
      </c>
      <c r="EH18" s="3">
        <v>0</v>
      </c>
      <c r="EI18" s="3">
        <v>1.1299999999999999</v>
      </c>
      <c r="EJ18" s="3">
        <v>3.07</v>
      </c>
      <c r="EK18" s="3">
        <v>2.1800000000000002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2"/>
        <v>6.7500000000000009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0.52</v>
      </c>
      <c r="FP18" s="3">
        <v>1.28</v>
      </c>
      <c r="FQ18" s="3">
        <v>1.71</v>
      </c>
      <c r="FR18" s="3">
        <v>1.85</v>
      </c>
      <c r="FS18" s="3">
        <v>0.19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5.55</v>
      </c>
      <c r="FZ18" s="3">
        <v>0.79</v>
      </c>
      <c r="GA18" s="3">
        <v>0.78</v>
      </c>
      <c r="GB18" s="3">
        <v>0.8</v>
      </c>
      <c r="GC18" s="3">
        <v>0.88</v>
      </c>
      <c r="GD18" s="3">
        <v>1.03</v>
      </c>
      <c r="GE18" s="3">
        <v>0.98</v>
      </c>
      <c r="GF18" s="3">
        <v>0.99</v>
      </c>
      <c r="GG18" s="3">
        <v>0.79</v>
      </c>
      <c r="GH18" s="3">
        <v>0.31</v>
      </c>
      <c r="GI18" s="3">
        <v>0.36</v>
      </c>
      <c r="GJ18" s="3">
        <v>0.36</v>
      </c>
      <c r="GK18" s="3">
        <v>0.34</v>
      </c>
      <c r="GL18" s="3">
        <v>0.33</v>
      </c>
      <c r="GM18" s="3">
        <v>0.35</v>
      </c>
      <c r="GN18" s="3">
        <v>1.2</v>
      </c>
      <c r="GO18" s="3">
        <v>1.96</v>
      </c>
      <c r="GP18" s="3">
        <v>1.99</v>
      </c>
      <c r="GQ18" s="3">
        <v>1.87</v>
      </c>
      <c r="GR18" s="3">
        <v>0.77</v>
      </c>
      <c r="GS18" s="3">
        <v>0.99</v>
      </c>
      <c r="GT18" s="3">
        <v>1.05</v>
      </c>
      <c r="GU18" s="3">
        <v>1.29</v>
      </c>
      <c r="GV18" s="3">
        <v>0.94</v>
      </c>
      <c r="GW18" s="3">
        <v>0.7</v>
      </c>
      <c r="GX18" s="3">
        <f t="shared" si="14"/>
        <v>21.849999999999998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346</v>
      </c>
      <c r="C19" s="6" t="str">
        <f t="shared" si="9"/>
        <v>水曜日</v>
      </c>
      <c r="D19" s="6"/>
      <c r="E19" s="6" t="str">
        <f t="shared" si="10"/>
        <v/>
      </c>
      <c r="F19" s="6" t="s">
        <v>426</v>
      </c>
      <c r="G19" s="6" t="s">
        <v>428</v>
      </c>
      <c r="H19" s="3">
        <v>0.63</v>
      </c>
      <c r="I19" s="3">
        <f>IF($E19="〇",H19*基本シート!$E$2,H19*VLOOKUP(LEFT(I$6,FIND("(",I$6)-1),基本シート!$B$6:$C$29,2,FALSE))</f>
        <v>18.843299999999999</v>
      </c>
      <c r="J19" s="3">
        <v>0.7</v>
      </c>
      <c r="K19" s="3">
        <f>IF($E19="〇",J19*基本シート!$E$2,J19*VLOOKUP(LEFT(K$6,FIND("(",K$6)-1),基本シート!$B$6:$C$29,2,FALSE))</f>
        <v>20.936999999999998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0.85</v>
      </c>
      <c r="O19" s="3">
        <f>IF($E19="〇",N19*基本シート!$E$2,N19*VLOOKUP(LEFT(O$6,FIND("(",O$6)-1),基本シート!$B$6:$C$29,2,FALSE))</f>
        <v>25.423500000000001</v>
      </c>
      <c r="P19" s="3">
        <v>0.98</v>
      </c>
      <c r="Q19" s="3">
        <f>IF($E19="〇",P19*基本シート!$E$2,P19*VLOOKUP(LEFT(Q$6,FIND("(",Q$6)-1),基本シート!$B$6:$C$29,2,FALSE))</f>
        <v>29.311799999999998</v>
      </c>
      <c r="R19" s="3">
        <v>0.91</v>
      </c>
      <c r="S19" s="3">
        <f>IF($E19="〇",R19*基本シート!$E$2,R19*VLOOKUP(LEFT(S$6,FIND("(",S$6)-1),基本シート!$B$6:$C$29,2,FALSE))</f>
        <v>27.2181</v>
      </c>
      <c r="T19" s="3">
        <v>0.72</v>
      </c>
      <c r="U19" s="3">
        <f>IF($E19="〇",T19*基本シート!$E$2,T19*VLOOKUP(LEFT(U$6,FIND("(",U$6)-1),基本シート!$B$6:$C$29,2,FALSE))</f>
        <v>21.5352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0.01</v>
      </c>
      <c r="AS19" s="3">
        <f>IF($E19="〇",AR19*基本シート!$E$2,AR19*VLOOKUP(LEFT(AS$6,FIND("(",AS$6)-1),基本シート!$B$6:$C$29,2,FALSE))</f>
        <v>0.36979999999999996</v>
      </c>
      <c r="AT19" s="3">
        <v>1.44</v>
      </c>
      <c r="AU19" s="3">
        <f>IF($E19="〇",AT19*基本シート!$E$2,AT19*VLOOKUP(LEFT(AU$6,FIND("(",AU$6)-1),基本シート!$B$6:$C$29,2,FALSE))</f>
        <v>53.25119999999999</v>
      </c>
      <c r="AV19" s="3">
        <v>1.2</v>
      </c>
      <c r="AW19" s="3">
        <f>IF($E19="〇",AV19*基本シート!$E$2,AV19*VLOOKUP(LEFT(AW$6,FIND("(",AW$6)-1),基本シート!$B$6:$C$29,2,FALSE))</f>
        <v>44.375999999999998</v>
      </c>
      <c r="AX19" s="3">
        <v>1.02</v>
      </c>
      <c r="AY19" s="3">
        <f>IF($E19="〇",AX19*基本シート!$E$2,AX19*VLOOKUP(LEFT(AY$6,FIND("(",AY$6)-1),基本シート!$B$6:$C$29,2,FALSE))</f>
        <v>30.508200000000002</v>
      </c>
      <c r="AZ19" s="3">
        <v>1.24</v>
      </c>
      <c r="BA19" s="3">
        <f>IF($E19="〇",AZ19*基本シート!$E$2,AZ19*VLOOKUP(LEFT(BA$6,FIND("(",BA$6)-1),基本シート!$B$6:$C$29,2,FALSE))</f>
        <v>37.0884</v>
      </c>
      <c r="BB19" s="3">
        <v>0.85</v>
      </c>
      <c r="BC19" s="3">
        <f>IF($E19="〇",BB19*基本シート!$E$2,BB19*VLOOKUP(LEFT(BC$6,FIND("(",BC$6)-1),基本シート!$B$6:$C$29,2,FALSE))</f>
        <v>25.423500000000001</v>
      </c>
      <c r="BD19" s="3">
        <f t="shared" si="7"/>
        <v>11.239999999999998</v>
      </c>
      <c r="BE19" s="3">
        <f t="shared" si="8"/>
        <v>355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0.17</v>
      </c>
      <c r="BM19" s="3">
        <v>0.86</v>
      </c>
      <c r="BN19" s="3">
        <v>0.88</v>
      </c>
      <c r="BO19" s="3">
        <v>2.57</v>
      </c>
      <c r="BP19" s="3">
        <v>8.11</v>
      </c>
      <c r="BQ19" s="3">
        <v>6.96</v>
      </c>
      <c r="BR19" s="3">
        <v>5.74</v>
      </c>
      <c r="BS19" s="3">
        <v>5.09</v>
      </c>
      <c r="BT19" s="3">
        <v>4.2</v>
      </c>
      <c r="BU19" s="3">
        <v>3.2</v>
      </c>
      <c r="BV19" s="3">
        <v>0.87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0.04</v>
      </c>
      <c r="CW19" s="3">
        <f>CV19*基本シート!$C$3</f>
        <v>0.64</v>
      </c>
      <c r="CX19" s="3">
        <v>4.28</v>
      </c>
      <c r="CY19" s="3">
        <f>CX19*基本シート!$C$3</f>
        <v>68.48</v>
      </c>
      <c r="CZ19" s="3">
        <v>6.36</v>
      </c>
      <c r="DA19" s="3">
        <f>CZ19*基本シート!$C$3</f>
        <v>101.76</v>
      </c>
      <c r="DB19" s="3">
        <v>5.39</v>
      </c>
      <c r="DC19" s="3">
        <f>DB19*基本シート!$C$3</f>
        <v>86.24</v>
      </c>
      <c r="DD19" s="3">
        <v>4.75</v>
      </c>
      <c r="DE19" s="3">
        <f>DD19*基本シート!$C$3</f>
        <v>76</v>
      </c>
      <c r="DF19" s="3">
        <v>2.8</v>
      </c>
      <c r="DG19" s="3">
        <f>DF19*基本シート!$C$3</f>
        <v>44.8</v>
      </c>
      <c r="DH19" s="3">
        <v>1.64</v>
      </c>
      <c r="DI19" s="3">
        <f>DH19*基本シート!$C$3</f>
        <v>26.24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25.300000000000004</v>
      </c>
      <c r="EA19" s="3">
        <f>ROUND(DZ19*基本シート!$C$3,0)</f>
        <v>405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0.02</v>
      </c>
      <c r="EH19" s="3">
        <v>0.01</v>
      </c>
      <c r="EI19" s="3">
        <v>0.16</v>
      </c>
      <c r="EJ19" s="3">
        <v>0.65</v>
      </c>
      <c r="EK19" s="3">
        <v>2.31</v>
      </c>
      <c r="EL19" s="3">
        <v>3.54</v>
      </c>
      <c r="EM19" s="3">
        <v>0.18</v>
      </c>
      <c r="EN19" s="3">
        <v>0.01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2"/>
        <v>7.1899999999999995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</v>
      </c>
      <c r="FP19" s="3">
        <v>0.51</v>
      </c>
      <c r="FQ19" s="3">
        <v>1.33</v>
      </c>
      <c r="FR19" s="3">
        <v>2.41</v>
      </c>
      <c r="FS19" s="3">
        <v>0.87</v>
      </c>
      <c r="FT19" s="3">
        <v>0.32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5.45</v>
      </c>
      <c r="FZ19" s="3">
        <v>0.6</v>
      </c>
      <c r="GA19" s="3">
        <v>0.67</v>
      </c>
      <c r="GB19" s="3">
        <v>0.64</v>
      </c>
      <c r="GC19" s="3">
        <v>0.82</v>
      </c>
      <c r="GD19" s="3">
        <v>0.95</v>
      </c>
      <c r="GE19" s="3">
        <v>0.89</v>
      </c>
      <c r="GF19" s="3">
        <v>0.88</v>
      </c>
      <c r="GG19" s="3">
        <v>0.7</v>
      </c>
      <c r="GH19" s="3">
        <v>0.22</v>
      </c>
      <c r="GI19" s="3">
        <v>0.22</v>
      </c>
      <c r="GJ19" s="3">
        <v>0.28999999999999998</v>
      </c>
      <c r="GK19" s="3">
        <v>0.42</v>
      </c>
      <c r="GL19" s="3">
        <v>0.34</v>
      </c>
      <c r="GM19" s="3">
        <v>0.35</v>
      </c>
      <c r="GN19" s="3">
        <v>1.4</v>
      </c>
      <c r="GO19" s="3">
        <v>2.0699999999999998</v>
      </c>
      <c r="GP19" s="3">
        <v>2.19</v>
      </c>
      <c r="GQ19" s="3">
        <v>2.52</v>
      </c>
      <c r="GR19" s="3">
        <v>0.87</v>
      </c>
      <c r="GS19" s="3">
        <v>1.76</v>
      </c>
      <c r="GT19" s="3">
        <v>1.1599999999999999</v>
      </c>
      <c r="GU19" s="3">
        <v>0.98</v>
      </c>
      <c r="GV19" s="3">
        <v>1.2</v>
      </c>
      <c r="GW19" s="3">
        <v>0.81</v>
      </c>
      <c r="GX19" s="3">
        <f t="shared" si="14"/>
        <v>22.95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347</v>
      </c>
      <c r="C20" s="6" t="str">
        <f t="shared" si="9"/>
        <v>木曜日</v>
      </c>
      <c r="D20" s="6"/>
      <c r="E20" s="6" t="str">
        <f t="shared" si="10"/>
        <v/>
      </c>
      <c r="F20" s="6" t="s">
        <v>427</v>
      </c>
      <c r="G20" s="6" t="s">
        <v>428</v>
      </c>
      <c r="H20" s="3">
        <v>0.91</v>
      </c>
      <c r="I20" s="3">
        <f>IF($E20="〇",H20*基本シート!$E$2,H20*VLOOKUP(LEFT(I$6,FIND("(",I$6)-1),基本シート!$B$6:$C$29,2,FALSE))</f>
        <v>27.2181</v>
      </c>
      <c r="J20" s="3">
        <v>0.87</v>
      </c>
      <c r="K20" s="3">
        <f>IF($E20="〇",J20*基本シート!$E$2,J20*VLOOKUP(LEFT(K$6,FIND("(",K$6)-1),基本シート!$B$6:$C$29,2,FALSE))</f>
        <v>26.021699999999999</v>
      </c>
      <c r="L20" s="3">
        <v>0.89</v>
      </c>
      <c r="M20" s="3">
        <f>IF($E20="〇",L20*基本シート!$E$2,L20*VLOOKUP(LEFT(M$6,FIND("(",M$6)-1),基本シート!$B$6:$C$29,2,FALSE))</f>
        <v>26.619900000000001</v>
      </c>
      <c r="N20" s="3">
        <v>0.8</v>
      </c>
      <c r="O20" s="3">
        <f>IF($E20="〇",N20*基本シート!$E$2,N20*VLOOKUP(LEFT(O$6,FIND("(",O$6)-1),基本シート!$B$6:$C$29,2,FALSE))</f>
        <v>23.928000000000001</v>
      </c>
      <c r="P20" s="3">
        <v>0.97</v>
      </c>
      <c r="Q20" s="3">
        <f>IF($E20="〇",P20*基本シート!$E$2,P20*VLOOKUP(LEFT(Q$6,FIND("(",Q$6)-1),基本シート!$B$6:$C$29,2,FALSE))</f>
        <v>29.012699999999999</v>
      </c>
      <c r="R20" s="3">
        <v>0.93</v>
      </c>
      <c r="S20" s="3">
        <f>IF($E20="〇",R20*基本シート!$E$2,R20*VLOOKUP(LEFT(S$6,FIND("(",S$6)-1),基本シート!$B$6:$C$29,2,FALSE))</f>
        <v>27.816300000000002</v>
      </c>
      <c r="T20" s="3">
        <v>1.08</v>
      </c>
      <c r="U20" s="3">
        <f>IF($E20="〇",T20*基本シート!$E$2,T20*VLOOKUP(LEFT(U$6,FIND("(",U$6)-1),基本シート!$B$6:$C$29,2,FALSE))</f>
        <v>32.302800000000005</v>
      </c>
      <c r="V20" s="3">
        <v>0.66</v>
      </c>
      <c r="W20" s="3">
        <f>IF($E20="〇",V20*基本シート!$E$2,V20*VLOOKUP(LEFT(W$6,FIND("(",W$6)-1),基本シート!$B$6:$C$29,2,FALSE))</f>
        <v>24.4068</v>
      </c>
      <c r="X20" s="3">
        <v>0.18</v>
      </c>
      <c r="Y20" s="3">
        <f>IF($E20="〇",X20*基本シート!$E$2,X20*VLOOKUP(LEFT(Y$6,FIND("(",Y$6)-1),基本シート!$B$6:$C$29,2,FALSE))</f>
        <v>6.6563999999999988</v>
      </c>
      <c r="Z20" s="3">
        <v>0.24</v>
      </c>
      <c r="AA20" s="3">
        <f>IF($E20="〇",Z20*基本シート!$E$2,Z20*VLOOKUP(LEFT(AA$6,FIND("(",AA$6)-1),基本シート!$B$6:$C$29,2,FALSE))</f>
        <v>8.8751999999999995</v>
      </c>
      <c r="AB20" s="3">
        <v>0.28999999999999998</v>
      </c>
      <c r="AC20" s="3">
        <f>IF($E20="〇",AB20*基本シート!$E$2,AB20*VLOOKUP(LEFT(AC$6,FIND("(",AC$6)-1),基本シート!$B$6:$C$29,2,FALSE))</f>
        <v>10.724199999999998</v>
      </c>
      <c r="AD20" s="3">
        <v>0.27</v>
      </c>
      <c r="AE20" s="3">
        <f>IF($E20="〇",AD20*基本シート!$E$2,AD20*VLOOKUP(LEFT(AE$6,FIND("(",AE$6)-1),基本シート!$B$6:$C$29,2,FALSE))</f>
        <v>9.9846000000000004</v>
      </c>
      <c r="AF20" s="3">
        <v>0.36</v>
      </c>
      <c r="AG20" s="3">
        <f>IF($E20="〇",AF20*基本シート!$E$2,AF20*VLOOKUP(LEFT(AG$6,FIND("(",AG$6)-1),基本シート!$B$6:$C$29,2,FALSE))</f>
        <v>13.312799999999998</v>
      </c>
      <c r="AH20" s="3">
        <v>1.0900000000000001</v>
      </c>
      <c r="AI20" s="3">
        <f>IF($E20="〇",AH20*基本シート!$E$2,AH20*VLOOKUP(LEFT(AI$6,FIND("(",AI$6)-1),基本シート!$B$6:$C$29,2,FALSE))</f>
        <v>40.308199999999999</v>
      </c>
      <c r="AJ20" s="3">
        <v>2.38</v>
      </c>
      <c r="AK20" s="3">
        <f>IF($E20="〇",AJ20*基本シート!$E$2,AJ20*VLOOKUP(LEFT(AK$6,FIND("(",AK$6)-1),基本シート!$B$6:$C$29,2,FALSE))</f>
        <v>88.012399999999985</v>
      </c>
      <c r="AL20" s="3">
        <v>2.4300000000000002</v>
      </c>
      <c r="AM20" s="3">
        <f>IF($E20="〇",AL20*基本シート!$E$2,AL20*VLOOKUP(LEFT(AM$6,FIND("(",AM$6)-1),基本シート!$B$6:$C$29,2,FALSE))</f>
        <v>89.861400000000003</v>
      </c>
      <c r="AN20" s="3">
        <v>2.46</v>
      </c>
      <c r="AO20" s="3">
        <f>IF($E20="〇",AN20*基本シート!$E$2,AN20*VLOOKUP(LEFT(AO$6,FIND("(",AO$6)-1),基本シート!$B$6:$C$29,2,FALSE))</f>
        <v>90.970799999999997</v>
      </c>
      <c r="AP20" s="3">
        <v>2.96</v>
      </c>
      <c r="AQ20" s="3">
        <f>IF($E20="〇",AP20*基本シート!$E$2,AP20*VLOOKUP(LEFT(AQ$6,FIND("(",AQ$6)-1),基本シート!$B$6:$C$29,2,FALSE))</f>
        <v>109.46079999999999</v>
      </c>
      <c r="AR20" s="3">
        <v>1.23</v>
      </c>
      <c r="AS20" s="3">
        <f>IF($E20="〇",AR20*基本シート!$E$2,AR20*VLOOKUP(LEFT(AS$6,FIND("(",AS$6)-1),基本シート!$B$6:$C$29,2,FALSE))</f>
        <v>45.485399999999998</v>
      </c>
      <c r="AT20" s="3">
        <v>1.27</v>
      </c>
      <c r="AU20" s="3">
        <f>IF($E20="〇",AT20*基本シート!$E$2,AT20*VLOOKUP(LEFT(AU$6,FIND("(",AU$6)-1),基本シート!$B$6:$C$29,2,FALSE))</f>
        <v>46.964599999999997</v>
      </c>
      <c r="AV20" s="3">
        <v>1.36</v>
      </c>
      <c r="AW20" s="3">
        <f>IF($E20="〇",AV20*基本シート!$E$2,AV20*VLOOKUP(LEFT(AW$6,FIND("(",AW$6)-1),基本シート!$B$6:$C$29,2,FALSE))</f>
        <v>50.2928</v>
      </c>
      <c r="AX20" s="3">
        <v>1.06</v>
      </c>
      <c r="AY20" s="3">
        <f>IF($E20="〇",AX20*基本シート!$E$2,AX20*VLOOKUP(LEFT(AY$6,FIND("(",AY$6)-1),基本シート!$B$6:$C$29,2,FALSE))</f>
        <v>31.704600000000003</v>
      </c>
      <c r="AZ20" s="3">
        <v>1.41</v>
      </c>
      <c r="BA20" s="3">
        <f>IF($E20="〇",AZ20*基本シート!$E$2,AZ20*VLOOKUP(LEFT(BA$6,FIND("(",BA$6)-1),基本シート!$B$6:$C$29,2,FALSE))</f>
        <v>42.173099999999998</v>
      </c>
      <c r="BB20" s="3">
        <v>0.9</v>
      </c>
      <c r="BC20" s="3">
        <f>IF($E20="〇",BB20*基本シート!$E$2,BB20*VLOOKUP(LEFT(BC$6,FIND("(",BC$6)-1),基本シート!$B$6:$C$29,2,FALSE))</f>
        <v>26.919</v>
      </c>
      <c r="BD20" s="3">
        <f t="shared" si="7"/>
        <v>26.999999999999996</v>
      </c>
      <c r="BE20" s="3">
        <f t="shared" si="8"/>
        <v>929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0.06</v>
      </c>
      <c r="BO20" s="3">
        <v>0.05</v>
      </c>
      <c r="BP20" s="3">
        <v>0</v>
      </c>
      <c r="BQ20" s="3">
        <v>0.06</v>
      </c>
      <c r="BR20" s="3">
        <v>0.01</v>
      </c>
      <c r="BS20" s="3">
        <v>0</v>
      </c>
      <c r="BT20" s="3">
        <v>0.01</v>
      </c>
      <c r="BU20" s="3">
        <v>0.02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>
        <v>0.04</v>
      </c>
      <c r="EC20" s="3">
        <v>0.03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0.01</v>
      </c>
      <c r="EK20" s="3">
        <v>0</v>
      </c>
      <c r="EL20" s="3">
        <v>0.01</v>
      </c>
      <c r="EM20" s="3">
        <v>0.01</v>
      </c>
      <c r="EN20" s="3">
        <v>0.01</v>
      </c>
      <c r="EO20" s="3">
        <v>0.02</v>
      </c>
      <c r="EP20" s="3">
        <v>0.01</v>
      </c>
      <c r="EQ20" s="3">
        <v>0.01</v>
      </c>
      <c r="ER20" s="3">
        <v>0.01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2"/>
        <v>0.65000000000000013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0</v>
      </c>
      <c r="FZ20" s="3">
        <v>0.87</v>
      </c>
      <c r="GA20" s="3">
        <v>0.84</v>
      </c>
      <c r="GB20" s="3">
        <v>0.85</v>
      </c>
      <c r="GC20" s="3">
        <v>0.76</v>
      </c>
      <c r="GD20" s="3">
        <v>0.93</v>
      </c>
      <c r="GE20" s="3">
        <v>0.89</v>
      </c>
      <c r="GF20" s="3">
        <v>1.05</v>
      </c>
      <c r="GG20" s="3">
        <v>0.64</v>
      </c>
      <c r="GH20" s="3">
        <v>0.23</v>
      </c>
      <c r="GI20" s="3">
        <v>0.28999999999999998</v>
      </c>
      <c r="GJ20" s="3">
        <v>0.28000000000000003</v>
      </c>
      <c r="GK20" s="3">
        <v>0.32</v>
      </c>
      <c r="GL20" s="3">
        <v>0.36</v>
      </c>
      <c r="GM20" s="3">
        <v>1.07</v>
      </c>
      <c r="GN20" s="3">
        <v>2.38</v>
      </c>
      <c r="GO20" s="3">
        <v>2.44</v>
      </c>
      <c r="GP20" s="3">
        <v>2.4500000000000002</v>
      </c>
      <c r="GQ20" s="3">
        <v>2.92</v>
      </c>
      <c r="GR20" s="3">
        <v>1.19</v>
      </c>
      <c r="GS20" s="3">
        <v>1.23</v>
      </c>
      <c r="GT20" s="3">
        <v>1.32</v>
      </c>
      <c r="GU20" s="3">
        <v>1.02</v>
      </c>
      <c r="GV20" s="3">
        <v>1.37</v>
      </c>
      <c r="GW20" s="3">
        <v>0.86</v>
      </c>
      <c r="GX20" s="3">
        <f t="shared" si="14"/>
        <v>26.560000000000002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348</v>
      </c>
      <c r="C21" s="6" t="str">
        <f t="shared" si="9"/>
        <v>金曜日</v>
      </c>
      <c r="D21" s="6"/>
      <c r="E21" s="6" t="str">
        <f t="shared" si="10"/>
        <v/>
      </c>
      <c r="F21" s="6" t="s">
        <v>431</v>
      </c>
      <c r="G21" s="6" t="s">
        <v>431</v>
      </c>
      <c r="H21" s="3">
        <v>0.72</v>
      </c>
      <c r="I21" s="3">
        <f>IF($E21="〇",H21*基本シート!$E$2,H21*VLOOKUP(LEFT(I$6,FIND("(",I$6)-1),基本シート!$B$6:$C$29,2,FALSE))</f>
        <v>21.5352</v>
      </c>
      <c r="J21" s="3">
        <v>0.93</v>
      </c>
      <c r="K21" s="3">
        <f>IF($E21="〇",J21*基本シート!$E$2,J21*VLOOKUP(LEFT(K$6,FIND("(",K$6)-1),基本シート!$B$6:$C$29,2,FALSE))</f>
        <v>27.816300000000002</v>
      </c>
      <c r="L21" s="3">
        <v>0.81</v>
      </c>
      <c r="M21" s="3">
        <f>IF($E21="〇",L21*基本シート!$E$2,L21*VLOOKUP(LEFT(M$6,FIND("(",M$6)-1),基本シート!$B$6:$C$29,2,FALSE))</f>
        <v>24.2271</v>
      </c>
      <c r="N21" s="3">
        <v>0.98</v>
      </c>
      <c r="O21" s="3">
        <f>IF($E21="〇",N21*基本シート!$E$2,N21*VLOOKUP(LEFT(O$6,FIND("(",O$6)-1),基本シート!$B$6:$C$29,2,FALSE))</f>
        <v>29.311799999999998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0.82</v>
      </c>
      <c r="S21" s="3">
        <f>IF($E21="〇",R21*基本シート!$E$2,R21*VLOOKUP(LEFT(S$6,FIND("(",S$6)-1),基本シート!$B$6:$C$29,2,FALSE))</f>
        <v>24.526199999999999</v>
      </c>
      <c r="T21" s="3">
        <v>0.79</v>
      </c>
      <c r="U21" s="3">
        <f>IF($E21="〇",T21*基本シート!$E$2,T21*VLOOKUP(LEFT(U$6,FIND("(",U$6)-1),基本シート!$B$6:$C$29,2,FALSE))</f>
        <v>23.628900000000002</v>
      </c>
      <c r="V21" s="3">
        <v>0.9</v>
      </c>
      <c r="W21" s="3">
        <f>IF($E21="〇",V21*基本シート!$E$2,V21*VLOOKUP(LEFT(W$6,FIND("(",W$6)-1),基本シート!$B$6:$C$29,2,FALSE))</f>
        <v>33.281999999999996</v>
      </c>
      <c r="X21" s="3">
        <v>0.17</v>
      </c>
      <c r="Y21" s="3">
        <f>IF($E21="〇",X21*基本シート!$E$2,X21*VLOOKUP(LEFT(Y$6,FIND("(",Y$6)-1),基本シート!$B$6:$C$29,2,FALSE))</f>
        <v>6.2866</v>
      </c>
      <c r="Z21" s="3">
        <v>0.19</v>
      </c>
      <c r="AA21" s="3">
        <f>IF($E21="〇",Z21*基本シート!$E$2,Z21*VLOOKUP(LEFT(AA$6,FIND("(",AA$6)-1),基本シート!$B$6:$C$29,2,FALSE))</f>
        <v>7.0261999999999993</v>
      </c>
      <c r="AB21" s="3">
        <v>0.05</v>
      </c>
      <c r="AC21" s="3">
        <f>IF($E21="〇",AB21*基本シート!$E$2,AB21*VLOOKUP(LEFT(AC$6,FIND("(",AC$6)-1),基本シート!$B$6:$C$29,2,FALSE))</f>
        <v>1.849</v>
      </c>
      <c r="AD21" s="3">
        <v>0.01</v>
      </c>
      <c r="AE21" s="3">
        <f>IF($E21="〇",AD21*基本シート!$E$2,AD21*VLOOKUP(LEFT(AE$6,FIND("(",AE$6)-1),基本シート!$B$6:$C$29,2,FALSE))</f>
        <v>0.36979999999999996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0.01</v>
      </c>
      <c r="AO21" s="3">
        <f>IF($E21="〇",AN21*基本シート!$E$2,AN21*VLOOKUP(LEFT(AO$6,FIND("(",AO$6)-1),基本シート!$B$6:$C$29,2,FALSE))</f>
        <v>0.36979999999999996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1.64</v>
      </c>
      <c r="AS21" s="3">
        <f>IF($E21="〇",AR21*基本シート!$E$2,AR21*VLOOKUP(LEFT(AS$6,FIND("(",AS$6)-1),基本シート!$B$6:$C$29,2,FALSE))</f>
        <v>60.647199999999991</v>
      </c>
      <c r="AT21" s="3">
        <v>0.96</v>
      </c>
      <c r="AU21" s="3">
        <f>IF($E21="〇",AT21*基本シート!$E$2,AT21*VLOOKUP(LEFT(AU$6,FIND("(",AU$6)-1),基本シート!$B$6:$C$29,2,FALSE))</f>
        <v>35.500799999999998</v>
      </c>
      <c r="AV21" s="3">
        <v>0.66</v>
      </c>
      <c r="AW21" s="3">
        <f>IF($E21="〇",AV21*基本シート!$E$2,AV21*VLOOKUP(LEFT(AW$6,FIND("(",AW$6)-1),基本シート!$B$6:$C$29,2,FALSE))</f>
        <v>24.4068</v>
      </c>
      <c r="AX21" s="3">
        <v>0.78</v>
      </c>
      <c r="AY21" s="3">
        <f>IF($E21="〇",AX21*基本シート!$E$2,AX21*VLOOKUP(LEFT(AY$6,FIND("(",AY$6)-1),基本シート!$B$6:$C$29,2,FALSE))</f>
        <v>23.329800000000002</v>
      </c>
      <c r="AZ21" s="3">
        <v>0.63</v>
      </c>
      <c r="BA21" s="3">
        <f>IF($E21="〇",AZ21*基本シート!$E$2,AZ21*VLOOKUP(LEFT(BA$6,FIND("(",BA$6)-1),基本シート!$B$6:$C$29,2,FALSE))</f>
        <v>18.843299999999999</v>
      </c>
      <c r="BB21" s="3">
        <v>0.61</v>
      </c>
      <c r="BC21" s="3">
        <f>IF($E21="〇",BB21*基本シート!$E$2,BB21*VLOOKUP(LEFT(BC$6,FIND("(",BC$6)-1),基本シート!$B$6:$C$29,2,FALSE))</f>
        <v>18.245100000000001</v>
      </c>
      <c r="BD21" s="3">
        <f t="shared" si="7"/>
        <v>12.82</v>
      </c>
      <c r="BE21" s="3">
        <f t="shared" si="8"/>
        <v>416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0.02</v>
      </c>
      <c r="BN21" s="3">
        <v>7.0000000000000007E-2</v>
      </c>
      <c r="BO21" s="3">
        <v>0.2</v>
      </c>
      <c r="BP21" s="3">
        <v>0.46</v>
      </c>
      <c r="BQ21" s="3">
        <v>1.64</v>
      </c>
      <c r="BR21" s="3">
        <v>7.23</v>
      </c>
      <c r="BS21" s="3">
        <v>3.86</v>
      </c>
      <c r="BT21" s="3">
        <v>2.2599999999999998</v>
      </c>
      <c r="BU21" s="3">
        <v>0.74</v>
      </c>
      <c r="BV21" s="3">
        <v>0.26</v>
      </c>
      <c r="BW21" s="3">
        <v>0.01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0.34</v>
      </c>
      <c r="DA21" s="3">
        <f>CZ21*基本シート!$C$3</f>
        <v>5.44</v>
      </c>
      <c r="DB21" s="3">
        <v>2.5</v>
      </c>
      <c r="DC21" s="3">
        <f>DB21*基本シート!$C$3</f>
        <v>40</v>
      </c>
      <c r="DD21" s="3">
        <v>2.29</v>
      </c>
      <c r="DE21" s="3">
        <f>DD21*基本シート!$C$3</f>
        <v>36.64</v>
      </c>
      <c r="DF21" s="3">
        <v>1.85</v>
      </c>
      <c r="DG21" s="3">
        <f>DF21*基本シート!$C$3</f>
        <v>29.6</v>
      </c>
      <c r="DH21" s="3">
        <v>0.02</v>
      </c>
      <c r="DI21" s="3">
        <f>DH21*基本シート!$C$3</f>
        <v>0.32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7.02</v>
      </c>
      <c r="EA21" s="3">
        <f>ROUND(DZ21*基本シート!$C$3,0)</f>
        <v>112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0.02</v>
      </c>
      <c r="EI21" s="3">
        <v>0.01</v>
      </c>
      <c r="EJ21" s="3">
        <v>0.01</v>
      </c>
      <c r="EK21" s="3">
        <v>0.01</v>
      </c>
      <c r="EL21" s="3">
        <v>0.15</v>
      </c>
      <c r="EM21" s="3">
        <v>0.96</v>
      </c>
      <c r="EN21" s="3">
        <v>4.4000000000000004</v>
      </c>
      <c r="EO21" s="3">
        <v>1.21</v>
      </c>
      <c r="EP21" s="3">
        <v>0</v>
      </c>
      <c r="EQ21" s="3">
        <v>0</v>
      </c>
      <c r="ER21" s="3">
        <v>0</v>
      </c>
      <c r="ES21" s="3">
        <v>0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2"/>
        <v>7.1900000000000022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1.29</v>
      </c>
      <c r="FQ21" s="3">
        <v>1.81</v>
      </c>
      <c r="FR21" s="3">
        <v>2.4900000000000002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5.59</v>
      </c>
      <c r="FZ21" s="3">
        <v>0.68</v>
      </c>
      <c r="GA21" s="3">
        <v>0.89</v>
      </c>
      <c r="GB21" s="3">
        <v>0.77</v>
      </c>
      <c r="GC21" s="3">
        <v>0.94</v>
      </c>
      <c r="GD21" s="3">
        <v>1.1000000000000001</v>
      </c>
      <c r="GE21" s="3">
        <v>0.78</v>
      </c>
      <c r="GF21" s="3">
        <v>0.77</v>
      </c>
      <c r="GG21" s="3">
        <v>0.91</v>
      </c>
      <c r="GH21" s="3">
        <v>0.23</v>
      </c>
      <c r="GI21" s="3">
        <v>0.38</v>
      </c>
      <c r="GJ21" s="3">
        <v>0.36</v>
      </c>
      <c r="GK21" s="3">
        <v>0.35</v>
      </c>
      <c r="GL21" s="3">
        <v>0.33</v>
      </c>
      <c r="GM21" s="3">
        <v>0.36</v>
      </c>
      <c r="GN21" s="3">
        <v>0.41</v>
      </c>
      <c r="GO21" s="3">
        <v>2.02</v>
      </c>
      <c r="GP21" s="3">
        <v>2.0699999999999998</v>
      </c>
      <c r="GQ21" s="3">
        <v>2.5</v>
      </c>
      <c r="GR21" s="3">
        <v>1.61</v>
      </c>
      <c r="GS21" s="3">
        <v>0.93</v>
      </c>
      <c r="GT21" s="3">
        <v>0.63</v>
      </c>
      <c r="GU21" s="3">
        <v>0.75</v>
      </c>
      <c r="GV21" s="3">
        <v>0.6</v>
      </c>
      <c r="GW21" s="3">
        <v>0.57999999999999996</v>
      </c>
      <c r="GX21" s="3">
        <f t="shared" si="14"/>
        <v>20.95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349</v>
      </c>
      <c r="C22" s="6" t="str">
        <f t="shared" si="9"/>
        <v>土曜日</v>
      </c>
      <c r="D22" s="6"/>
      <c r="E22" s="6" t="str">
        <f t="shared" si="10"/>
        <v>〇</v>
      </c>
      <c r="F22" s="6" t="s">
        <v>428</v>
      </c>
      <c r="G22" s="6" t="s">
        <v>426</v>
      </c>
      <c r="H22" s="3">
        <v>0.61</v>
      </c>
      <c r="I22" s="3">
        <f>IF($E22="〇",H22*基本シート!$E$2,H22*VLOOKUP(LEFT(I$6,FIND("(",I$6)-1),基本シート!$B$6:$C$29,2,FALSE))</f>
        <v>18.245100000000001</v>
      </c>
      <c r="J22" s="3">
        <v>0.95</v>
      </c>
      <c r="K22" s="3">
        <f>IF($E22="〇",J22*基本シート!$E$2,J22*VLOOKUP(LEFT(K$6,FIND("(",K$6)-1),基本シート!$B$6:$C$29,2,FALSE))</f>
        <v>28.4145</v>
      </c>
      <c r="L22" s="3">
        <v>0.66</v>
      </c>
      <c r="M22" s="3">
        <f>IF($E22="〇",L22*基本シート!$E$2,L22*VLOOKUP(LEFT(M$6,FIND("(",M$6)-1),基本シート!$B$6:$C$29,2,FALSE))</f>
        <v>19.740600000000001</v>
      </c>
      <c r="N22" s="3">
        <v>0.64</v>
      </c>
      <c r="O22" s="3">
        <f>IF($E22="〇",N22*基本シート!$E$2,N22*VLOOKUP(LEFT(O$6,FIND("(",O$6)-1),基本シート!$B$6:$C$29,2,FALSE))</f>
        <v>19.142400000000002</v>
      </c>
      <c r="P22" s="3">
        <v>0.68</v>
      </c>
      <c r="Q22" s="3">
        <f>IF($E22="〇",P22*基本シート!$E$2,P22*VLOOKUP(LEFT(Q$6,FIND("(",Q$6)-1),基本シート!$B$6:$C$29,2,FALSE))</f>
        <v>20.338800000000003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0.32</v>
      </c>
      <c r="U22" s="3">
        <f>IF($E22="〇",T22*基本シート!$E$2,T22*VLOOKUP(LEFT(U$6,FIND("(",U$6)-1),基本シート!$B$6:$C$29,2,FALSE))</f>
        <v>9.571200000000001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0.03</v>
      </c>
      <c r="AO22" s="3">
        <f>IF($E22="〇",AN22*基本シート!$E$2,AN22*VLOOKUP(LEFT(AO$6,FIND("(",AO$6)-1),基本シート!$B$6:$C$29,2,FALSE))</f>
        <v>0.89729999999999999</v>
      </c>
      <c r="AP22" s="3">
        <v>0.03</v>
      </c>
      <c r="AQ22" s="3">
        <f>IF($E22="〇",AP22*基本シート!$E$2,AP22*VLOOKUP(LEFT(AQ$6,FIND("(",AQ$6)-1),基本シート!$B$6:$C$29,2,FALSE))</f>
        <v>0.89729999999999999</v>
      </c>
      <c r="AR22" s="3">
        <v>0.77</v>
      </c>
      <c r="AS22" s="3">
        <f>IF($E22="〇",AR22*基本シート!$E$2,AR22*VLOOKUP(LEFT(AS$6,FIND("(",AS$6)-1),基本シート!$B$6:$C$29,2,FALSE))</f>
        <v>23.0307</v>
      </c>
      <c r="AT22" s="3">
        <v>0.89</v>
      </c>
      <c r="AU22" s="3">
        <f>IF($E22="〇",AT22*基本シート!$E$2,AT22*VLOOKUP(LEFT(AU$6,FIND("(",AU$6)-1),基本シート!$B$6:$C$29,2,FALSE))</f>
        <v>26.619900000000001</v>
      </c>
      <c r="AV22" s="3">
        <v>0.92</v>
      </c>
      <c r="AW22" s="3">
        <f>IF($E22="〇",AV22*基本シート!$E$2,AV22*VLOOKUP(LEFT(AW$6,FIND("(",AW$6)-1),基本シート!$B$6:$C$29,2,FALSE))</f>
        <v>27.517200000000003</v>
      </c>
      <c r="AX22" s="3">
        <v>0.66</v>
      </c>
      <c r="AY22" s="3">
        <f>IF($E22="〇",AX22*基本シート!$E$2,AX22*VLOOKUP(LEFT(AY$6,FIND("(",AY$6)-1),基本シート!$B$6:$C$29,2,FALSE))</f>
        <v>19.740600000000001</v>
      </c>
      <c r="AZ22" s="3">
        <v>0.69</v>
      </c>
      <c r="BA22" s="3">
        <f>IF($E22="〇",AZ22*基本シート!$E$2,AZ22*VLOOKUP(LEFT(BA$6,FIND("(",BA$6)-1),基本シート!$B$6:$C$29,2,FALSE))</f>
        <v>20.637899999999998</v>
      </c>
      <c r="BB22" s="3">
        <v>0.85</v>
      </c>
      <c r="BC22" s="3">
        <f>IF($E22="〇",BB22*基本シート!$E$2,BB22*VLOOKUP(LEFT(BC$6,FIND("(",BC$6)-1),基本シート!$B$6:$C$29,2,FALSE))</f>
        <v>25.423500000000001</v>
      </c>
      <c r="BD22" s="3">
        <f t="shared" si="7"/>
        <v>10.3</v>
      </c>
      <c r="BE22" s="3">
        <f t="shared" si="8"/>
        <v>308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0.46</v>
      </c>
      <c r="BM22" s="3">
        <v>1.94</v>
      </c>
      <c r="BN22" s="3">
        <v>5.33</v>
      </c>
      <c r="BO22" s="3">
        <v>6.98</v>
      </c>
      <c r="BP22" s="3">
        <v>7.9</v>
      </c>
      <c r="BQ22" s="3">
        <v>8.02</v>
      </c>
      <c r="BR22" s="3">
        <v>8.4</v>
      </c>
      <c r="BS22" s="3">
        <v>7.69</v>
      </c>
      <c r="BT22" s="3">
        <v>6.21</v>
      </c>
      <c r="BU22" s="3">
        <v>2.67</v>
      </c>
      <c r="BV22" s="3">
        <v>1.69</v>
      </c>
      <c r="BW22" s="3">
        <v>0.1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0.46</v>
      </c>
      <c r="CU22" s="3">
        <f>CT22*基本シート!$C$3</f>
        <v>7.36</v>
      </c>
      <c r="CV22" s="3">
        <v>5.16</v>
      </c>
      <c r="CW22" s="3">
        <f>CV22*基本シート!$C$3</f>
        <v>82.56</v>
      </c>
      <c r="CX22" s="3">
        <v>7.33</v>
      </c>
      <c r="CY22" s="3">
        <f>CX22*基本シート!$C$3</f>
        <v>117.28</v>
      </c>
      <c r="CZ22" s="3">
        <v>7.74</v>
      </c>
      <c r="DA22" s="3">
        <f>CZ22*基本シート!$C$3</f>
        <v>123.84</v>
      </c>
      <c r="DB22" s="3">
        <v>7.72</v>
      </c>
      <c r="DC22" s="3">
        <f>DB22*基本シート!$C$3</f>
        <v>123.52</v>
      </c>
      <c r="DD22" s="3">
        <v>7.12</v>
      </c>
      <c r="DE22" s="3">
        <f>DD22*基本シート!$C$3</f>
        <v>113.92</v>
      </c>
      <c r="DF22" s="3">
        <v>5.95</v>
      </c>
      <c r="DG22" s="3">
        <f>DF22*基本シート!$C$3</f>
        <v>95.2</v>
      </c>
      <c r="DH22" s="3">
        <v>1.74</v>
      </c>
      <c r="DI22" s="3">
        <f>DH22*基本シート!$C$3</f>
        <v>27.84</v>
      </c>
      <c r="DJ22" s="3">
        <v>0.18</v>
      </c>
      <c r="DK22" s="3">
        <f>DJ22*基本シート!$C$3</f>
        <v>2.88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43.42</v>
      </c>
      <c r="EA22" s="3">
        <f>ROUND(DZ22*基本シート!$C$3,0)</f>
        <v>695</v>
      </c>
      <c r="EB22" s="3">
        <v>0.03</v>
      </c>
      <c r="EC22" s="3">
        <v>0.03</v>
      </c>
      <c r="ED22" s="3">
        <v>0.03</v>
      </c>
      <c r="EE22" s="3">
        <v>0.03</v>
      </c>
      <c r="EF22" s="3">
        <v>0.04</v>
      </c>
      <c r="EG22" s="3">
        <v>0.03</v>
      </c>
      <c r="EH22" s="3">
        <v>0.12</v>
      </c>
      <c r="EI22" s="3">
        <v>1.31</v>
      </c>
      <c r="EJ22" s="3">
        <v>4.28</v>
      </c>
      <c r="EK22" s="3">
        <v>1.08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2"/>
        <v>7.1300000000000017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0.01</v>
      </c>
      <c r="FN22" s="3">
        <v>0</v>
      </c>
      <c r="FO22" s="3">
        <v>0</v>
      </c>
      <c r="FP22" s="3">
        <v>0.18</v>
      </c>
      <c r="FQ22" s="3">
        <v>0.75</v>
      </c>
      <c r="FR22" s="3">
        <v>3.34</v>
      </c>
      <c r="FS22" s="3">
        <v>1.1100000000000001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</v>
      </c>
      <c r="FZ22" s="3">
        <v>0.57999999999999996</v>
      </c>
      <c r="GA22" s="3">
        <v>0.92</v>
      </c>
      <c r="GB22" s="3">
        <v>0.63</v>
      </c>
      <c r="GC22" s="3">
        <v>0.61</v>
      </c>
      <c r="GD22" s="3">
        <v>0.64</v>
      </c>
      <c r="GE22" s="3">
        <v>1.56</v>
      </c>
      <c r="GF22" s="3">
        <v>0.66</v>
      </c>
      <c r="GG22" s="3">
        <v>0.63</v>
      </c>
      <c r="GH22" s="3">
        <v>0.59</v>
      </c>
      <c r="GI22" s="3">
        <v>0.74</v>
      </c>
      <c r="GJ22" s="3">
        <v>0.57999999999999996</v>
      </c>
      <c r="GK22" s="3">
        <v>0.28000000000000003</v>
      </c>
      <c r="GL22" s="3">
        <v>0.69</v>
      </c>
      <c r="GM22" s="3">
        <v>0.56999999999999995</v>
      </c>
      <c r="GN22" s="3">
        <v>0.26</v>
      </c>
      <c r="GO22" s="3">
        <v>1.1100000000000001</v>
      </c>
      <c r="GP22" s="3">
        <v>2.29</v>
      </c>
      <c r="GQ22" s="3">
        <v>3.46</v>
      </c>
      <c r="GR22" s="3">
        <v>1.88</v>
      </c>
      <c r="GS22" s="3">
        <v>0.86</v>
      </c>
      <c r="GT22" s="3">
        <v>0.89</v>
      </c>
      <c r="GU22" s="3">
        <v>0.63</v>
      </c>
      <c r="GV22" s="3">
        <v>0.66</v>
      </c>
      <c r="GW22" s="3">
        <v>0.82</v>
      </c>
      <c r="GX22" s="3">
        <f t="shared" si="14"/>
        <v>22.539999999999996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350</v>
      </c>
      <c r="C23" s="6" t="str">
        <f t="shared" si="9"/>
        <v>日曜日</v>
      </c>
      <c r="D23" s="6"/>
      <c r="E23" s="6" t="str">
        <f t="shared" si="10"/>
        <v>〇</v>
      </c>
      <c r="F23" s="6" t="s">
        <v>426</v>
      </c>
      <c r="G23" s="6" t="s">
        <v>431</v>
      </c>
      <c r="H23" s="3">
        <v>0.8</v>
      </c>
      <c r="I23" s="3">
        <f>IF($E23="〇",H23*基本シート!$E$2,H23*VLOOKUP(LEFT(I$6,FIND("(",I$6)-1),基本シート!$B$6:$C$29,2,FALSE))</f>
        <v>23.928000000000001</v>
      </c>
      <c r="J23" s="3">
        <v>0.85</v>
      </c>
      <c r="K23" s="3">
        <f>IF($E23="〇",J23*基本シート!$E$2,J23*VLOOKUP(LEFT(K$6,FIND("(",K$6)-1),基本シート!$B$6:$C$29,2,FALSE))</f>
        <v>25.423500000000001</v>
      </c>
      <c r="L23" s="3">
        <v>0.89</v>
      </c>
      <c r="M23" s="3">
        <f>IF($E23="〇",L23*基本シート!$E$2,L23*VLOOKUP(LEFT(M$6,FIND("(",M$6)-1),基本シート!$B$6:$C$29,2,FALSE))</f>
        <v>26.619900000000001</v>
      </c>
      <c r="N23" s="3">
        <v>1.65</v>
      </c>
      <c r="O23" s="3">
        <f>IF($E23="〇",N23*基本シート!$E$2,N23*VLOOKUP(LEFT(O$6,FIND("(",O$6)-1),基本シート!$B$6:$C$29,2,FALSE))</f>
        <v>49.351499999999994</v>
      </c>
      <c r="P23" s="3">
        <v>0.82</v>
      </c>
      <c r="Q23" s="3">
        <f>IF($E23="〇",P23*基本シート!$E$2,P23*VLOOKUP(LEFT(Q$6,FIND("(",Q$6)-1),基本シート!$B$6:$C$29,2,FALSE))</f>
        <v>24.526199999999999</v>
      </c>
      <c r="R23" s="3">
        <v>0.95</v>
      </c>
      <c r="S23" s="3">
        <f>IF($E23="〇",R23*基本シート!$E$2,R23*VLOOKUP(LEFT(S$6,FIND("(",S$6)-1),基本シート!$B$6:$C$29,2,FALSE))</f>
        <v>28.4145</v>
      </c>
      <c r="T23" s="3">
        <v>0.26</v>
      </c>
      <c r="U23" s="3">
        <f>IF($E23="〇",T23*基本シート!$E$2,T23*VLOOKUP(LEFT(U$6,FIND("(",U$6)-1),基本シート!$B$6:$C$29,2,FALSE))</f>
        <v>7.7766000000000002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0.29910000000000003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0.29910000000000003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0.92</v>
      </c>
      <c r="AW23" s="3">
        <f>IF($E23="〇",AV23*基本シート!$E$2,AV23*VLOOKUP(LEFT(AW$6,FIND("(",AW$6)-1),基本シート!$B$6:$C$29,2,FALSE))</f>
        <v>27.517200000000003</v>
      </c>
      <c r="AX23" s="3">
        <v>0.64</v>
      </c>
      <c r="AY23" s="3">
        <f>IF($E23="〇",AX23*基本シート!$E$2,AX23*VLOOKUP(LEFT(AY$6,FIND("(",AY$6)-1),基本シート!$B$6:$C$29,2,FALSE))</f>
        <v>19.142400000000002</v>
      </c>
      <c r="AZ23" s="3">
        <v>0.65</v>
      </c>
      <c r="BA23" s="3">
        <f>IF($E23="〇",AZ23*基本シート!$E$2,AZ23*VLOOKUP(LEFT(BA$6,FIND("(",BA$6)-1),基本シート!$B$6:$C$29,2,FALSE))</f>
        <v>19.441500000000001</v>
      </c>
      <c r="BB23" s="3">
        <v>0.67</v>
      </c>
      <c r="BC23" s="3">
        <f>IF($E23="〇",BB23*基本シート!$E$2,BB23*VLOOKUP(LEFT(BC$6,FIND("(",BC$6)-1),基本シート!$B$6:$C$29,2,FALSE))</f>
        <v>20.0397</v>
      </c>
      <c r="BD23" s="3">
        <f t="shared" si="7"/>
        <v>9.1399999999999988</v>
      </c>
      <c r="BE23" s="3">
        <f t="shared" si="8"/>
        <v>273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0.59</v>
      </c>
      <c r="BM23" s="3">
        <v>1.94</v>
      </c>
      <c r="BN23" s="3">
        <v>4.4000000000000004</v>
      </c>
      <c r="BO23" s="3">
        <v>5.29</v>
      </c>
      <c r="BP23" s="3">
        <v>5.39</v>
      </c>
      <c r="BQ23" s="3">
        <v>7.06</v>
      </c>
      <c r="BR23" s="3">
        <v>7.26</v>
      </c>
      <c r="BS23" s="3">
        <v>3.93</v>
      </c>
      <c r="BT23" s="3">
        <v>2.6</v>
      </c>
      <c r="BU23" s="3">
        <v>2.2599999999999998</v>
      </c>
      <c r="BV23" s="3">
        <v>0.7</v>
      </c>
      <c r="BW23" s="3">
        <v>0.03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0.08</v>
      </c>
      <c r="CS23" s="3">
        <f>CR23*基本シート!$C$3</f>
        <v>1.28</v>
      </c>
      <c r="CT23" s="3">
        <v>0.37</v>
      </c>
      <c r="CU23" s="3">
        <f>CT23*基本シート!$C$3</f>
        <v>5.92</v>
      </c>
      <c r="CV23" s="3">
        <v>1.77</v>
      </c>
      <c r="CW23" s="3">
        <f>CV23*基本シート!$C$3</f>
        <v>28.32</v>
      </c>
      <c r="CX23" s="3">
        <v>4.32</v>
      </c>
      <c r="CY23" s="3">
        <f>CX23*基本シート!$C$3</f>
        <v>69.12</v>
      </c>
      <c r="CZ23" s="3">
        <v>6.02</v>
      </c>
      <c r="DA23" s="3">
        <f>CZ23*基本シート!$C$3</f>
        <v>96.32</v>
      </c>
      <c r="DB23" s="3">
        <v>6.47</v>
      </c>
      <c r="DC23" s="3">
        <f>DB23*基本シート!$C$3</f>
        <v>103.52</v>
      </c>
      <c r="DD23" s="3">
        <v>3.19</v>
      </c>
      <c r="DE23" s="3">
        <f>DD23*基本シート!$C$3</f>
        <v>51.04</v>
      </c>
      <c r="DF23" s="3">
        <v>1.23</v>
      </c>
      <c r="DG23" s="3">
        <f>DF23*基本シート!$C$3</f>
        <v>19.68</v>
      </c>
      <c r="DH23" s="3">
        <v>1.25</v>
      </c>
      <c r="DI23" s="3">
        <f>DH23*基本シート!$C$3</f>
        <v>20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24.740000000000009</v>
      </c>
      <c r="EA23" s="3">
        <f>ROUND(DZ23*基本シート!$C$3,0)</f>
        <v>396</v>
      </c>
      <c r="EB23" s="3">
        <v>0.02</v>
      </c>
      <c r="EC23" s="3">
        <v>0.03</v>
      </c>
      <c r="ED23" s="3">
        <v>0.03</v>
      </c>
      <c r="EE23" s="3">
        <v>0.04</v>
      </c>
      <c r="EF23" s="3">
        <v>0.04</v>
      </c>
      <c r="EG23" s="3">
        <v>0.02</v>
      </c>
      <c r="EH23" s="3">
        <v>0.04</v>
      </c>
      <c r="EI23" s="3">
        <v>0.93</v>
      </c>
      <c r="EJ23" s="3">
        <v>2.75</v>
      </c>
      <c r="EK23" s="3">
        <v>2.86</v>
      </c>
      <c r="EL23" s="3">
        <v>7.0000000000000007E-2</v>
      </c>
      <c r="EM23" s="3">
        <v>0</v>
      </c>
      <c r="EN23" s="3">
        <v>0.01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0.04</v>
      </c>
      <c r="EX23" s="3">
        <v>0.04</v>
      </c>
      <c r="EY23" s="3">
        <v>0.04</v>
      </c>
      <c r="EZ23" s="3">
        <f t="shared" si="12"/>
        <v>6.96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0.15</v>
      </c>
      <c r="FP23" s="3">
        <v>0.09</v>
      </c>
      <c r="FQ23" s="3">
        <v>1.5</v>
      </c>
      <c r="FR23" s="3">
        <v>2.09</v>
      </c>
      <c r="FS23" s="3">
        <v>1.1499999999999999</v>
      </c>
      <c r="FT23" s="3">
        <v>0.64</v>
      </c>
      <c r="FU23" s="3">
        <v>0.08</v>
      </c>
      <c r="FV23" s="3">
        <v>0</v>
      </c>
      <c r="FW23" s="3">
        <v>0</v>
      </c>
      <c r="FX23" s="3">
        <v>0</v>
      </c>
      <c r="FY23" s="3">
        <f t="shared" si="13"/>
        <v>5.7</v>
      </c>
      <c r="FZ23" s="3">
        <v>0.78</v>
      </c>
      <c r="GA23" s="3">
        <v>0.82</v>
      </c>
      <c r="GB23" s="3">
        <v>0.86</v>
      </c>
      <c r="GC23" s="3">
        <v>1.61</v>
      </c>
      <c r="GD23" s="3">
        <v>0.78</v>
      </c>
      <c r="GE23" s="3">
        <v>0.93</v>
      </c>
      <c r="GF23" s="3">
        <v>0.81</v>
      </c>
      <c r="GG23" s="3">
        <v>0.93</v>
      </c>
      <c r="GH23" s="3">
        <v>1.29</v>
      </c>
      <c r="GI23" s="3">
        <v>0.66</v>
      </c>
      <c r="GJ23" s="3">
        <v>1</v>
      </c>
      <c r="GK23" s="3">
        <v>1.04</v>
      </c>
      <c r="GL23" s="3">
        <v>0.78</v>
      </c>
      <c r="GM23" s="3">
        <v>0.74</v>
      </c>
      <c r="GN23" s="3">
        <v>1.52</v>
      </c>
      <c r="GO23" s="3">
        <v>1.1000000000000001</v>
      </c>
      <c r="GP23" s="3">
        <v>2.2000000000000002</v>
      </c>
      <c r="GQ23" s="3">
        <v>2.12</v>
      </c>
      <c r="GR23" s="3">
        <v>1.1499999999999999</v>
      </c>
      <c r="GS23" s="3">
        <v>0.63</v>
      </c>
      <c r="GT23" s="3">
        <v>1</v>
      </c>
      <c r="GU23" s="3">
        <v>0.6</v>
      </c>
      <c r="GV23" s="3">
        <v>0.61</v>
      </c>
      <c r="GW23" s="3">
        <v>0.63</v>
      </c>
      <c r="GX23" s="3">
        <f t="shared" si="14"/>
        <v>24.589999999999996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351</v>
      </c>
      <c r="C24" s="6" t="str">
        <f t="shared" si="9"/>
        <v>月曜日</v>
      </c>
      <c r="D24" s="6"/>
      <c r="E24" s="6" t="str">
        <f t="shared" si="10"/>
        <v/>
      </c>
      <c r="F24" s="6" t="s">
        <v>426</v>
      </c>
      <c r="G24" s="6" t="s">
        <v>428</v>
      </c>
      <c r="H24" s="3">
        <v>0.69</v>
      </c>
      <c r="I24" s="3">
        <f>IF($E24="〇",H24*基本シート!$E$2,H24*VLOOKUP(LEFT(I$6,FIND("(",I$6)-1),基本シート!$B$6:$C$29,2,FALSE))</f>
        <v>20.637899999999998</v>
      </c>
      <c r="J24" s="3">
        <v>0.65</v>
      </c>
      <c r="K24" s="3">
        <f>IF($E24="〇",J24*基本シート!$E$2,J24*VLOOKUP(LEFT(K$6,FIND("(",K$6)-1),基本シート!$B$6:$C$29,2,FALSE))</f>
        <v>19.441500000000001</v>
      </c>
      <c r="L24" s="3">
        <v>0.65</v>
      </c>
      <c r="M24" s="3">
        <f>IF($E24="〇",L24*基本シート!$E$2,L24*VLOOKUP(LEFT(M$6,FIND("(",M$6)-1),基本シート!$B$6:$C$29,2,FALSE))</f>
        <v>19.441500000000001</v>
      </c>
      <c r="N24" s="3">
        <v>1.53</v>
      </c>
      <c r="O24" s="3">
        <f>IF($E24="〇",N24*基本シート!$E$2,N24*VLOOKUP(LEFT(O$6,FIND("(",O$6)-1),基本シート!$B$6:$C$29,2,FALSE))</f>
        <v>45.762300000000003</v>
      </c>
      <c r="P24" s="3">
        <v>0.88</v>
      </c>
      <c r="Q24" s="3">
        <f>IF($E24="〇",P24*基本シート!$E$2,P24*VLOOKUP(LEFT(Q$6,FIND("(",Q$6)-1),基本シート!$B$6:$C$29,2,FALSE))</f>
        <v>26.320800000000002</v>
      </c>
      <c r="R24" s="3">
        <v>0.59</v>
      </c>
      <c r="S24" s="3">
        <f>IF($E24="〇",R24*基本シート!$E$2,R24*VLOOKUP(LEFT(S$6,FIND("(",S$6)-1),基本シート!$B$6:$C$29,2,FALSE))</f>
        <v>17.646899999999999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0.42</v>
      </c>
      <c r="W24" s="3">
        <f>IF($E24="〇",V24*基本シート!$E$2,V24*VLOOKUP(LEFT(W$6,FIND("(",W$6)-1),基本シート!$B$6:$C$29,2,FALSE))</f>
        <v>15.531599999999997</v>
      </c>
      <c r="X24" s="3">
        <v>0.01</v>
      </c>
      <c r="Y24" s="3">
        <f>IF($E24="〇",X24*基本シート!$E$2,X24*VLOOKUP(LEFT(Y$6,FIND("(",Y$6)-1),基本シート!$B$6:$C$29,2,FALSE))</f>
        <v>0.36979999999999996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0.01</v>
      </c>
      <c r="AC24" s="3">
        <f>IF($E24="〇",AB24*基本シート!$E$2,AB24*VLOOKUP(LEFT(AC$6,FIND("(",AC$6)-1),基本シート!$B$6:$C$29,2,FALSE))</f>
        <v>0.36979999999999996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1.5</v>
      </c>
      <c r="AW24" s="3">
        <f>IF($E24="〇",AV24*基本シート!$E$2,AV24*VLOOKUP(LEFT(AW$6,FIND("(",AW$6)-1),基本シート!$B$6:$C$29,2,FALSE))</f>
        <v>55.47</v>
      </c>
      <c r="AX24" s="3">
        <v>1.37</v>
      </c>
      <c r="AY24" s="3">
        <f>IF($E24="〇",AX24*基本シート!$E$2,AX24*VLOOKUP(LEFT(AY$6,FIND("(",AY$6)-1),基本シート!$B$6:$C$29,2,FALSE))</f>
        <v>40.976700000000001</v>
      </c>
      <c r="AZ24" s="3">
        <v>0.98</v>
      </c>
      <c r="BA24" s="3">
        <f>IF($E24="〇",AZ24*基本シート!$E$2,AZ24*VLOOKUP(LEFT(BA$6,FIND("(",BA$6)-1),基本シート!$B$6:$C$29,2,FALSE))</f>
        <v>29.311799999999998</v>
      </c>
      <c r="BB24" s="3">
        <v>2.4700000000000002</v>
      </c>
      <c r="BC24" s="3">
        <f>IF($E24="〇",BB24*基本シート!$E$2,BB24*VLOOKUP(LEFT(BC$6,FIND("(",BC$6)-1),基本シート!$B$6:$C$29,2,FALSE))</f>
        <v>73.877700000000004</v>
      </c>
      <c r="BD24" s="3">
        <f t="shared" si="7"/>
        <v>12.569999999999999</v>
      </c>
      <c r="BE24" s="3">
        <f t="shared" si="8"/>
        <v>390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0.09</v>
      </c>
      <c r="BM24" s="3">
        <v>0.31</v>
      </c>
      <c r="BN24" s="3">
        <v>2.1800000000000002</v>
      </c>
      <c r="BO24" s="3">
        <v>2.25</v>
      </c>
      <c r="BP24" s="3">
        <v>2.73</v>
      </c>
      <c r="BQ24" s="3">
        <v>6.95</v>
      </c>
      <c r="BR24" s="3">
        <v>6.75</v>
      </c>
      <c r="BS24" s="3">
        <v>7.68</v>
      </c>
      <c r="BT24" s="3">
        <v>6.54</v>
      </c>
      <c r="BU24" s="3">
        <v>4.47</v>
      </c>
      <c r="BV24" s="3">
        <v>1.02</v>
      </c>
      <c r="BW24" s="3">
        <v>0.08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0.23</v>
      </c>
      <c r="CU24" s="3">
        <f>CT24*基本シート!$C$3</f>
        <v>3.68</v>
      </c>
      <c r="CV24" s="3">
        <v>0.01</v>
      </c>
      <c r="CW24" s="3">
        <f>CV24*基本シート!$C$3</f>
        <v>0.16</v>
      </c>
      <c r="CX24" s="3">
        <v>0.02</v>
      </c>
      <c r="CY24" s="3">
        <f>CX24*基本シート!$C$3</f>
        <v>0.32</v>
      </c>
      <c r="CZ24" s="3">
        <v>5.16</v>
      </c>
      <c r="DA24" s="3">
        <f>CZ24*基本シート!$C$3</f>
        <v>82.56</v>
      </c>
      <c r="DB24" s="3">
        <v>6.46</v>
      </c>
      <c r="DC24" s="3">
        <f>DB24*基本シート!$C$3</f>
        <v>103.36</v>
      </c>
      <c r="DD24" s="3">
        <v>7.45</v>
      </c>
      <c r="DE24" s="3">
        <f>DD24*基本シート!$C$3</f>
        <v>119.2</v>
      </c>
      <c r="DF24" s="3">
        <v>6.23</v>
      </c>
      <c r="DG24" s="3">
        <f>DF24*基本シート!$C$3</f>
        <v>99.68</v>
      </c>
      <c r="DH24" s="3">
        <v>2.5299999999999998</v>
      </c>
      <c r="DI24" s="3">
        <f>DH24*基本シート!$C$3</f>
        <v>40.479999999999997</v>
      </c>
      <c r="DJ24" s="3">
        <v>0.03</v>
      </c>
      <c r="DK24" s="3">
        <f>DJ24*基本シート!$C$3</f>
        <v>0.48</v>
      </c>
      <c r="DL24" s="3">
        <v>0</v>
      </c>
      <c r="DM24" s="3">
        <f>DL24*基本シート!$C$3</f>
        <v>0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28.140000000000004</v>
      </c>
      <c r="EA24" s="3">
        <f>ROUND(DZ24*基本シート!$C$3,0)</f>
        <v>450</v>
      </c>
      <c r="EB24" s="3">
        <v>0.04</v>
      </c>
      <c r="EC24" s="3">
        <v>0.03</v>
      </c>
      <c r="ED24" s="3">
        <v>0.04</v>
      </c>
      <c r="EE24" s="3">
        <v>0.03</v>
      </c>
      <c r="EF24" s="3">
        <v>0.04</v>
      </c>
      <c r="EG24" s="3">
        <v>0.03</v>
      </c>
      <c r="EH24" s="3">
        <v>0</v>
      </c>
      <c r="EI24" s="3">
        <v>0.02</v>
      </c>
      <c r="EJ24" s="3">
        <v>1.73</v>
      </c>
      <c r="EK24" s="3">
        <v>2</v>
      </c>
      <c r="EL24" s="3">
        <v>1.61</v>
      </c>
      <c r="EM24" s="3">
        <v>1.56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0.04</v>
      </c>
      <c r="EW24" s="3">
        <v>0.03</v>
      </c>
      <c r="EX24" s="3">
        <v>0.04</v>
      </c>
      <c r="EY24" s="3">
        <v>0.04</v>
      </c>
      <c r="EZ24" s="3">
        <f t="shared" si="12"/>
        <v>7.2800000000000011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1.24</v>
      </c>
      <c r="FR24" s="3">
        <v>1.92</v>
      </c>
      <c r="FS24" s="3">
        <v>1.19</v>
      </c>
      <c r="FT24" s="3">
        <v>1.19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5.5399999999999991</v>
      </c>
      <c r="FZ24" s="3">
        <v>0.65</v>
      </c>
      <c r="GA24" s="3">
        <v>0.62</v>
      </c>
      <c r="GB24" s="3">
        <v>0.61</v>
      </c>
      <c r="GC24" s="3">
        <v>1.5</v>
      </c>
      <c r="GD24" s="3">
        <v>0.84</v>
      </c>
      <c r="GE24" s="3">
        <v>0.56000000000000005</v>
      </c>
      <c r="GF24" s="3">
        <v>0.88</v>
      </c>
      <c r="GG24" s="3">
        <v>0.71</v>
      </c>
      <c r="GH24" s="3">
        <v>0.23</v>
      </c>
      <c r="GI24" s="3">
        <v>0.24</v>
      </c>
      <c r="GJ24" s="3">
        <v>1.1100000000000001</v>
      </c>
      <c r="GK24" s="3">
        <v>0.23</v>
      </c>
      <c r="GL24" s="3">
        <v>0.28999999999999998</v>
      </c>
      <c r="GM24" s="3">
        <v>0.23</v>
      </c>
      <c r="GN24" s="3">
        <v>0.31</v>
      </c>
      <c r="GO24" s="3">
        <v>1.94</v>
      </c>
      <c r="GP24" s="3">
        <v>2.23</v>
      </c>
      <c r="GQ24" s="3">
        <v>2</v>
      </c>
      <c r="GR24" s="3">
        <v>1.19</v>
      </c>
      <c r="GS24" s="3">
        <v>1.2</v>
      </c>
      <c r="GT24" s="3">
        <v>1.46</v>
      </c>
      <c r="GU24" s="3">
        <v>1.34</v>
      </c>
      <c r="GV24" s="3">
        <v>0.94</v>
      </c>
      <c r="GW24" s="3">
        <v>2.4300000000000002</v>
      </c>
      <c r="GX24" s="3">
        <f t="shared" si="14"/>
        <v>23.740000000000002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352</v>
      </c>
      <c r="C25" s="6" t="str">
        <f t="shared" si="9"/>
        <v>火曜日</v>
      </c>
      <c r="D25" s="6"/>
      <c r="E25" s="6" t="str">
        <f t="shared" si="10"/>
        <v/>
      </c>
      <c r="F25" s="6" t="s">
        <v>428</v>
      </c>
      <c r="G25" s="6" t="s">
        <v>426</v>
      </c>
      <c r="H25" s="3">
        <v>0.98</v>
      </c>
      <c r="I25" s="3">
        <f>IF($E25="〇",H25*基本シート!$E$2,H25*VLOOKUP(LEFT(I$6,FIND("(",I$6)-1),基本シート!$B$6:$C$29,2,FALSE))</f>
        <v>29.311799999999998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0.93</v>
      </c>
      <c r="M25" s="3">
        <f>IF($E25="〇",L25*基本シート!$E$2,L25*VLOOKUP(LEFT(M$6,FIND("(",M$6)-1),基本シート!$B$6:$C$29,2,FALSE))</f>
        <v>27.816300000000002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1.23</v>
      </c>
      <c r="Q25" s="3">
        <f>IF($E25="〇",P25*基本シート!$E$2,P25*VLOOKUP(LEFT(Q$6,FIND("(",Q$6)-1),基本シート!$B$6:$C$29,2,FALSE))</f>
        <v>36.789299999999997</v>
      </c>
      <c r="R25" s="3">
        <v>2.04</v>
      </c>
      <c r="S25" s="3">
        <f>IF($E25="〇",R25*基本シート!$E$2,R25*VLOOKUP(LEFT(S$6,FIND("(",S$6)-1),基本シート!$B$6:$C$29,2,FALSE))</f>
        <v>61.016400000000004</v>
      </c>
      <c r="T25" s="3">
        <v>0.64</v>
      </c>
      <c r="U25" s="3">
        <f>IF($E25="〇",T25*基本シート!$E$2,T25*VLOOKUP(LEFT(U$6,FIND("(",U$6)-1),基本シート!$B$6:$C$29,2,FALSE))</f>
        <v>19.142400000000002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0.08</v>
      </c>
      <c r="AU25" s="3">
        <f>IF($E25="〇",AT25*基本シート!$E$2,AT25*VLOOKUP(LEFT(AU$6,FIND("(",AU$6)-1),基本シート!$B$6:$C$29,2,FALSE))</f>
        <v>2.9583999999999997</v>
      </c>
      <c r="AV25" s="3">
        <v>0.75</v>
      </c>
      <c r="AW25" s="3">
        <f>IF($E25="〇",AV25*基本シート!$E$2,AV25*VLOOKUP(LEFT(AW$6,FIND("(",AW$6)-1),基本シート!$B$6:$C$29,2,FALSE))</f>
        <v>27.734999999999999</v>
      </c>
      <c r="AX25" s="3">
        <v>1.02</v>
      </c>
      <c r="AY25" s="3">
        <f>IF($E25="〇",AX25*基本シート!$E$2,AX25*VLOOKUP(LEFT(AY$6,FIND("(",AY$6)-1),基本シート!$B$6:$C$29,2,FALSE))</f>
        <v>30.508200000000002</v>
      </c>
      <c r="AZ25" s="3">
        <v>0.83</v>
      </c>
      <c r="BA25" s="3">
        <f>IF($E25="〇",AZ25*基本シート!$E$2,AZ25*VLOOKUP(LEFT(BA$6,FIND("(",BA$6)-1),基本シート!$B$6:$C$29,2,FALSE))</f>
        <v>24.825299999999999</v>
      </c>
      <c r="BB25" s="3">
        <v>0.77</v>
      </c>
      <c r="BC25" s="3">
        <f>IF($E25="〇",BB25*基本シート!$E$2,BB25*VLOOKUP(LEFT(BC$6,FIND("(",BC$6)-1),基本シート!$B$6:$C$29,2,FALSE))</f>
        <v>23.0307</v>
      </c>
      <c r="BD25" s="3">
        <f t="shared" si="7"/>
        <v>11.26</v>
      </c>
      <c r="BE25" s="3">
        <f t="shared" si="8"/>
        <v>343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0.01</v>
      </c>
      <c r="BL25" s="3">
        <v>0.57999999999999996</v>
      </c>
      <c r="BM25" s="3">
        <v>2.92</v>
      </c>
      <c r="BN25" s="3">
        <v>5.78</v>
      </c>
      <c r="BO25" s="3">
        <v>7.37</v>
      </c>
      <c r="BP25" s="3">
        <v>8.3800000000000008</v>
      </c>
      <c r="BQ25" s="3">
        <v>8.61</v>
      </c>
      <c r="BR25" s="3">
        <v>7.85</v>
      </c>
      <c r="BS25" s="3">
        <v>5.88</v>
      </c>
      <c r="BT25" s="3">
        <v>5.73</v>
      </c>
      <c r="BU25" s="3">
        <v>2.57</v>
      </c>
      <c r="BV25" s="3">
        <v>0.77</v>
      </c>
      <c r="BW25" s="3">
        <v>0.12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0.47</v>
      </c>
      <c r="CS25" s="3">
        <f>CR25*基本シート!$C$3</f>
        <v>7.52</v>
      </c>
      <c r="CT25" s="3">
        <v>1.61</v>
      </c>
      <c r="CU25" s="3">
        <f>CT25*基本シート!$C$3</f>
        <v>25.76</v>
      </c>
      <c r="CV25" s="3">
        <v>5.86</v>
      </c>
      <c r="CW25" s="3">
        <f>CV25*基本シート!$C$3</f>
        <v>93.76</v>
      </c>
      <c r="CX25" s="3">
        <v>8</v>
      </c>
      <c r="CY25" s="3">
        <f>CX25*基本シート!$C$3</f>
        <v>128</v>
      </c>
      <c r="CZ25" s="3">
        <v>8.24</v>
      </c>
      <c r="DA25" s="3">
        <f>CZ25*基本シート!$C$3</f>
        <v>131.84</v>
      </c>
      <c r="DB25" s="3">
        <v>7.49</v>
      </c>
      <c r="DC25" s="3">
        <f>DB25*基本シート!$C$3</f>
        <v>119.84</v>
      </c>
      <c r="DD25" s="3">
        <v>5.51</v>
      </c>
      <c r="DE25" s="3">
        <f>DD25*基本シート!$C$3</f>
        <v>88.16</v>
      </c>
      <c r="DF25" s="3">
        <v>4.84</v>
      </c>
      <c r="DG25" s="3">
        <f>DF25*基本シート!$C$3</f>
        <v>77.44</v>
      </c>
      <c r="DH25" s="3">
        <v>1.71</v>
      </c>
      <c r="DI25" s="3">
        <f>DH25*基本シート!$C$3</f>
        <v>27.36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43.739999999999995</v>
      </c>
      <c r="EA25" s="3">
        <f>ROUND(DZ25*基本シート!$C$3,0)</f>
        <v>700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0.03</v>
      </c>
      <c r="EH25" s="3">
        <v>7.0000000000000007E-2</v>
      </c>
      <c r="EI25" s="3">
        <v>1.66</v>
      </c>
      <c r="EJ25" s="3">
        <v>3.87</v>
      </c>
      <c r="EK25" s="3">
        <v>1.1200000000000001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0.03</v>
      </c>
      <c r="EX25" s="3">
        <v>0.02</v>
      </c>
      <c r="EY25" s="3">
        <v>0.03</v>
      </c>
      <c r="EZ25" s="3">
        <f t="shared" si="12"/>
        <v>7.0500000000000007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0.03</v>
      </c>
      <c r="FQ25" s="3">
        <v>1.43</v>
      </c>
      <c r="FR25" s="3">
        <v>2.4700000000000002</v>
      </c>
      <c r="FS25" s="3">
        <v>1</v>
      </c>
      <c r="FT25" s="3">
        <v>0.72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5.66</v>
      </c>
      <c r="FZ25" s="3">
        <v>0.94</v>
      </c>
      <c r="GA25" s="3">
        <v>1.03</v>
      </c>
      <c r="GB25" s="3">
        <v>0.89</v>
      </c>
      <c r="GC25" s="3">
        <v>0.88</v>
      </c>
      <c r="GD25" s="3">
        <v>1.2</v>
      </c>
      <c r="GE25" s="3">
        <v>2.02</v>
      </c>
      <c r="GF25" s="3">
        <v>1.1499999999999999</v>
      </c>
      <c r="GG25" s="3">
        <v>0.79</v>
      </c>
      <c r="GH25" s="3">
        <v>0.3</v>
      </c>
      <c r="GI25" s="3">
        <v>0.39</v>
      </c>
      <c r="GJ25" s="3">
        <v>0.38</v>
      </c>
      <c r="GK25" s="3">
        <v>0.37</v>
      </c>
      <c r="GL25" s="3">
        <v>0.36</v>
      </c>
      <c r="GM25" s="3">
        <v>0.37</v>
      </c>
      <c r="GN25" s="3">
        <v>0.9</v>
      </c>
      <c r="GO25" s="3">
        <v>0.89</v>
      </c>
      <c r="GP25" s="3">
        <v>2.19</v>
      </c>
      <c r="GQ25" s="3">
        <v>2.59</v>
      </c>
      <c r="GR25" s="3">
        <v>1</v>
      </c>
      <c r="GS25" s="3">
        <v>0.8</v>
      </c>
      <c r="GT25" s="3">
        <v>0.72</v>
      </c>
      <c r="GU25" s="3">
        <v>0.99</v>
      </c>
      <c r="GV25" s="3">
        <v>0.81</v>
      </c>
      <c r="GW25" s="3">
        <v>0.74</v>
      </c>
      <c r="GX25" s="3">
        <f t="shared" si="14"/>
        <v>22.699999999999996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353</v>
      </c>
      <c r="C26" s="6" t="str">
        <f t="shared" si="9"/>
        <v>水曜日</v>
      </c>
      <c r="D26" s="6" t="s">
        <v>82</v>
      </c>
      <c r="E26" s="6" t="str">
        <f t="shared" si="10"/>
        <v>〇</v>
      </c>
      <c r="F26" s="6" t="s">
        <v>430</v>
      </c>
      <c r="G26" s="6" t="s">
        <v>426</v>
      </c>
      <c r="H26" s="3">
        <v>0.8</v>
      </c>
      <c r="I26" s="3">
        <f>IF($E26="〇",H26*基本シート!$E$2,H26*VLOOKUP(LEFT(I$6,FIND("(",I$6)-1),基本シート!$B$6:$C$29,2,FALSE))</f>
        <v>23.928000000000001</v>
      </c>
      <c r="J26" s="3">
        <v>0.75</v>
      </c>
      <c r="K26" s="3">
        <f>IF($E26="〇",J26*基本シート!$E$2,J26*VLOOKUP(LEFT(K$6,FIND("(",K$6)-1),基本シート!$B$6:$C$29,2,FALSE))</f>
        <v>22.432500000000001</v>
      </c>
      <c r="L26" s="3">
        <v>0.75</v>
      </c>
      <c r="M26" s="3">
        <f>IF($E26="〇",L26*基本シート!$E$2,L26*VLOOKUP(LEFT(M$6,FIND("(",M$6)-1),基本シート!$B$6:$C$29,2,FALSE))</f>
        <v>22.432500000000001</v>
      </c>
      <c r="N26" s="3">
        <v>0.85</v>
      </c>
      <c r="O26" s="3">
        <f>IF($E26="〇",N26*基本シート!$E$2,N26*VLOOKUP(LEFT(O$6,FIND("(",O$6)-1),基本シート!$B$6:$C$29,2,FALSE))</f>
        <v>25.423500000000001</v>
      </c>
      <c r="P26" s="3">
        <v>0.74</v>
      </c>
      <c r="Q26" s="3">
        <f>IF($E26="〇",P26*基本シート!$E$2,P26*VLOOKUP(LEFT(Q$6,FIND("(",Q$6)-1),基本シート!$B$6:$C$29,2,FALSE))</f>
        <v>22.133399999999998</v>
      </c>
      <c r="R26" s="3">
        <v>0.89</v>
      </c>
      <c r="S26" s="3">
        <f>IF($E26="〇",R26*基本シート!$E$2,R26*VLOOKUP(LEFT(S$6,FIND("(",S$6)-1),基本シート!$B$6:$C$29,2,FALSE))</f>
        <v>26.619900000000001</v>
      </c>
      <c r="T26" s="3">
        <v>1.89</v>
      </c>
      <c r="U26" s="3">
        <f>IF($E26="〇",T26*基本シート!$E$2,T26*VLOOKUP(LEFT(U$6,FIND("(",U$6)-1),基本シート!$B$6:$C$29,2,FALSE))</f>
        <v>56.529899999999998</v>
      </c>
      <c r="V26" s="3">
        <v>0.87</v>
      </c>
      <c r="W26" s="3">
        <f>IF($E26="〇",V26*基本シート!$E$2,V26*VLOOKUP(LEFT(W$6,FIND("(",W$6)-1),基本シート!$B$6:$C$29,2,FALSE))</f>
        <v>26.021699999999999</v>
      </c>
      <c r="X26" s="3">
        <v>0.44</v>
      </c>
      <c r="Y26" s="3">
        <f>IF($E26="〇",X26*基本シート!$E$2,X26*VLOOKUP(LEFT(Y$6,FIND("(",Y$6)-1),基本シート!$B$6:$C$29,2,FALSE))</f>
        <v>13.160400000000001</v>
      </c>
      <c r="Z26" s="3">
        <v>1.27</v>
      </c>
      <c r="AA26" s="3">
        <f>IF($E26="〇",Z26*基本シート!$E$2,Z26*VLOOKUP(LEFT(AA$6,FIND("(",AA$6)-1),基本シート!$B$6:$C$29,2,FALSE))</f>
        <v>37.985700000000001</v>
      </c>
      <c r="AB26" s="3">
        <v>0.74</v>
      </c>
      <c r="AC26" s="3">
        <f>IF($E26="〇",AB26*基本シート!$E$2,AB26*VLOOKUP(LEFT(AC$6,FIND("(",AC$6)-1),基本シート!$B$6:$C$29,2,FALSE))</f>
        <v>22.133399999999998</v>
      </c>
      <c r="AD26" s="3">
        <v>1.88</v>
      </c>
      <c r="AE26" s="3">
        <f>IF($E26="〇",AD26*基本シート!$E$2,AD26*VLOOKUP(LEFT(AE$6,FIND("(",AE$6)-1),基本シート!$B$6:$C$29,2,FALSE))</f>
        <v>56.230799999999995</v>
      </c>
      <c r="AF26" s="3">
        <v>0.4</v>
      </c>
      <c r="AG26" s="3">
        <f>IF($E26="〇",AF26*基本シート!$E$2,AF26*VLOOKUP(LEFT(AG$6,FIND("(",AG$6)-1),基本シート!$B$6:$C$29,2,FALSE))</f>
        <v>11.964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0.08</v>
      </c>
      <c r="AM26" s="3">
        <f>IF($E26="〇",AL26*基本シート!$E$2,AL26*VLOOKUP(LEFT(AM$6,FIND("(",AM$6)-1),基本シート!$B$6:$C$29,2,FALSE))</f>
        <v>2.3928000000000003</v>
      </c>
      <c r="AN26" s="3">
        <v>2.64</v>
      </c>
      <c r="AO26" s="3">
        <f>IF($E26="〇",AN26*基本シート!$E$2,AN26*VLOOKUP(LEFT(AO$6,FIND("(",AO$6)-1),基本シート!$B$6:$C$29,2,FALSE))</f>
        <v>78.962400000000002</v>
      </c>
      <c r="AP26" s="3">
        <v>3.39</v>
      </c>
      <c r="AQ26" s="3">
        <f>IF($E26="〇",AP26*基本シート!$E$2,AP26*VLOOKUP(LEFT(AQ$6,FIND("(",AQ$6)-1),基本シート!$B$6:$C$29,2,FALSE))</f>
        <v>101.39490000000001</v>
      </c>
      <c r="AR26" s="3">
        <v>1.34</v>
      </c>
      <c r="AS26" s="3">
        <f>IF($E26="〇",AR26*基本シート!$E$2,AR26*VLOOKUP(LEFT(AS$6,FIND("(",AS$6)-1),基本シート!$B$6:$C$29,2,FALSE))</f>
        <v>40.0794</v>
      </c>
      <c r="AT26" s="3">
        <v>1.1499999999999999</v>
      </c>
      <c r="AU26" s="3">
        <f>IF($E26="〇",AT26*基本シート!$E$2,AT26*VLOOKUP(LEFT(AU$6,FIND("(",AU$6)-1),基本シート!$B$6:$C$29,2,FALSE))</f>
        <v>34.396499999999996</v>
      </c>
      <c r="AV26" s="3">
        <v>1.42</v>
      </c>
      <c r="AW26" s="3">
        <f>IF($E26="〇",AV26*基本シート!$E$2,AV26*VLOOKUP(LEFT(AW$6,FIND("(",AW$6)-1),基本シート!$B$6:$C$29,2,FALSE))</f>
        <v>42.472200000000001</v>
      </c>
      <c r="AX26" s="3">
        <v>1.53</v>
      </c>
      <c r="AY26" s="3">
        <f>IF($E26="〇",AX26*基本シート!$E$2,AX26*VLOOKUP(LEFT(AY$6,FIND("(",AY$6)-1),基本シート!$B$6:$C$29,2,FALSE))</f>
        <v>45.762300000000003</v>
      </c>
      <c r="AZ26" s="3">
        <v>1.33</v>
      </c>
      <c r="BA26" s="3">
        <f>IF($E26="〇",AZ26*基本シート!$E$2,AZ26*VLOOKUP(LEFT(BA$6,FIND("(",BA$6)-1),基本シート!$B$6:$C$29,2,FALSE))</f>
        <v>39.780300000000004</v>
      </c>
      <c r="BB26" s="3">
        <v>1.1299999999999999</v>
      </c>
      <c r="BC26" s="3">
        <f>IF($E26="〇",BB26*基本シート!$E$2,BB26*VLOOKUP(LEFT(BC$6,FIND("(",BC$6)-1),基本シート!$B$6:$C$29,2,FALSE))</f>
        <v>33.798299999999998</v>
      </c>
      <c r="BD26" s="3">
        <f t="shared" si="7"/>
        <v>26.279999999999998</v>
      </c>
      <c r="BE26" s="3">
        <f t="shared" si="8"/>
        <v>786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0.01</v>
      </c>
      <c r="BP26" s="3">
        <v>0.13</v>
      </c>
      <c r="BQ26" s="3">
        <v>0.79</v>
      </c>
      <c r="BR26" s="3">
        <v>1.96</v>
      </c>
      <c r="BS26" s="3">
        <v>1.81</v>
      </c>
      <c r="BT26" s="3">
        <v>1.41</v>
      </c>
      <c r="BU26" s="3">
        <v>1.19</v>
      </c>
      <c r="BV26" s="3">
        <v>0.35</v>
      </c>
      <c r="BW26" s="3">
        <v>0.03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0.02</v>
      </c>
      <c r="DC26" s="3">
        <f>DB26*基本シート!$C$3</f>
        <v>0.32</v>
      </c>
      <c r="DD26" s="3">
        <v>0.01</v>
      </c>
      <c r="DE26" s="3">
        <f>DD26*基本シート!$C$3</f>
        <v>0.16</v>
      </c>
      <c r="DF26" s="3">
        <v>0</v>
      </c>
      <c r="DG26" s="3">
        <f>DF26*基本シート!$C$3</f>
        <v>0</v>
      </c>
      <c r="DH26" s="3">
        <v>0.01</v>
      </c>
      <c r="DI26" s="3">
        <f>DH26*基本シート!$C$3</f>
        <v>0.16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0.04</v>
      </c>
      <c r="EA26" s="3">
        <f>ROUND(DZ26*基本シート!$C$3,0)</f>
        <v>1</v>
      </c>
      <c r="EB26" s="3">
        <v>0.03</v>
      </c>
      <c r="EC26" s="3">
        <v>0.03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0.01</v>
      </c>
      <c r="EJ26" s="3">
        <v>0.02</v>
      </c>
      <c r="EK26" s="3">
        <v>0.01</v>
      </c>
      <c r="EL26" s="3">
        <v>0.01</v>
      </c>
      <c r="EM26" s="3">
        <v>0.01</v>
      </c>
      <c r="EN26" s="3">
        <v>1.05</v>
      </c>
      <c r="EO26" s="3">
        <v>0.85</v>
      </c>
      <c r="EP26" s="3">
        <v>0.46</v>
      </c>
      <c r="EQ26" s="3">
        <v>0</v>
      </c>
      <c r="ER26" s="3">
        <v>0.01</v>
      </c>
      <c r="ES26" s="3">
        <v>0.02</v>
      </c>
      <c r="ET26" s="3">
        <v>0.04</v>
      </c>
      <c r="EU26" s="3">
        <v>0.04</v>
      </c>
      <c r="EV26" s="3">
        <v>0.04</v>
      </c>
      <c r="EW26" s="3">
        <v>0.04</v>
      </c>
      <c r="EX26" s="3">
        <v>0.04</v>
      </c>
      <c r="EY26" s="3">
        <v>0.04</v>
      </c>
      <c r="EZ26" s="3">
        <f t="shared" si="12"/>
        <v>2.9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1.61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1.61</v>
      </c>
      <c r="FZ26" s="3">
        <v>0.77</v>
      </c>
      <c r="GA26" s="3">
        <v>0.72</v>
      </c>
      <c r="GB26" s="3">
        <v>0.72</v>
      </c>
      <c r="GC26" s="3">
        <v>0.82</v>
      </c>
      <c r="GD26" s="3">
        <v>0.7</v>
      </c>
      <c r="GE26" s="3">
        <v>0.86</v>
      </c>
      <c r="GF26" s="3">
        <v>1.87</v>
      </c>
      <c r="GG26" s="3">
        <v>0.86</v>
      </c>
      <c r="GH26" s="3">
        <v>0.42</v>
      </c>
      <c r="GI26" s="3">
        <v>1.27</v>
      </c>
      <c r="GJ26" s="3">
        <v>0.86</v>
      </c>
      <c r="GK26" s="3">
        <v>2.66</v>
      </c>
      <c r="GL26" s="3">
        <v>1.29</v>
      </c>
      <c r="GM26" s="3">
        <v>0.95</v>
      </c>
      <c r="GN26" s="3">
        <v>0.95</v>
      </c>
      <c r="GO26" s="3">
        <v>2.87</v>
      </c>
      <c r="GP26" s="3">
        <v>2.98</v>
      </c>
      <c r="GQ26" s="3">
        <v>3.4</v>
      </c>
      <c r="GR26" s="3">
        <v>1.3</v>
      </c>
      <c r="GS26" s="3">
        <v>1.1100000000000001</v>
      </c>
      <c r="GT26" s="3">
        <v>1.38</v>
      </c>
      <c r="GU26" s="3">
        <v>1.49</v>
      </c>
      <c r="GV26" s="3">
        <v>1.29</v>
      </c>
      <c r="GW26" s="3">
        <v>1.0900000000000001</v>
      </c>
      <c r="GX26" s="3">
        <f t="shared" si="14"/>
        <v>32.629999999999995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354</v>
      </c>
      <c r="C27" s="6" t="str">
        <f t="shared" si="9"/>
        <v>木曜日</v>
      </c>
      <c r="D27" s="6"/>
      <c r="E27" s="6" t="str">
        <f t="shared" si="10"/>
        <v/>
      </c>
      <c r="F27" s="6" t="s">
        <v>426</v>
      </c>
      <c r="G27" s="6" t="s">
        <v>426</v>
      </c>
      <c r="H27" s="3">
        <v>1.1200000000000001</v>
      </c>
      <c r="I27" s="3">
        <f>IF($E27="〇",H27*基本シート!$E$2,H27*VLOOKUP(LEFT(I$6,FIND("(",I$6)-1),基本シート!$B$6:$C$29,2,FALSE))</f>
        <v>33.499200000000002</v>
      </c>
      <c r="J27" s="3">
        <v>2.2999999999999998</v>
      </c>
      <c r="K27" s="3">
        <f>IF($E27="〇",J27*基本シート!$E$2,J27*VLOOKUP(LEFT(K$6,FIND("(",K$6)-1),基本シート!$B$6:$C$29,2,FALSE))</f>
        <v>68.792999999999992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1.04</v>
      </c>
      <c r="O27" s="3">
        <f>IF($E27="〇",N27*基本シート!$E$2,N27*VLOOKUP(LEFT(O$6,FIND("(",O$6)-1),基本シート!$B$6:$C$29,2,FALSE))</f>
        <v>31.106400000000001</v>
      </c>
      <c r="P27" s="3">
        <v>1.43</v>
      </c>
      <c r="Q27" s="3">
        <f>IF($E27="〇",P27*基本シート!$E$2,P27*VLOOKUP(LEFT(Q$6,FIND("(",Q$6)-1),基本シート!$B$6:$C$29,2,FALSE))</f>
        <v>42.771299999999997</v>
      </c>
      <c r="R27" s="3">
        <v>1.1100000000000001</v>
      </c>
      <c r="S27" s="3">
        <f>IF($E27="〇",R27*基本シート!$E$2,R27*VLOOKUP(LEFT(S$6,FIND("(",S$6)-1),基本シート!$B$6:$C$29,2,FALSE))</f>
        <v>33.200100000000006</v>
      </c>
      <c r="T27" s="3">
        <v>1.25</v>
      </c>
      <c r="U27" s="3">
        <f>IF($E27="〇",T27*基本シート!$E$2,T27*VLOOKUP(LEFT(U$6,FIND("(",U$6)-1),基本シート!$B$6:$C$29,2,FALSE))</f>
        <v>37.387500000000003</v>
      </c>
      <c r="V27" s="3">
        <v>1.47</v>
      </c>
      <c r="W27" s="3">
        <f>IF($E27="〇",V27*基本シート!$E$2,V27*VLOOKUP(LEFT(W$6,FIND("(",W$6)-1),基本シート!$B$6:$C$29,2,FALSE))</f>
        <v>54.360599999999991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1.5</v>
      </c>
      <c r="AS27" s="3">
        <f>IF($E27="〇",AR27*基本シート!$E$2,AR27*VLOOKUP(LEFT(AS$6,FIND("(",AS$6)-1),基本シート!$B$6:$C$29,2,FALSE))</f>
        <v>55.47</v>
      </c>
      <c r="AT27" s="3">
        <v>1.37</v>
      </c>
      <c r="AU27" s="3">
        <f>IF($E27="〇",AT27*基本シート!$E$2,AT27*VLOOKUP(LEFT(AU$6,FIND("(",AU$6)-1),基本シート!$B$6:$C$29,2,FALSE))</f>
        <v>50.662599999999998</v>
      </c>
      <c r="AV27" s="3">
        <v>1.44</v>
      </c>
      <c r="AW27" s="3">
        <f>IF($E27="〇",AV27*基本シート!$E$2,AV27*VLOOKUP(LEFT(AW$6,FIND("(",AW$6)-1),基本シート!$B$6:$C$29,2,FALSE))</f>
        <v>53.25119999999999</v>
      </c>
      <c r="AX27" s="3">
        <v>1.42</v>
      </c>
      <c r="AY27" s="3">
        <f>IF($E27="〇",AX27*基本シート!$E$2,AX27*VLOOKUP(LEFT(AY$6,FIND("(",AY$6)-1),基本シート!$B$6:$C$29,2,FALSE))</f>
        <v>42.472200000000001</v>
      </c>
      <c r="AZ27" s="3">
        <v>1.01</v>
      </c>
      <c r="BA27" s="3">
        <f>IF($E27="〇",AZ27*基本シート!$E$2,AZ27*VLOOKUP(LEFT(BA$6,FIND("(",BA$6)-1),基本シート!$B$6:$C$29,2,FALSE))</f>
        <v>30.209099999999999</v>
      </c>
      <c r="BB27" s="3">
        <v>0.86</v>
      </c>
      <c r="BC27" s="3">
        <f>IF($E27="〇",BB27*基本シート!$E$2,BB27*VLOOKUP(LEFT(BC$6,FIND("(",BC$6)-1),基本シート!$B$6:$C$29,2,FALSE))</f>
        <v>25.7226</v>
      </c>
      <c r="BD27" s="3">
        <f t="shared" si="7"/>
        <v>18.5</v>
      </c>
      <c r="BE27" s="3">
        <f t="shared" si="8"/>
        <v>594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</v>
      </c>
      <c r="BM27" s="3">
        <v>0.71</v>
      </c>
      <c r="BN27" s="3">
        <v>1.79</v>
      </c>
      <c r="BO27" s="3">
        <v>3.32</v>
      </c>
      <c r="BP27" s="3">
        <v>3.82</v>
      </c>
      <c r="BQ27" s="3">
        <v>3.66</v>
      </c>
      <c r="BR27" s="3">
        <v>2.29</v>
      </c>
      <c r="BS27" s="3">
        <v>3.2</v>
      </c>
      <c r="BT27" s="3">
        <v>1.35</v>
      </c>
      <c r="BU27" s="3">
        <v>0.86</v>
      </c>
      <c r="BV27" s="3">
        <v>0.68</v>
      </c>
      <c r="BW27" s="3">
        <v>0.12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0.44</v>
      </c>
      <c r="CW27" s="3">
        <f>CV27*基本シート!$C$3</f>
        <v>7.04</v>
      </c>
      <c r="CX27" s="3">
        <v>0.9</v>
      </c>
      <c r="CY27" s="3">
        <f>CX27*基本シート!$C$3</f>
        <v>14.4</v>
      </c>
      <c r="CZ27" s="3">
        <v>3.17</v>
      </c>
      <c r="DA27" s="3">
        <f>CZ27*基本シート!$C$3</f>
        <v>50.72</v>
      </c>
      <c r="DB27" s="3">
        <v>1.88</v>
      </c>
      <c r="DC27" s="3">
        <f>DB27*基本シート!$C$3</f>
        <v>30.08</v>
      </c>
      <c r="DD27" s="3">
        <v>2.5</v>
      </c>
      <c r="DE27" s="3">
        <f>DD27*基本シート!$C$3</f>
        <v>40</v>
      </c>
      <c r="DF27" s="3">
        <v>0.15</v>
      </c>
      <c r="DG27" s="3">
        <f>DF27*基本シート!$C$3</f>
        <v>2.4</v>
      </c>
      <c r="DH27" s="3">
        <v>0.3</v>
      </c>
      <c r="DI27" s="3">
        <f>DH27*基本シート!$C$3</f>
        <v>4.8</v>
      </c>
      <c r="DJ27" s="3">
        <v>0</v>
      </c>
      <c r="DK27" s="3">
        <f>DJ27*基本シート!$C$3</f>
        <v>0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9.3699999999999992</v>
      </c>
      <c r="EA27" s="3">
        <f>ROUND(DZ27*基本シート!$C$3,0)</f>
        <v>150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0.03</v>
      </c>
      <c r="EH27" s="3">
        <v>0.01</v>
      </c>
      <c r="EI27" s="3">
        <v>0.01</v>
      </c>
      <c r="EJ27" s="3">
        <v>1.42</v>
      </c>
      <c r="EK27" s="3">
        <v>2.4700000000000002</v>
      </c>
      <c r="EL27" s="3">
        <v>2.5</v>
      </c>
      <c r="EM27" s="3">
        <v>7.0000000000000007E-2</v>
      </c>
      <c r="EN27" s="3">
        <v>0</v>
      </c>
      <c r="EO27" s="3">
        <v>0</v>
      </c>
      <c r="EP27" s="3">
        <v>0.18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7.0300000000000011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0.06</v>
      </c>
      <c r="FO27" s="3">
        <v>0</v>
      </c>
      <c r="FP27" s="3">
        <v>1.36</v>
      </c>
      <c r="FQ27" s="3">
        <v>1.56</v>
      </c>
      <c r="FR27" s="3">
        <v>1.68</v>
      </c>
      <c r="FS27" s="3">
        <v>0.32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4.99</v>
      </c>
      <c r="FZ27" s="3">
        <v>1.08</v>
      </c>
      <c r="GA27" s="3">
        <v>2.2599999999999998</v>
      </c>
      <c r="GB27" s="3">
        <v>1.1399999999999999</v>
      </c>
      <c r="GC27" s="3">
        <v>1</v>
      </c>
      <c r="GD27" s="3">
        <v>1.39</v>
      </c>
      <c r="GE27" s="3">
        <v>1.08</v>
      </c>
      <c r="GF27" s="3">
        <v>1.34</v>
      </c>
      <c r="GG27" s="3">
        <v>2.17</v>
      </c>
      <c r="GH27" s="3">
        <v>0.37</v>
      </c>
      <c r="GI27" s="3">
        <v>0.41</v>
      </c>
      <c r="GJ27" s="3">
        <v>0.42</v>
      </c>
      <c r="GK27" s="3">
        <v>0.42</v>
      </c>
      <c r="GL27" s="3">
        <v>0.42</v>
      </c>
      <c r="GM27" s="3">
        <v>0.76</v>
      </c>
      <c r="GN27" s="3">
        <v>1.02</v>
      </c>
      <c r="GO27" s="3">
        <v>1.92</v>
      </c>
      <c r="GP27" s="3">
        <v>2.2400000000000002</v>
      </c>
      <c r="GQ27" s="3">
        <v>1.79</v>
      </c>
      <c r="GR27" s="3">
        <v>1.81</v>
      </c>
      <c r="GS27" s="3">
        <v>1.34</v>
      </c>
      <c r="GT27" s="3">
        <v>1.41</v>
      </c>
      <c r="GU27" s="3">
        <v>1.39</v>
      </c>
      <c r="GV27" s="3">
        <v>0.98</v>
      </c>
      <c r="GW27" s="3">
        <v>0.83</v>
      </c>
      <c r="GX27" s="3">
        <f t="shared" si="14"/>
        <v>28.989999999999995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355</v>
      </c>
      <c r="C28" s="6" t="str">
        <f t="shared" si="9"/>
        <v>金曜日</v>
      </c>
      <c r="D28" s="6"/>
      <c r="E28" s="6" t="str">
        <f t="shared" si="10"/>
        <v/>
      </c>
      <c r="F28" s="6" t="s">
        <v>426</v>
      </c>
      <c r="G28" s="6" t="s">
        <v>428</v>
      </c>
      <c r="H28" s="3">
        <v>0.91</v>
      </c>
      <c r="I28" s="3">
        <f>IF($E28="〇",H28*基本シート!$E$2,H28*VLOOKUP(LEFT(I$6,FIND("(",I$6)-1),基本シート!$B$6:$C$29,2,FALSE))</f>
        <v>27.2181</v>
      </c>
      <c r="J28" s="3">
        <v>0.87</v>
      </c>
      <c r="K28" s="3">
        <f>IF($E28="〇",J28*基本シート!$E$2,J28*VLOOKUP(LEFT(K$6,FIND("(",K$6)-1),基本シート!$B$6:$C$29,2,FALSE))</f>
        <v>26.021699999999999</v>
      </c>
      <c r="L28" s="3">
        <v>0.85</v>
      </c>
      <c r="M28" s="3">
        <f>IF($E28="〇",L28*基本シート!$E$2,L28*VLOOKUP(LEFT(M$6,FIND("(",M$6)-1),基本シート!$B$6:$C$29,2,FALSE))</f>
        <v>25.423500000000001</v>
      </c>
      <c r="N28" s="3">
        <v>0.89</v>
      </c>
      <c r="O28" s="3">
        <f>IF($E28="〇",N28*基本シート!$E$2,N28*VLOOKUP(LEFT(O$6,FIND("(",O$6)-1),基本シート!$B$6:$C$29,2,FALSE))</f>
        <v>26.619900000000001</v>
      </c>
      <c r="P28" s="3">
        <v>0.93</v>
      </c>
      <c r="Q28" s="3">
        <f>IF($E28="〇",P28*基本シート!$E$2,P28*VLOOKUP(LEFT(Q$6,FIND("(",Q$6)-1),基本シート!$B$6:$C$29,2,FALSE))</f>
        <v>27.816300000000002</v>
      </c>
      <c r="R28" s="3">
        <v>1.87</v>
      </c>
      <c r="S28" s="3">
        <f>IF($E28="〇",R28*基本シート!$E$2,R28*VLOOKUP(LEFT(S$6,FIND("(",S$6)-1),基本シート!$B$6:$C$29,2,FALSE))</f>
        <v>55.931700000000006</v>
      </c>
      <c r="T28" s="3">
        <v>0.62</v>
      </c>
      <c r="U28" s="3">
        <f>IF($E28="〇",T28*基本シート!$E$2,T28*VLOOKUP(LEFT(U$6,FIND("(",U$6)-1),基本シート!$B$6:$C$29,2,FALSE))</f>
        <v>18.5442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0.03</v>
      </c>
      <c r="AS28" s="3">
        <f>IF($E28="〇",AR28*基本シート!$E$2,AR28*VLOOKUP(LEFT(AS$6,FIND("(",AS$6)-1),基本シート!$B$6:$C$29,2,FALSE))</f>
        <v>1.1093999999999999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0.61</v>
      </c>
      <c r="AW28" s="3">
        <f>IF($E28="〇",AV28*基本シート!$E$2,AV28*VLOOKUP(LEFT(AW$6,FIND("(",AW$6)-1),基本シート!$B$6:$C$29,2,FALSE))</f>
        <v>22.557799999999997</v>
      </c>
      <c r="AX28" s="3">
        <v>1.1599999999999999</v>
      </c>
      <c r="AY28" s="3">
        <f>IF($E28="〇",AX28*基本シート!$E$2,AX28*VLOOKUP(LEFT(AY$6,FIND("(",AY$6)-1),基本シート!$B$6:$C$29,2,FALSE))</f>
        <v>34.695599999999999</v>
      </c>
      <c r="AZ28" s="3">
        <v>0.8</v>
      </c>
      <c r="BA28" s="3">
        <f>IF($E28="〇",AZ28*基本シート!$E$2,AZ28*VLOOKUP(LEFT(BA$6,FIND("(",BA$6)-1),基本シート!$B$6:$C$29,2,FALSE))</f>
        <v>23.928000000000001</v>
      </c>
      <c r="BB28" s="3">
        <v>0.98</v>
      </c>
      <c r="BC28" s="3">
        <f>IF($E28="〇",BB28*基本シート!$E$2,BB28*VLOOKUP(LEFT(BC$6,FIND("(",BC$6)-1),基本シート!$B$6:$C$29,2,FALSE))</f>
        <v>29.311799999999998</v>
      </c>
      <c r="BD28" s="3">
        <f t="shared" si="7"/>
        <v>10.540000000000001</v>
      </c>
      <c r="BE28" s="3">
        <f t="shared" si="8"/>
        <v>320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0.01</v>
      </c>
      <c r="BL28" s="3">
        <v>0.64</v>
      </c>
      <c r="BM28" s="3">
        <v>2.62</v>
      </c>
      <c r="BN28" s="3">
        <v>5.18</v>
      </c>
      <c r="BO28" s="3">
        <v>4</v>
      </c>
      <c r="BP28" s="3">
        <v>5.22</v>
      </c>
      <c r="BQ28" s="3">
        <v>4.5999999999999996</v>
      </c>
      <c r="BR28" s="3">
        <v>7.6</v>
      </c>
      <c r="BS28" s="3">
        <v>6.91</v>
      </c>
      <c r="BT28" s="3">
        <v>6.61</v>
      </c>
      <c r="BU28" s="3">
        <v>2.85</v>
      </c>
      <c r="BV28" s="3">
        <v>1.46</v>
      </c>
      <c r="BW28" s="3">
        <v>0.31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0.11</v>
      </c>
      <c r="CS28" s="3">
        <f>CR28*基本シート!$C$3</f>
        <v>1.76</v>
      </c>
      <c r="CT28" s="3">
        <v>1.05</v>
      </c>
      <c r="CU28" s="3">
        <f>CT28*基本シート!$C$3</f>
        <v>16.8</v>
      </c>
      <c r="CV28" s="3">
        <v>3.32</v>
      </c>
      <c r="CW28" s="3">
        <f>CV28*基本シート!$C$3</f>
        <v>53.12</v>
      </c>
      <c r="CX28" s="3">
        <v>4.79</v>
      </c>
      <c r="CY28" s="3">
        <f>CX28*基本シート!$C$3</f>
        <v>76.64</v>
      </c>
      <c r="CZ28" s="3">
        <v>4.13</v>
      </c>
      <c r="DA28" s="3">
        <f>CZ28*基本シート!$C$3</f>
        <v>66.08</v>
      </c>
      <c r="DB28" s="3">
        <v>6.56</v>
      </c>
      <c r="DC28" s="3">
        <f>DB28*基本シート!$C$3</f>
        <v>104.96</v>
      </c>
      <c r="DD28" s="3">
        <v>6.55</v>
      </c>
      <c r="DE28" s="3">
        <f>DD28*基本シート!$C$3</f>
        <v>104.8</v>
      </c>
      <c r="DF28" s="3">
        <v>6.23</v>
      </c>
      <c r="DG28" s="3">
        <f>DF28*基本シート!$C$3</f>
        <v>99.68</v>
      </c>
      <c r="DH28" s="3">
        <v>1.89</v>
      </c>
      <c r="DI28" s="3">
        <f>DH28*基本シート!$C$3</f>
        <v>30.24</v>
      </c>
      <c r="DJ28" s="3">
        <v>0.01</v>
      </c>
      <c r="DK28" s="3">
        <f>DJ28*基本シート!$C$3</f>
        <v>0.16</v>
      </c>
      <c r="DL28" s="3">
        <v>0</v>
      </c>
      <c r="DM28" s="3">
        <f>DL28*基本シート!$C$3</f>
        <v>0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34.649999999999991</v>
      </c>
      <c r="EA28" s="3">
        <f>ROUND(DZ28*基本シート!$C$3,0)</f>
        <v>554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0.01</v>
      </c>
      <c r="EH28" s="3">
        <v>0.01</v>
      </c>
      <c r="EI28" s="3">
        <v>1.98</v>
      </c>
      <c r="EJ28" s="3">
        <v>3.88</v>
      </c>
      <c r="EK28" s="3">
        <v>0.26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0.02</v>
      </c>
      <c r="EY28" s="3">
        <v>0.03</v>
      </c>
      <c r="EZ28" s="3">
        <f t="shared" si="12"/>
        <v>6.3699999999999992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0.01</v>
      </c>
      <c r="FN28" s="3">
        <v>0</v>
      </c>
      <c r="FO28" s="3">
        <v>0</v>
      </c>
      <c r="FP28" s="3">
        <v>0.13</v>
      </c>
      <c r="FQ28" s="3">
        <v>0.69</v>
      </c>
      <c r="FR28" s="3">
        <v>2.39</v>
      </c>
      <c r="FS28" s="3">
        <v>1.32</v>
      </c>
      <c r="FT28" s="3">
        <v>0.76</v>
      </c>
      <c r="FU28" s="3">
        <v>0.35</v>
      </c>
      <c r="FV28" s="3">
        <v>0</v>
      </c>
      <c r="FW28" s="3">
        <v>0</v>
      </c>
      <c r="FX28" s="3">
        <v>0</v>
      </c>
      <c r="FY28" s="3">
        <f t="shared" si="13"/>
        <v>5.6599999999999993</v>
      </c>
      <c r="FZ28" s="3">
        <v>0.88</v>
      </c>
      <c r="GA28" s="3">
        <v>0.84</v>
      </c>
      <c r="GB28" s="3">
        <v>0.82</v>
      </c>
      <c r="GC28" s="3">
        <v>0.86</v>
      </c>
      <c r="GD28" s="3">
        <v>0.9</v>
      </c>
      <c r="GE28" s="3">
        <v>1.87</v>
      </c>
      <c r="GF28" s="3">
        <v>1.25</v>
      </c>
      <c r="GG28" s="3">
        <v>0.54</v>
      </c>
      <c r="GH28" s="3">
        <v>0.25</v>
      </c>
      <c r="GI28" s="3">
        <v>0.42</v>
      </c>
      <c r="GJ28" s="3">
        <v>0.44</v>
      </c>
      <c r="GK28" s="3">
        <v>0.47</v>
      </c>
      <c r="GL28" s="3">
        <v>1.05</v>
      </c>
      <c r="GM28" s="3">
        <v>0.36</v>
      </c>
      <c r="GN28" s="3">
        <v>0.38</v>
      </c>
      <c r="GO28" s="3">
        <v>1.0900000000000001</v>
      </c>
      <c r="GP28" s="3">
        <v>2.14</v>
      </c>
      <c r="GQ28" s="3">
        <v>2.71</v>
      </c>
      <c r="GR28" s="3">
        <v>1.34</v>
      </c>
      <c r="GS28" s="3">
        <v>0.76</v>
      </c>
      <c r="GT28" s="3">
        <v>0.96</v>
      </c>
      <c r="GU28" s="3">
        <v>1.1299999999999999</v>
      </c>
      <c r="GV28" s="3">
        <v>0.78</v>
      </c>
      <c r="GW28" s="3">
        <v>0.95</v>
      </c>
      <c r="GX28" s="3">
        <f t="shared" si="14"/>
        <v>23.190000000000005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356</v>
      </c>
      <c r="C29" s="6" t="str">
        <f t="shared" si="9"/>
        <v>土曜日</v>
      </c>
      <c r="D29" s="6"/>
      <c r="E29" s="6" t="str">
        <f t="shared" si="10"/>
        <v>〇</v>
      </c>
      <c r="F29" s="6" t="s">
        <v>426</v>
      </c>
      <c r="G29" s="6" t="s">
        <v>428</v>
      </c>
      <c r="H29" s="3">
        <v>0.89</v>
      </c>
      <c r="I29" s="3">
        <f>IF($E29="〇",H29*基本シート!$E$2,H29*VLOOKUP(LEFT(I$6,FIND("(",I$6)-1),基本シート!$B$6:$C$29,2,FALSE))</f>
        <v>26.619900000000001</v>
      </c>
      <c r="J29" s="3">
        <v>0.89</v>
      </c>
      <c r="K29" s="3">
        <f>IF($E29="〇",J29*基本シート!$E$2,J29*VLOOKUP(LEFT(K$6,FIND("(",K$6)-1),基本シート!$B$6:$C$29,2,FALSE))</f>
        <v>26.619900000000001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0.99</v>
      </c>
      <c r="O29" s="3">
        <f>IF($E29="〇",N29*基本シート!$E$2,N29*VLOOKUP(LEFT(O$6,FIND("(",O$6)-1),基本シート!$B$6:$C$29,2,FALSE))</f>
        <v>29.610900000000001</v>
      </c>
      <c r="P29" s="3">
        <v>2.31</v>
      </c>
      <c r="Q29" s="3">
        <f>IF($E29="〇",P29*基本シート!$E$2,P29*VLOOKUP(LEFT(Q$6,FIND("(",Q$6)-1),基本シート!$B$6:$C$29,2,FALSE))</f>
        <v>69.092100000000002</v>
      </c>
      <c r="R29" s="3">
        <v>1</v>
      </c>
      <c r="S29" s="3">
        <f>IF($E29="〇",R29*基本シート!$E$2,R29*VLOOKUP(LEFT(S$6,FIND("(",S$6)-1),基本シート!$B$6:$C$29,2,FALSE))</f>
        <v>29.91</v>
      </c>
      <c r="T29" s="3">
        <v>0.47</v>
      </c>
      <c r="U29" s="3">
        <f>IF($E29="〇",T29*基本シート!$E$2,T29*VLOOKUP(LEFT(U$6,FIND("(",U$6)-1),基本シート!$B$6:$C$29,2,FALSE))</f>
        <v>14.057699999999999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0.4</v>
      </c>
      <c r="AQ29" s="3">
        <f>IF($E29="〇",AP29*基本シート!$E$2,AP29*VLOOKUP(LEFT(AQ$6,FIND("(",AQ$6)-1),基本シート!$B$6:$C$29,2,FALSE))</f>
        <v>11.964</v>
      </c>
      <c r="AR29" s="3">
        <v>2.21</v>
      </c>
      <c r="AS29" s="3">
        <f>IF($E29="〇",AR29*基本シート!$E$2,AR29*VLOOKUP(LEFT(AS$6,FIND("(",AS$6)-1),基本シート!$B$6:$C$29,2,FALSE))</f>
        <v>66.101100000000002</v>
      </c>
      <c r="AT29" s="3">
        <v>0.74</v>
      </c>
      <c r="AU29" s="3">
        <f>IF($E29="〇",AT29*基本シート!$E$2,AT29*VLOOKUP(LEFT(AU$6,FIND("(",AU$6)-1),基本シート!$B$6:$C$29,2,FALSE))</f>
        <v>22.133399999999998</v>
      </c>
      <c r="AV29" s="3">
        <v>1.1200000000000001</v>
      </c>
      <c r="AW29" s="3">
        <f>IF($E29="〇",AV29*基本シート!$E$2,AV29*VLOOKUP(LEFT(AW$6,FIND("(",AW$6)-1),基本シート!$B$6:$C$29,2,FALSE))</f>
        <v>33.499200000000002</v>
      </c>
      <c r="AX29" s="3">
        <v>0.76</v>
      </c>
      <c r="AY29" s="3">
        <f>IF($E29="〇",AX29*基本シート!$E$2,AX29*VLOOKUP(LEFT(AY$6,FIND("(",AY$6)-1),基本シート!$B$6:$C$29,2,FALSE))</f>
        <v>22.7316</v>
      </c>
      <c r="AZ29" s="3">
        <v>0.71</v>
      </c>
      <c r="BA29" s="3">
        <f>IF($E29="〇",AZ29*基本シート!$E$2,AZ29*VLOOKUP(LEFT(BA$6,FIND("(",BA$6)-1),基本シート!$B$6:$C$29,2,FALSE))</f>
        <v>21.2361</v>
      </c>
      <c r="BB29" s="3">
        <v>0.93</v>
      </c>
      <c r="BC29" s="3">
        <f>IF($E29="〇",BB29*基本シート!$E$2,BB29*VLOOKUP(LEFT(BC$6,FIND("(",BC$6)-1),基本シート!$B$6:$C$29,2,FALSE))</f>
        <v>27.816300000000002</v>
      </c>
      <c r="BD29" s="3">
        <f t="shared" si="7"/>
        <v>14.479999999999997</v>
      </c>
      <c r="BE29" s="3">
        <f t="shared" si="8"/>
        <v>433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0.73</v>
      </c>
      <c r="BM29" s="3">
        <v>3.07</v>
      </c>
      <c r="BN29" s="3">
        <v>5.29</v>
      </c>
      <c r="BO29" s="3">
        <v>5.48</v>
      </c>
      <c r="BP29" s="3">
        <v>5.04</v>
      </c>
      <c r="BQ29" s="3">
        <v>2.76</v>
      </c>
      <c r="BR29" s="3">
        <v>2.92</v>
      </c>
      <c r="BS29" s="3">
        <v>1.97</v>
      </c>
      <c r="BT29" s="3">
        <v>1.76</v>
      </c>
      <c r="BU29" s="3">
        <v>1.29</v>
      </c>
      <c r="BV29" s="3">
        <v>0.81</v>
      </c>
      <c r="BW29" s="3">
        <v>0.33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0.4</v>
      </c>
      <c r="CS29" s="3">
        <f>CR29*基本シート!$C$3</f>
        <v>6.4</v>
      </c>
      <c r="CT29" s="3">
        <v>1.1599999999999999</v>
      </c>
      <c r="CU29" s="3">
        <f>CT29*基本シート!$C$3</f>
        <v>18.559999999999999</v>
      </c>
      <c r="CV29" s="3">
        <v>2.93</v>
      </c>
      <c r="CW29" s="3">
        <f>CV29*基本シート!$C$3</f>
        <v>46.88</v>
      </c>
      <c r="CX29" s="3">
        <v>4.46</v>
      </c>
      <c r="CY29" s="3">
        <f>CX29*基本シート!$C$3</f>
        <v>71.36</v>
      </c>
      <c r="CZ29" s="3">
        <v>1.7</v>
      </c>
      <c r="DA29" s="3">
        <f>CZ29*基本シート!$C$3</f>
        <v>27.2</v>
      </c>
      <c r="DB29" s="3">
        <v>2.4700000000000002</v>
      </c>
      <c r="DC29" s="3">
        <f>DB29*基本シート!$C$3</f>
        <v>39.520000000000003</v>
      </c>
      <c r="DD29" s="3">
        <v>1.53</v>
      </c>
      <c r="DE29" s="3">
        <f>DD29*基本シート!$C$3</f>
        <v>24.48</v>
      </c>
      <c r="DF29" s="3">
        <v>1.04</v>
      </c>
      <c r="DG29" s="3">
        <f>DF29*基本シート!$C$3</f>
        <v>16.64</v>
      </c>
      <c r="DH29" s="3">
        <v>0.37</v>
      </c>
      <c r="DI29" s="3">
        <f>DH29*基本シート!$C$3</f>
        <v>5.92</v>
      </c>
      <c r="DJ29" s="3">
        <v>0</v>
      </c>
      <c r="DK29" s="3">
        <f>DJ29*基本シート!$C$3</f>
        <v>0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16.07</v>
      </c>
      <c r="EA29" s="3">
        <f>ROUND(DZ29*基本シート!$C$3,0)</f>
        <v>257</v>
      </c>
      <c r="EB29" s="3">
        <v>0.02</v>
      </c>
      <c r="EC29" s="3">
        <v>0.03</v>
      </c>
      <c r="ED29" s="3">
        <v>0.04</v>
      </c>
      <c r="EE29" s="3">
        <v>0.04</v>
      </c>
      <c r="EF29" s="3">
        <v>0.04</v>
      </c>
      <c r="EG29" s="3">
        <v>0.02</v>
      </c>
      <c r="EH29" s="3">
        <v>0.1</v>
      </c>
      <c r="EI29" s="3">
        <v>1.68</v>
      </c>
      <c r="EJ29" s="3">
        <v>3.48</v>
      </c>
      <c r="EK29" s="3">
        <v>1.71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0.57999999999999996</v>
      </c>
      <c r="EU29" s="3">
        <v>0.03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2"/>
        <v>7.8900000000000015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0.03</v>
      </c>
      <c r="FP29" s="3">
        <v>0.92</v>
      </c>
      <c r="FQ29" s="3">
        <v>1.72</v>
      </c>
      <c r="FR29" s="3">
        <v>2.4300000000000002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5.0999999999999996</v>
      </c>
      <c r="FZ29" s="3">
        <v>0.87</v>
      </c>
      <c r="GA29" s="3">
        <v>0.86</v>
      </c>
      <c r="GB29" s="3">
        <v>1.02</v>
      </c>
      <c r="GC29" s="3">
        <v>0.95</v>
      </c>
      <c r="GD29" s="3">
        <v>2.27</v>
      </c>
      <c r="GE29" s="3">
        <v>0.98</v>
      </c>
      <c r="GF29" s="3">
        <v>1.1000000000000001</v>
      </c>
      <c r="GG29" s="3">
        <v>0.99</v>
      </c>
      <c r="GH29" s="3">
        <v>0.65</v>
      </c>
      <c r="GI29" s="3">
        <v>0.84</v>
      </c>
      <c r="GJ29" s="3">
        <v>0.57999999999999996</v>
      </c>
      <c r="GK29" s="3">
        <v>1.06</v>
      </c>
      <c r="GL29" s="3">
        <v>0.45</v>
      </c>
      <c r="GM29" s="3">
        <v>0.44</v>
      </c>
      <c r="GN29" s="3">
        <v>0.75</v>
      </c>
      <c r="GO29" s="3">
        <v>1.84</v>
      </c>
      <c r="GP29" s="3">
        <v>2.5299999999999998</v>
      </c>
      <c r="GQ29" s="3">
        <v>3.15</v>
      </c>
      <c r="GR29" s="3">
        <v>1.63</v>
      </c>
      <c r="GS29" s="3">
        <v>0.71</v>
      </c>
      <c r="GT29" s="3">
        <v>1.0900000000000001</v>
      </c>
      <c r="GU29" s="3">
        <v>0.73</v>
      </c>
      <c r="GV29" s="3">
        <v>0.68</v>
      </c>
      <c r="GW29" s="3">
        <v>0.9</v>
      </c>
      <c r="GX29" s="3">
        <f t="shared" si="14"/>
        <v>27.069999999999997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357</v>
      </c>
      <c r="C30" s="6" t="str">
        <f t="shared" si="9"/>
        <v>日曜日</v>
      </c>
      <c r="D30" s="6"/>
      <c r="E30" s="6" t="str">
        <f t="shared" si="10"/>
        <v>〇</v>
      </c>
      <c r="F30" s="6" t="s">
        <v>428</v>
      </c>
      <c r="G30" s="6" t="s">
        <v>428</v>
      </c>
      <c r="H30" s="3">
        <v>0.85</v>
      </c>
      <c r="I30" s="3">
        <f>IF($E30="〇",H30*基本シート!$E$2,H30*VLOOKUP(LEFT(I$6,FIND("(",I$6)-1),基本シート!$B$6:$C$29,2,FALSE))</f>
        <v>25.423500000000001</v>
      </c>
      <c r="J30" s="3">
        <v>0.96</v>
      </c>
      <c r="K30" s="3">
        <f>IF($E30="〇",J30*基本シート!$E$2,J30*VLOOKUP(LEFT(K$6,FIND("(",K$6)-1),基本シート!$B$6:$C$29,2,FALSE))</f>
        <v>28.7136</v>
      </c>
      <c r="L30" s="3">
        <v>1.24</v>
      </c>
      <c r="M30" s="3">
        <f>IF($E30="〇",L30*基本シート!$E$2,L30*VLOOKUP(LEFT(M$6,FIND("(",M$6)-1),基本シート!$B$6:$C$29,2,FALSE))</f>
        <v>37.0884</v>
      </c>
      <c r="N30" s="3">
        <v>0.93</v>
      </c>
      <c r="O30" s="3">
        <f>IF($E30="〇",N30*基本シート!$E$2,N30*VLOOKUP(LEFT(O$6,FIND("(",O$6)-1),基本シート!$B$6:$C$29,2,FALSE))</f>
        <v>27.816300000000002</v>
      </c>
      <c r="P30" s="3">
        <v>0.98</v>
      </c>
      <c r="Q30" s="3">
        <f>IF($E30="〇",P30*基本シート!$E$2,P30*VLOOKUP(LEFT(Q$6,FIND("(",Q$6)-1),基本シート!$B$6:$C$29,2,FALSE))</f>
        <v>29.311799999999998</v>
      </c>
      <c r="R30" s="3">
        <v>2.65</v>
      </c>
      <c r="S30" s="3">
        <f>IF($E30="〇",R30*基本シート!$E$2,R30*VLOOKUP(LEFT(S$6,FIND("(",S$6)-1),基本シート!$B$6:$C$29,2,FALSE))</f>
        <v>79.261499999999998</v>
      </c>
      <c r="T30" s="3">
        <v>0.62</v>
      </c>
      <c r="U30" s="3">
        <f>IF($E30="〇",T30*基本シート!$E$2,T30*VLOOKUP(LEFT(U$6,FIND("(",U$6)-1),基本シート!$B$6:$C$29,2,FALSE))</f>
        <v>18.5442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0.02</v>
      </c>
      <c r="AO30" s="3">
        <f>IF($E30="〇",AN30*基本シート!$E$2,AN30*VLOOKUP(LEFT(AO$6,FIND("(",AO$6)-1),基本シート!$B$6:$C$29,2,FALSE))</f>
        <v>0.59820000000000007</v>
      </c>
      <c r="AP30" s="3">
        <v>0.02</v>
      </c>
      <c r="AQ30" s="3">
        <f>IF($E30="〇",AP30*基本シート!$E$2,AP30*VLOOKUP(LEFT(AQ$6,FIND("(",AQ$6)-1),基本シート!$B$6:$C$29,2,FALSE))</f>
        <v>0.59820000000000007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0.21</v>
      </c>
      <c r="AW30" s="3">
        <f>IF($E30="〇",AV30*基本シート!$E$2,AV30*VLOOKUP(LEFT(AW$6,FIND("(",AW$6)-1),基本シート!$B$6:$C$29,2,FALSE))</f>
        <v>6.2810999999999995</v>
      </c>
      <c r="AX30" s="3">
        <v>0.81</v>
      </c>
      <c r="AY30" s="3">
        <f>IF($E30="〇",AX30*基本シート!$E$2,AX30*VLOOKUP(LEFT(AY$6,FIND("(",AY$6)-1),基本シート!$B$6:$C$29,2,FALSE))</f>
        <v>24.2271</v>
      </c>
      <c r="AZ30" s="3">
        <v>0.64</v>
      </c>
      <c r="BA30" s="3">
        <f>IF($E30="〇",AZ30*基本シート!$E$2,AZ30*VLOOKUP(LEFT(BA$6,FIND("(",BA$6)-1),基本シート!$B$6:$C$29,2,FALSE))</f>
        <v>19.142400000000002</v>
      </c>
      <c r="BB30" s="3">
        <v>0.63</v>
      </c>
      <c r="BC30" s="3">
        <f>IF($E30="〇",BB30*基本シート!$E$2,BB30*VLOOKUP(LEFT(BC$6,FIND("(",BC$6)-1),基本シート!$B$6:$C$29,2,FALSE))</f>
        <v>18.843299999999999</v>
      </c>
      <c r="BD30" s="3">
        <f t="shared" si="7"/>
        <v>10.56</v>
      </c>
      <c r="BE30" s="3">
        <f t="shared" si="8"/>
        <v>316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0.52</v>
      </c>
      <c r="BM30" s="3">
        <v>3.13</v>
      </c>
      <c r="BN30" s="3">
        <v>5.9</v>
      </c>
      <c r="BO30" s="3">
        <v>7.23</v>
      </c>
      <c r="BP30" s="3">
        <v>8.0500000000000007</v>
      </c>
      <c r="BQ30" s="3">
        <v>8.43</v>
      </c>
      <c r="BR30" s="3">
        <v>7.87</v>
      </c>
      <c r="BS30" s="3">
        <v>7.6</v>
      </c>
      <c r="BT30" s="3">
        <v>6.21</v>
      </c>
      <c r="BU30" s="3">
        <v>4.45</v>
      </c>
      <c r="BV30" s="3">
        <v>2</v>
      </c>
      <c r="BW30" s="3">
        <v>0.22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0.19</v>
      </c>
      <c r="CS30" s="3">
        <f>CR30*基本シート!$C$3</f>
        <v>3.04</v>
      </c>
      <c r="CT30" s="3">
        <v>1.65</v>
      </c>
      <c r="CU30" s="3">
        <f>CT30*基本シート!$C$3</f>
        <v>26.4</v>
      </c>
      <c r="CV30" s="3">
        <v>6.27</v>
      </c>
      <c r="CW30" s="3">
        <f>CV30*基本シート!$C$3</f>
        <v>100.32</v>
      </c>
      <c r="CX30" s="3">
        <v>6.71</v>
      </c>
      <c r="CY30" s="3">
        <f>CX30*基本シート!$C$3</f>
        <v>107.36</v>
      </c>
      <c r="CZ30" s="3">
        <v>7.02</v>
      </c>
      <c r="DA30" s="3">
        <f>CZ30*基本シート!$C$3</f>
        <v>112.32</v>
      </c>
      <c r="DB30" s="3">
        <v>6.01</v>
      </c>
      <c r="DC30" s="3">
        <f>DB30*基本シート!$C$3</f>
        <v>96.16</v>
      </c>
      <c r="DD30" s="3">
        <v>7.15</v>
      </c>
      <c r="DE30" s="3">
        <f>DD30*基本シート!$C$3</f>
        <v>114.4</v>
      </c>
      <c r="DF30" s="3">
        <v>5.36</v>
      </c>
      <c r="DG30" s="3">
        <f>DF30*基本シート!$C$3</f>
        <v>85.76</v>
      </c>
      <c r="DH30" s="3">
        <v>3.13</v>
      </c>
      <c r="DI30" s="3">
        <f>DH30*基本シート!$C$3</f>
        <v>50.08</v>
      </c>
      <c r="DJ30" s="3">
        <v>0.37</v>
      </c>
      <c r="DK30" s="3">
        <f>DJ30*基本シート!$C$3</f>
        <v>5.92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43.899999999999991</v>
      </c>
      <c r="EA30" s="3">
        <f>ROUND(DZ30*基本シート!$C$3,0)</f>
        <v>702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0.01</v>
      </c>
      <c r="EH30" s="3">
        <v>0.12</v>
      </c>
      <c r="EI30" s="3">
        <v>1.98</v>
      </c>
      <c r="EJ30" s="3">
        <v>3.59</v>
      </c>
      <c r="EK30" s="3">
        <v>0.12</v>
      </c>
      <c r="EL30" s="3">
        <v>0</v>
      </c>
      <c r="EM30" s="3">
        <v>0</v>
      </c>
      <c r="EN30" s="3">
        <v>0</v>
      </c>
      <c r="EO30" s="3">
        <v>0</v>
      </c>
      <c r="EP30" s="3">
        <v>0.01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0.03</v>
      </c>
      <c r="EX30" s="3">
        <v>0.03</v>
      </c>
      <c r="EY30" s="3">
        <v>0.03</v>
      </c>
      <c r="EZ30" s="3">
        <f t="shared" si="12"/>
        <v>6.08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0.01</v>
      </c>
      <c r="FN30" s="3">
        <v>0.01</v>
      </c>
      <c r="FO30" s="3">
        <v>0</v>
      </c>
      <c r="FP30" s="3">
        <v>0</v>
      </c>
      <c r="FQ30" s="3">
        <v>0.67</v>
      </c>
      <c r="FR30" s="3">
        <v>2.12</v>
      </c>
      <c r="FS30" s="3">
        <v>0.88</v>
      </c>
      <c r="FT30" s="3">
        <v>0.97</v>
      </c>
      <c r="FU30" s="3">
        <v>0.96</v>
      </c>
      <c r="FV30" s="3">
        <v>0</v>
      </c>
      <c r="FW30" s="3">
        <v>0</v>
      </c>
      <c r="FX30" s="3">
        <v>0</v>
      </c>
      <c r="FY30" s="3">
        <f t="shared" si="13"/>
        <v>5.62</v>
      </c>
      <c r="FZ30" s="3">
        <v>0.82</v>
      </c>
      <c r="GA30" s="3">
        <v>0.93</v>
      </c>
      <c r="GB30" s="3">
        <v>1.21</v>
      </c>
      <c r="GC30" s="3">
        <v>0.9</v>
      </c>
      <c r="GD30" s="3">
        <v>0.95</v>
      </c>
      <c r="GE30" s="3">
        <v>2.66</v>
      </c>
      <c r="GF30" s="3">
        <v>1.02</v>
      </c>
      <c r="GG30" s="3">
        <v>0.96</v>
      </c>
      <c r="GH30" s="3">
        <v>0.66</v>
      </c>
      <c r="GI30" s="3">
        <v>0.84</v>
      </c>
      <c r="GJ30" s="3">
        <v>1.34</v>
      </c>
      <c r="GK30" s="3">
        <v>1.41</v>
      </c>
      <c r="GL30" s="3">
        <v>1.87</v>
      </c>
      <c r="GM30" s="3">
        <v>0.46</v>
      </c>
      <c r="GN30" s="3">
        <v>0.84</v>
      </c>
      <c r="GO30" s="3">
        <v>1.31</v>
      </c>
      <c r="GP30" s="3">
        <v>2.3199999999999998</v>
      </c>
      <c r="GQ30" s="3">
        <v>2.35</v>
      </c>
      <c r="GR30" s="3">
        <v>0.87</v>
      </c>
      <c r="GS30" s="3">
        <v>0.96</v>
      </c>
      <c r="GT30" s="3">
        <v>1.1599999999999999</v>
      </c>
      <c r="GU30" s="3">
        <v>0.78</v>
      </c>
      <c r="GV30" s="3">
        <v>0.61</v>
      </c>
      <c r="GW30" s="3">
        <v>0.6</v>
      </c>
      <c r="GX30" s="3">
        <f t="shared" si="14"/>
        <v>27.830000000000005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358</v>
      </c>
      <c r="C31" s="6" t="str">
        <f t="shared" si="9"/>
        <v>月曜日</v>
      </c>
      <c r="D31" s="6"/>
      <c r="E31" s="6" t="str">
        <f t="shared" si="10"/>
        <v/>
      </c>
      <c r="F31" s="6" t="s">
        <v>426</v>
      </c>
      <c r="G31" s="6" t="s">
        <v>426</v>
      </c>
      <c r="H31" s="3">
        <v>0.59</v>
      </c>
      <c r="I31" s="3">
        <f>IF($E31="〇",H31*基本シート!$E$2,H31*VLOOKUP(LEFT(I$6,FIND("(",I$6)-1),基本シート!$B$6:$C$29,2,FALSE))</f>
        <v>17.646899999999999</v>
      </c>
      <c r="J31" s="3">
        <v>0.59</v>
      </c>
      <c r="K31" s="3">
        <f>IF($E31="〇",J31*基本シート!$E$2,J31*VLOOKUP(LEFT(K$6,FIND("(",K$6)-1),基本シート!$B$6:$C$29,2,FALSE))</f>
        <v>17.646899999999999</v>
      </c>
      <c r="L31" s="3">
        <v>0.63</v>
      </c>
      <c r="M31" s="3">
        <f>IF($E31="〇",L31*基本シート!$E$2,L31*VLOOKUP(LEFT(M$6,FIND("(",M$6)-1),基本シート!$B$6:$C$29,2,FALSE))</f>
        <v>18.843299999999999</v>
      </c>
      <c r="N31" s="3">
        <v>0.59</v>
      </c>
      <c r="O31" s="3">
        <f>IF($E31="〇",N31*基本シート!$E$2,N31*VLOOKUP(LEFT(O$6,FIND("(",O$6)-1),基本シート!$B$6:$C$29,2,FALSE))</f>
        <v>17.646899999999999</v>
      </c>
      <c r="P31" s="3">
        <v>0.83</v>
      </c>
      <c r="Q31" s="3">
        <f>IF($E31="〇",P31*基本シート!$E$2,P31*VLOOKUP(LEFT(Q$6,FIND("(",Q$6)-1),基本シート!$B$6:$C$29,2,FALSE))</f>
        <v>24.825299999999999</v>
      </c>
      <c r="R31" s="3">
        <v>1.53</v>
      </c>
      <c r="S31" s="3">
        <f>IF($E31="〇",R31*基本シート!$E$2,R31*VLOOKUP(LEFT(S$6,FIND("(",S$6)-1),基本シート!$B$6:$C$29,2,FALSE))</f>
        <v>45.762300000000003</v>
      </c>
      <c r="T31" s="3">
        <v>0.28000000000000003</v>
      </c>
      <c r="U31" s="3">
        <f>IF($E31="〇",T31*基本シート!$E$2,T31*VLOOKUP(LEFT(U$6,FIND("(",U$6)-1),基本シート!$B$6:$C$29,2,FALSE))</f>
        <v>8.3748000000000005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0.03</v>
      </c>
      <c r="AU31" s="3">
        <f>IF($E31="〇",AT31*基本シート!$E$2,AT31*VLOOKUP(LEFT(AU$6,FIND("(",AU$6)-1),基本シート!$B$6:$C$29,2,FALSE))</f>
        <v>1.1093999999999999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0.76</v>
      </c>
      <c r="BA31" s="3">
        <f>IF($E31="〇",AZ31*基本シート!$E$2,AZ31*VLOOKUP(LEFT(BA$6,FIND("(",BA$6)-1),基本シート!$B$6:$C$29,2,FALSE))</f>
        <v>22.7316</v>
      </c>
      <c r="BB31" s="3">
        <v>0.64</v>
      </c>
      <c r="BC31" s="3">
        <f>IF($E31="〇",BB31*基本シート!$E$2,BB31*VLOOKUP(LEFT(BC$6,FIND("(",BC$6)-1),基本シート!$B$6:$C$29,2,FALSE))</f>
        <v>19.142400000000002</v>
      </c>
      <c r="BD31" s="3">
        <f t="shared" si="7"/>
        <v>7.26</v>
      </c>
      <c r="BE31" s="3">
        <f t="shared" si="8"/>
        <v>217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0.02</v>
      </c>
      <c r="BL31" s="3">
        <v>0.51</v>
      </c>
      <c r="BM31" s="3">
        <v>1.54</v>
      </c>
      <c r="BN31" s="3">
        <v>2.5499999999999998</v>
      </c>
      <c r="BO31" s="3">
        <v>3.28</v>
      </c>
      <c r="BP31" s="3">
        <v>3.56</v>
      </c>
      <c r="BQ31" s="3">
        <v>3.48</v>
      </c>
      <c r="BR31" s="3">
        <v>5.09</v>
      </c>
      <c r="BS31" s="3">
        <v>6.23</v>
      </c>
      <c r="BT31" s="3">
        <v>4.08</v>
      </c>
      <c r="BU31" s="3">
        <v>2.5299999999999998</v>
      </c>
      <c r="BV31" s="3">
        <v>1.04</v>
      </c>
      <c r="BW31" s="3">
        <v>0.15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2.85</v>
      </c>
      <c r="CY31" s="3">
        <f>CX31*基本シート!$C$3</f>
        <v>45.6</v>
      </c>
      <c r="CZ31" s="3">
        <v>3.26</v>
      </c>
      <c r="DA31" s="3">
        <f>CZ31*基本シート!$C$3</f>
        <v>52.16</v>
      </c>
      <c r="DB31" s="3">
        <v>4.09</v>
      </c>
      <c r="DC31" s="3">
        <f>DB31*基本シート!$C$3</f>
        <v>65.44</v>
      </c>
      <c r="DD31" s="3">
        <v>6.03</v>
      </c>
      <c r="DE31" s="3">
        <f>DD31*基本シート!$C$3</f>
        <v>96.48</v>
      </c>
      <c r="DF31" s="3">
        <v>3.88</v>
      </c>
      <c r="DG31" s="3">
        <f>DF31*基本シート!$C$3</f>
        <v>62.08</v>
      </c>
      <c r="DH31" s="3">
        <v>1.69</v>
      </c>
      <c r="DI31" s="3">
        <f>DH31*基本シート!$C$3</f>
        <v>27.04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21.860000000000007</v>
      </c>
      <c r="EA31" s="3">
        <f>ROUND(DZ31*基本シート!$C$3,0)</f>
        <v>350</v>
      </c>
      <c r="EB31" s="3">
        <v>0.03</v>
      </c>
      <c r="EC31" s="3">
        <v>0.02</v>
      </c>
      <c r="ED31" s="3">
        <v>0.03</v>
      </c>
      <c r="EE31" s="3">
        <v>0.03</v>
      </c>
      <c r="EF31" s="3">
        <v>0.03</v>
      </c>
      <c r="EG31" s="3">
        <v>0.02</v>
      </c>
      <c r="EH31" s="3">
        <v>7.0000000000000007E-2</v>
      </c>
      <c r="EI31" s="3">
        <v>0.95</v>
      </c>
      <c r="EJ31" s="3">
        <v>2.3199999999999998</v>
      </c>
      <c r="EK31" s="3">
        <v>3.05</v>
      </c>
      <c r="EL31" s="3">
        <v>0.49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0.03</v>
      </c>
      <c r="EY31" s="3">
        <v>0.04</v>
      </c>
      <c r="EZ31" s="3">
        <f t="shared" si="12"/>
        <v>7.11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0.05</v>
      </c>
      <c r="FQ31" s="3">
        <v>0.96</v>
      </c>
      <c r="FR31" s="3">
        <v>1.79</v>
      </c>
      <c r="FS31" s="3">
        <v>0.56999999999999995</v>
      </c>
      <c r="FT31" s="3">
        <v>0.93</v>
      </c>
      <c r="FU31" s="3">
        <v>0.92</v>
      </c>
      <c r="FV31" s="3">
        <v>0.45</v>
      </c>
      <c r="FW31" s="3">
        <v>0</v>
      </c>
      <c r="FX31" s="3">
        <v>0</v>
      </c>
      <c r="FY31" s="3">
        <f t="shared" si="13"/>
        <v>5.67</v>
      </c>
      <c r="FZ31" s="3">
        <v>0.56000000000000005</v>
      </c>
      <c r="GA31" s="3">
        <v>0.56999999999999995</v>
      </c>
      <c r="GB31" s="3">
        <v>0.6</v>
      </c>
      <c r="GC31" s="3">
        <v>0.56000000000000005</v>
      </c>
      <c r="GD31" s="3">
        <v>0.8</v>
      </c>
      <c r="GE31" s="3">
        <v>1.53</v>
      </c>
      <c r="GF31" s="3">
        <v>0.72</v>
      </c>
      <c r="GG31" s="3">
        <v>0.59</v>
      </c>
      <c r="GH31" s="3">
        <v>0.22</v>
      </c>
      <c r="GI31" s="3">
        <v>0.22</v>
      </c>
      <c r="GJ31" s="3">
        <v>0.22</v>
      </c>
      <c r="GK31" s="3">
        <v>0.22</v>
      </c>
      <c r="GL31" s="3">
        <v>1</v>
      </c>
      <c r="GM31" s="3">
        <v>0.2</v>
      </c>
      <c r="GN31" s="3">
        <v>0.2</v>
      </c>
      <c r="GO31" s="3">
        <v>0.89</v>
      </c>
      <c r="GP31" s="3">
        <v>2</v>
      </c>
      <c r="GQ31" s="3">
        <v>1.93</v>
      </c>
      <c r="GR31" s="3">
        <v>0.56999999999999995</v>
      </c>
      <c r="GS31" s="3">
        <v>0.95</v>
      </c>
      <c r="GT31" s="3">
        <v>0.91</v>
      </c>
      <c r="GU31" s="3">
        <v>1.23</v>
      </c>
      <c r="GV31" s="3">
        <v>0.73</v>
      </c>
      <c r="GW31" s="3">
        <v>0.6</v>
      </c>
      <c r="GX31" s="3">
        <f t="shared" si="14"/>
        <v>18.02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359</v>
      </c>
      <c r="C32" s="6" t="str">
        <f t="shared" si="9"/>
        <v>火曜日</v>
      </c>
      <c r="D32" s="6"/>
      <c r="E32" s="6" t="str">
        <f t="shared" si="10"/>
        <v/>
      </c>
      <c r="F32" s="6" t="s">
        <v>426</v>
      </c>
      <c r="G32" s="6" t="s">
        <v>426</v>
      </c>
      <c r="H32" s="3">
        <v>0.6</v>
      </c>
      <c r="I32" s="3">
        <f>IF($E32="〇",H32*基本シート!$E$2,H32*VLOOKUP(LEFT(I$6,FIND("(",I$6)-1),基本シート!$B$6:$C$29,2,FALSE))</f>
        <v>17.945999999999998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0.63</v>
      </c>
      <c r="M32" s="3">
        <f>IF($E32="〇",L32*基本シート!$E$2,L32*VLOOKUP(LEFT(M$6,FIND("(",M$6)-1),基本シート!$B$6:$C$29,2,FALSE))</f>
        <v>18.843299999999999</v>
      </c>
      <c r="N32" s="3">
        <v>0.7</v>
      </c>
      <c r="O32" s="3">
        <f>IF($E32="〇",N32*基本シート!$E$2,N32*VLOOKUP(LEFT(O$6,FIND("(",O$6)-1),基本シート!$B$6:$C$29,2,FALSE))</f>
        <v>20.936999999999998</v>
      </c>
      <c r="P32" s="3">
        <v>1.7</v>
      </c>
      <c r="Q32" s="3">
        <f>IF($E32="〇",P32*基本シート!$E$2,P32*VLOOKUP(LEFT(Q$6,FIND("(",Q$6)-1),基本シート!$B$6:$C$29,2,FALSE))</f>
        <v>50.847000000000001</v>
      </c>
      <c r="R32" s="3">
        <v>0.61</v>
      </c>
      <c r="S32" s="3">
        <f>IF($E32="〇",R32*基本シート!$E$2,R32*VLOOKUP(LEFT(S$6,FIND("(",S$6)-1),基本シート!$B$6:$C$29,2,FALSE))</f>
        <v>18.245100000000001</v>
      </c>
      <c r="T32" s="3">
        <v>0.23</v>
      </c>
      <c r="U32" s="3">
        <f>IF($E32="〇",T32*基本シート!$E$2,T32*VLOOKUP(LEFT(U$6,FIND("(",U$6)-1),基本シート!$B$6:$C$29,2,FALSE))</f>
        <v>6.8793000000000006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0.51</v>
      </c>
      <c r="AQ32" s="3">
        <f>IF($E32="〇",AP32*基本シート!$E$2,AP32*VLOOKUP(LEFT(AQ$6,FIND("(",AQ$6)-1),基本シート!$B$6:$C$29,2,FALSE))</f>
        <v>18.8598</v>
      </c>
      <c r="AR32" s="3">
        <v>1.21</v>
      </c>
      <c r="AS32" s="3">
        <f>IF($E32="〇",AR32*基本シート!$E$2,AR32*VLOOKUP(LEFT(AS$6,FIND("(",AS$6)-1),基本シート!$B$6:$C$29,2,FALSE))</f>
        <v>44.745799999999996</v>
      </c>
      <c r="AT32" s="3">
        <v>0.97</v>
      </c>
      <c r="AU32" s="3">
        <f>IF($E32="〇",AT32*基本シート!$E$2,AT32*VLOOKUP(LEFT(AU$6,FIND("(",AU$6)-1),基本シート!$B$6:$C$29,2,FALSE))</f>
        <v>35.870599999999996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1.17</v>
      </c>
      <c r="AY32" s="3">
        <f>IF($E32="〇",AX32*基本シート!$E$2,AX32*VLOOKUP(LEFT(AY$6,FIND("(",AY$6)-1),基本シート!$B$6:$C$29,2,FALSE))</f>
        <v>34.994699999999995</v>
      </c>
      <c r="AZ32" s="3">
        <v>0.77</v>
      </c>
      <c r="BA32" s="3">
        <f>IF($E32="〇",AZ32*基本シート!$E$2,AZ32*VLOOKUP(LEFT(BA$6,FIND("(",BA$6)-1),基本シート!$B$6:$C$29,2,FALSE))</f>
        <v>23.0307</v>
      </c>
      <c r="BB32" s="3">
        <v>0.7</v>
      </c>
      <c r="BC32" s="3">
        <f>IF($E32="〇",BB32*基本シート!$E$2,BB32*VLOOKUP(LEFT(BC$6,FIND("(",BC$6)-1),基本シート!$B$6:$C$29,2,FALSE))</f>
        <v>20.936999999999998</v>
      </c>
      <c r="BD32" s="3">
        <f t="shared" si="7"/>
        <v>11.53</v>
      </c>
      <c r="BE32" s="3">
        <f t="shared" si="8"/>
        <v>372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0.02</v>
      </c>
      <c r="BL32" s="3">
        <v>0.76</v>
      </c>
      <c r="BM32" s="3">
        <v>2.08</v>
      </c>
      <c r="BN32" s="3">
        <v>2.2000000000000002</v>
      </c>
      <c r="BO32" s="3">
        <v>1.86</v>
      </c>
      <c r="BP32" s="3">
        <v>1.57</v>
      </c>
      <c r="BQ32" s="3">
        <v>1.1499999999999999</v>
      </c>
      <c r="BR32" s="3">
        <v>0.95</v>
      </c>
      <c r="BS32" s="3">
        <v>1.1100000000000001</v>
      </c>
      <c r="BT32" s="3">
        <v>0.79</v>
      </c>
      <c r="BU32" s="3">
        <v>0.4</v>
      </c>
      <c r="BV32" s="3">
        <v>0.18</v>
      </c>
      <c r="BW32" s="3">
        <v>0.02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0.16</v>
      </c>
      <c r="DA32" s="3">
        <f>CZ32*基本シート!$C$3</f>
        <v>2.56</v>
      </c>
      <c r="DB32" s="3">
        <v>0.75</v>
      </c>
      <c r="DC32" s="3">
        <f>DB32*基本シート!$C$3</f>
        <v>12</v>
      </c>
      <c r="DD32" s="3">
        <v>0.89</v>
      </c>
      <c r="DE32" s="3">
        <f>DD32*基本シート!$C$3</f>
        <v>14.24</v>
      </c>
      <c r="DF32" s="3">
        <v>0.51</v>
      </c>
      <c r="DG32" s="3">
        <f>DF32*基本シート!$C$3</f>
        <v>8.16</v>
      </c>
      <c r="DH32" s="3">
        <v>0.05</v>
      </c>
      <c r="DI32" s="3">
        <f>DH32*基本シート!$C$3</f>
        <v>0.8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1"/>
        <v>2.37</v>
      </c>
      <c r="EA32" s="3">
        <f>ROUND(DZ32*基本シート!$C$3,0)</f>
        <v>38</v>
      </c>
      <c r="EB32" s="3">
        <v>0.04</v>
      </c>
      <c r="EC32" s="3">
        <v>0.04</v>
      </c>
      <c r="ED32" s="3">
        <v>0.05</v>
      </c>
      <c r="EE32" s="3">
        <v>0.04</v>
      </c>
      <c r="EF32" s="3">
        <v>0.04</v>
      </c>
      <c r="EG32" s="3">
        <v>0.03</v>
      </c>
      <c r="EH32" s="3">
        <v>0.23</v>
      </c>
      <c r="EI32" s="3">
        <v>1.48</v>
      </c>
      <c r="EJ32" s="3">
        <v>1.99</v>
      </c>
      <c r="EK32" s="3">
        <v>1.65</v>
      </c>
      <c r="EL32" s="3">
        <v>0.66</v>
      </c>
      <c r="EM32" s="3">
        <v>0.77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2"/>
        <v>7.25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</v>
      </c>
      <c r="FP32" s="3">
        <v>1.1100000000000001</v>
      </c>
      <c r="FQ32" s="3">
        <v>2.0099999999999998</v>
      </c>
      <c r="FR32" s="3">
        <v>2.14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5.27</v>
      </c>
      <c r="FZ32" s="3">
        <v>0.56000000000000005</v>
      </c>
      <c r="GA32" s="3">
        <v>0.54</v>
      </c>
      <c r="GB32" s="3">
        <v>0.57999999999999996</v>
      </c>
      <c r="GC32" s="3">
        <v>0.66</v>
      </c>
      <c r="GD32" s="3">
        <v>1.66</v>
      </c>
      <c r="GE32" s="3">
        <v>0.6</v>
      </c>
      <c r="GF32" s="3">
        <v>0.76</v>
      </c>
      <c r="GG32" s="3">
        <v>0.6</v>
      </c>
      <c r="GH32" s="3">
        <v>0.21</v>
      </c>
      <c r="GI32" s="3">
        <v>0.21</v>
      </c>
      <c r="GJ32" s="3">
        <v>0.9</v>
      </c>
      <c r="GK32" s="3">
        <v>0.22</v>
      </c>
      <c r="GL32" s="3">
        <v>0.21</v>
      </c>
      <c r="GM32" s="3">
        <v>0.22</v>
      </c>
      <c r="GN32" s="3">
        <v>0.28000000000000003</v>
      </c>
      <c r="GO32" s="3">
        <v>1.46</v>
      </c>
      <c r="GP32" s="3">
        <v>2.19</v>
      </c>
      <c r="GQ32" s="3">
        <v>2.67</v>
      </c>
      <c r="GR32" s="3">
        <v>1.18</v>
      </c>
      <c r="GS32" s="3">
        <v>0.93</v>
      </c>
      <c r="GT32" s="3">
        <v>1.1100000000000001</v>
      </c>
      <c r="GU32" s="3">
        <v>1.1299999999999999</v>
      </c>
      <c r="GV32" s="3">
        <v>0.73</v>
      </c>
      <c r="GW32" s="3">
        <v>0.66</v>
      </c>
      <c r="GX32" s="3">
        <f t="shared" si="14"/>
        <v>20.269999999999996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360</v>
      </c>
      <c r="C33" s="6" t="str">
        <f t="shared" si="9"/>
        <v>水曜日</v>
      </c>
      <c r="D33" s="6"/>
      <c r="E33" s="6" t="str">
        <f t="shared" si="10"/>
        <v/>
      </c>
      <c r="F33" s="6" t="s">
        <v>428</v>
      </c>
      <c r="G33" s="6" t="s">
        <v>428</v>
      </c>
      <c r="H33" s="3">
        <v>0.69</v>
      </c>
      <c r="I33" s="3">
        <f>IF($E33="〇",H33*基本シート!$E$2,H33*VLOOKUP(LEFT(I$6,FIND("(",I$6)-1),基本シート!$B$6:$C$29,2,FALSE))</f>
        <v>20.637899999999998</v>
      </c>
      <c r="J33" s="3">
        <v>0.67</v>
      </c>
      <c r="K33" s="3">
        <f>IF($E33="〇",J33*基本シート!$E$2,J33*VLOOKUP(LEFT(K$6,FIND("(",K$6)-1),基本シート!$B$6:$C$29,2,FALSE))</f>
        <v>20.0397</v>
      </c>
      <c r="L33" s="3">
        <v>0.66</v>
      </c>
      <c r="M33" s="3">
        <f>IF($E33="〇",L33*基本シート!$E$2,L33*VLOOKUP(LEFT(M$6,FIND("(",M$6)-1),基本シート!$B$6:$C$29,2,FALSE))</f>
        <v>19.740600000000001</v>
      </c>
      <c r="N33" s="3">
        <v>0.72</v>
      </c>
      <c r="O33" s="3">
        <f>IF($E33="〇",N33*基本シート!$E$2,N33*VLOOKUP(LEFT(O$6,FIND("(",O$6)-1),基本シート!$B$6:$C$29,2,FALSE))</f>
        <v>21.5352</v>
      </c>
      <c r="P33" s="3">
        <v>2</v>
      </c>
      <c r="Q33" s="3">
        <f>IF($E33="〇",P33*基本シート!$E$2,P33*VLOOKUP(LEFT(Q$6,FIND("(",Q$6)-1),基本シート!$B$6:$C$29,2,FALSE))</f>
        <v>59.82</v>
      </c>
      <c r="R33" s="3">
        <v>0.97</v>
      </c>
      <c r="S33" s="3">
        <f>IF($E33="〇",R33*基本シート!$E$2,R33*VLOOKUP(LEFT(S$6,FIND("(",S$6)-1),基本シート!$B$6:$C$29,2,FALSE))</f>
        <v>29.012699999999999</v>
      </c>
      <c r="T33" s="3">
        <v>0.39</v>
      </c>
      <c r="U33" s="3">
        <f>IF($E33="〇",T33*基本シート!$E$2,T33*VLOOKUP(LEFT(U$6,FIND("(",U$6)-1),基本シート!$B$6:$C$29,2,FALSE))</f>
        <v>11.664900000000001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0.02</v>
      </c>
      <c r="AU33" s="3">
        <f>IF($E33="〇",AT33*基本シート!$E$2,AT33*VLOOKUP(LEFT(AU$6,FIND("(",AU$6)-1),基本シート!$B$6:$C$29,2,FALSE))</f>
        <v>0.73959999999999992</v>
      </c>
      <c r="AV33" s="3">
        <v>0.32</v>
      </c>
      <c r="AW33" s="3">
        <f>IF($E33="〇",AV33*基本シート!$E$2,AV33*VLOOKUP(LEFT(AW$6,FIND("(",AW$6)-1),基本シート!$B$6:$C$29,2,FALSE))</f>
        <v>11.833599999999999</v>
      </c>
      <c r="AX33" s="3">
        <v>1.25</v>
      </c>
      <c r="AY33" s="3">
        <f>IF($E33="〇",AX33*基本シート!$E$2,AX33*VLOOKUP(LEFT(AY$6,FIND("(",AY$6)-1),基本シート!$B$6:$C$29,2,FALSE))</f>
        <v>37.387500000000003</v>
      </c>
      <c r="AZ33" s="3">
        <v>0.86</v>
      </c>
      <c r="BA33" s="3">
        <f>IF($E33="〇",AZ33*基本シート!$E$2,AZ33*VLOOKUP(LEFT(BA$6,FIND("(",BA$6)-1),基本シート!$B$6:$C$29,2,FALSE))</f>
        <v>25.7226</v>
      </c>
      <c r="BB33" s="3">
        <v>0.72</v>
      </c>
      <c r="BC33" s="3">
        <f>IF($E33="〇",BB33*基本シート!$E$2,BB33*VLOOKUP(LEFT(BC$6,FIND("(",BC$6)-1),基本シート!$B$6:$C$29,2,FALSE))</f>
        <v>21.5352</v>
      </c>
      <c r="BD33" s="3">
        <f t="shared" si="7"/>
        <v>9.2999999999999989</v>
      </c>
      <c r="BE33" s="3">
        <f t="shared" si="8"/>
        <v>281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0.03</v>
      </c>
      <c r="BL33" s="3">
        <v>0.81</v>
      </c>
      <c r="BM33" s="3">
        <v>3.51</v>
      </c>
      <c r="BN33" s="3">
        <v>6.23</v>
      </c>
      <c r="BO33" s="3">
        <v>7.58</v>
      </c>
      <c r="BP33" s="3">
        <v>7.93</v>
      </c>
      <c r="BQ33" s="3">
        <v>8.4499999999999993</v>
      </c>
      <c r="BR33" s="3">
        <v>6.18</v>
      </c>
      <c r="BS33" s="3">
        <v>6.92</v>
      </c>
      <c r="BT33" s="3">
        <v>6.93</v>
      </c>
      <c r="BU33" s="3">
        <v>4.5199999999999996</v>
      </c>
      <c r="BV33" s="3">
        <v>0.86</v>
      </c>
      <c r="BW33" s="3">
        <v>0.19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0.11</v>
      </c>
      <c r="CS33" s="3">
        <f>CR33*基本シート!$C$3</f>
        <v>1.76</v>
      </c>
      <c r="CT33" s="3">
        <v>2.46</v>
      </c>
      <c r="CU33" s="3">
        <f>CT33*基本シート!$C$3</f>
        <v>39.36</v>
      </c>
      <c r="CV33" s="3">
        <v>7.22</v>
      </c>
      <c r="CW33" s="3">
        <f>CV33*基本シート!$C$3</f>
        <v>115.52</v>
      </c>
      <c r="CX33" s="3">
        <v>7.66</v>
      </c>
      <c r="CY33" s="3">
        <f>CX33*基本シート!$C$3</f>
        <v>122.56</v>
      </c>
      <c r="CZ33" s="3">
        <v>8.16</v>
      </c>
      <c r="DA33" s="3">
        <f>CZ33*基本シート!$C$3</f>
        <v>130.56</v>
      </c>
      <c r="DB33" s="3">
        <v>5.89</v>
      </c>
      <c r="DC33" s="3">
        <f>DB33*基本シート!$C$3</f>
        <v>94.24</v>
      </c>
      <c r="DD33" s="3">
        <v>6.59</v>
      </c>
      <c r="DE33" s="3">
        <f>DD33*基本シート!$C$3</f>
        <v>105.44</v>
      </c>
      <c r="DF33" s="3">
        <v>6.6</v>
      </c>
      <c r="DG33" s="3">
        <f>DF33*基本シート!$C$3</f>
        <v>105.6</v>
      </c>
      <c r="DH33" s="3">
        <v>2.69</v>
      </c>
      <c r="DI33" s="3">
        <f>DH33*基本シート!$C$3</f>
        <v>43.04</v>
      </c>
      <c r="DJ33" s="3">
        <v>0.03</v>
      </c>
      <c r="DK33" s="3">
        <f>DJ33*基本シート!$C$3</f>
        <v>0.48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47.44</v>
      </c>
      <c r="EA33" s="3">
        <f>ROUND(DZ33*基本シート!$C$3,0)</f>
        <v>759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0.02</v>
      </c>
      <c r="EH33" s="3">
        <v>0.2</v>
      </c>
      <c r="EI33" s="3">
        <v>2.63</v>
      </c>
      <c r="EJ33" s="3">
        <v>3.53</v>
      </c>
      <c r="EK33" s="3">
        <v>7.0000000000000007E-2</v>
      </c>
      <c r="EL33" s="3">
        <v>0</v>
      </c>
      <c r="EM33" s="3">
        <v>0.01</v>
      </c>
      <c r="EN33" s="3">
        <v>0</v>
      </c>
      <c r="EO33" s="3">
        <v>0.01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6.7600000000000007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0.01</v>
      </c>
      <c r="FP33" s="3">
        <v>0.13</v>
      </c>
      <c r="FQ33" s="3">
        <v>1.2</v>
      </c>
      <c r="FR33" s="3">
        <v>1.98</v>
      </c>
      <c r="FS33" s="3">
        <v>0.81</v>
      </c>
      <c r="FT33" s="3">
        <v>0.99</v>
      </c>
      <c r="FU33" s="3">
        <v>0.54</v>
      </c>
      <c r="FV33" s="3">
        <v>0</v>
      </c>
      <c r="FW33" s="3">
        <v>0</v>
      </c>
      <c r="FX33" s="3">
        <v>0</v>
      </c>
      <c r="FY33" s="3">
        <f t="shared" si="13"/>
        <v>5.66</v>
      </c>
      <c r="FZ33" s="3">
        <v>0.65</v>
      </c>
      <c r="GA33" s="3">
        <v>0.63</v>
      </c>
      <c r="GB33" s="3">
        <v>0.62</v>
      </c>
      <c r="GC33" s="3">
        <v>0.68</v>
      </c>
      <c r="GD33" s="3">
        <v>1.96</v>
      </c>
      <c r="GE33" s="3">
        <v>0.98</v>
      </c>
      <c r="GF33" s="3">
        <v>1</v>
      </c>
      <c r="GG33" s="3">
        <v>0.77</v>
      </c>
      <c r="GH33" s="3">
        <v>0.24</v>
      </c>
      <c r="GI33" s="3">
        <v>0.28999999999999998</v>
      </c>
      <c r="GJ33" s="3">
        <v>0.27</v>
      </c>
      <c r="GK33" s="3">
        <v>0.28000000000000003</v>
      </c>
      <c r="GL33" s="3">
        <v>0.28999999999999998</v>
      </c>
      <c r="GM33" s="3">
        <v>0.32</v>
      </c>
      <c r="GN33" s="3">
        <v>0.34</v>
      </c>
      <c r="GO33" s="3">
        <v>1.96</v>
      </c>
      <c r="GP33" s="3">
        <v>2.04</v>
      </c>
      <c r="GQ33" s="3">
        <v>2.17</v>
      </c>
      <c r="GR33" s="3">
        <v>0.81</v>
      </c>
      <c r="GS33" s="3">
        <v>1</v>
      </c>
      <c r="GT33" s="3">
        <v>0.86</v>
      </c>
      <c r="GU33" s="3">
        <v>1.22</v>
      </c>
      <c r="GV33" s="3">
        <v>0.83</v>
      </c>
      <c r="GW33" s="3">
        <v>0.69</v>
      </c>
      <c r="GX33" s="3">
        <f t="shared" si="14"/>
        <v>20.899999999999995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361</v>
      </c>
      <c r="C34" s="6" t="str">
        <f t="shared" si="9"/>
        <v>木曜日</v>
      </c>
      <c r="D34" s="6"/>
      <c r="E34" s="6" t="str">
        <f t="shared" si="10"/>
        <v/>
      </c>
      <c r="F34" s="6" t="s">
        <v>428</v>
      </c>
      <c r="G34" s="6" t="s">
        <v>431</v>
      </c>
      <c r="H34" s="3">
        <v>0.83</v>
      </c>
      <c r="I34" s="3">
        <f>IF($E34="〇",H34*基本シート!$E$2,H34*VLOOKUP(LEFT(I$6,FIND("(",I$6)-1),基本シート!$B$6:$C$29,2,FALSE))</f>
        <v>24.825299999999999</v>
      </c>
      <c r="J34" s="3">
        <v>0.85</v>
      </c>
      <c r="K34" s="3">
        <f>IF($E34="〇",J34*基本シート!$E$2,J34*VLOOKUP(LEFT(K$6,FIND("(",K$6)-1),基本シート!$B$6:$C$29,2,FALSE))</f>
        <v>25.423500000000001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</v>
      </c>
      <c r="O34" s="3">
        <f>IF($E34="〇",N34*基本シート!$E$2,N34*VLOOKUP(LEFT(O$6,FIND("(",O$6)-1),基本シート!$B$6:$C$29,2,FALSE))</f>
        <v>26.919</v>
      </c>
      <c r="P34" s="3">
        <v>1.24</v>
      </c>
      <c r="Q34" s="3">
        <f>IF($E34="〇",P34*基本シート!$E$2,P34*VLOOKUP(LEFT(Q$6,FIND("(",Q$6)-1),基本シート!$B$6:$C$29,2,FALSE))</f>
        <v>37.0884</v>
      </c>
      <c r="R34" s="3">
        <v>1.07</v>
      </c>
      <c r="S34" s="3">
        <f>IF($E34="〇",R34*基本シート!$E$2,R34*VLOOKUP(LEFT(S$6,FIND("(",S$6)-1),基本シート!$B$6:$C$29,2,FALSE))</f>
        <v>32.003700000000002</v>
      </c>
      <c r="T34" s="3">
        <v>0.42</v>
      </c>
      <c r="U34" s="3">
        <f>IF($E34="〇",T34*基本シート!$E$2,T34*VLOOKUP(LEFT(U$6,FIND("(",U$6)-1),基本シート!$B$6:$C$29,2,FALSE))</f>
        <v>12.562199999999999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0.36979999999999996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0.02</v>
      </c>
      <c r="AU34" s="3">
        <f>IF($E34="〇",AT34*基本シート!$E$2,AT34*VLOOKUP(LEFT(AU$6,FIND("(",AU$6)-1),基本シート!$B$6:$C$29,2,FALSE))</f>
        <v>0.73959999999999992</v>
      </c>
      <c r="AV34" s="3">
        <v>0.01</v>
      </c>
      <c r="AW34" s="3">
        <f>IF($E34="〇",AV34*基本シート!$E$2,AV34*VLOOKUP(LEFT(AW$6,FIND("(",AW$6)-1),基本シート!$B$6:$C$29,2,FALSE))</f>
        <v>0.36979999999999996</v>
      </c>
      <c r="AX34" s="3">
        <v>0.53</v>
      </c>
      <c r="AY34" s="3">
        <f>IF($E34="〇",AX34*基本シート!$E$2,AX34*VLOOKUP(LEFT(AY$6,FIND("(",AY$6)-1),基本シート!$B$6:$C$29,2,FALSE))</f>
        <v>15.852300000000001</v>
      </c>
      <c r="AZ34" s="3">
        <v>0.78</v>
      </c>
      <c r="BA34" s="3">
        <f>IF($E34="〇",AZ34*基本シート!$E$2,AZ34*VLOOKUP(LEFT(BA$6,FIND("(",BA$6)-1),基本シート!$B$6:$C$29,2,FALSE))</f>
        <v>23.329800000000002</v>
      </c>
      <c r="BB34" s="3">
        <v>0.59</v>
      </c>
      <c r="BC34" s="3">
        <f>IF($E34="〇",BB34*基本シート!$E$2,BB34*VLOOKUP(LEFT(BC$6,FIND("(",BC$6)-1),基本シート!$B$6:$C$29,2,FALSE))</f>
        <v>17.646899999999999</v>
      </c>
      <c r="BD34" s="3">
        <f t="shared" si="7"/>
        <v>8.14</v>
      </c>
      <c r="BE34" s="3">
        <f t="shared" si="8"/>
        <v>244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0.03</v>
      </c>
      <c r="BL34" s="3">
        <v>0.88</v>
      </c>
      <c r="BM34" s="3">
        <v>3.54</v>
      </c>
      <c r="BN34" s="3">
        <v>6.17</v>
      </c>
      <c r="BO34" s="3">
        <v>7.43</v>
      </c>
      <c r="BP34" s="3">
        <v>7.76</v>
      </c>
      <c r="BQ34" s="3">
        <v>6.69</v>
      </c>
      <c r="BR34" s="3">
        <v>6.59</v>
      </c>
      <c r="BS34" s="3">
        <v>7.02</v>
      </c>
      <c r="BT34" s="3">
        <v>5.51</v>
      </c>
      <c r="BU34" s="3">
        <v>3.14</v>
      </c>
      <c r="BV34" s="3">
        <v>1.27</v>
      </c>
      <c r="BW34" s="3">
        <v>0.24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0.3</v>
      </c>
      <c r="CS34" s="3">
        <f>CR34*基本シート!$C$3</f>
        <v>4.8</v>
      </c>
      <c r="CT34" s="3">
        <v>1.95</v>
      </c>
      <c r="CU34" s="3">
        <f>CT34*基本シート!$C$3</f>
        <v>31.2</v>
      </c>
      <c r="CV34" s="3">
        <v>6.9</v>
      </c>
      <c r="CW34" s="3">
        <f>CV34*基本シート!$C$3</f>
        <v>110.4</v>
      </c>
      <c r="CX34" s="3">
        <v>7.56</v>
      </c>
      <c r="CY34" s="3">
        <f>CX34*基本シート!$C$3</f>
        <v>120.96</v>
      </c>
      <c r="CZ34" s="3">
        <v>6.46</v>
      </c>
      <c r="DA34" s="3">
        <f>CZ34*基本シート!$C$3</f>
        <v>103.36</v>
      </c>
      <c r="DB34" s="3">
        <v>6.38</v>
      </c>
      <c r="DC34" s="3">
        <f>DB34*基本シート!$C$3</f>
        <v>102.08</v>
      </c>
      <c r="DD34" s="3">
        <v>6.79</v>
      </c>
      <c r="DE34" s="3">
        <f>DD34*基本シート!$C$3</f>
        <v>108.64</v>
      </c>
      <c r="DF34" s="3">
        <v>4.8600000000000003</v>
      </c>
      <c r="DG34" s="3">
        <f>DF34*基本シート!$C$3</f>
        <v>77.760000000000005</v>
      </c>
      <c r="DH34" s="3">
        <v>1.25</v>
      </c>
      <c r="DI34" s="3">
        <f>DH34*基本シート!$C$3</f>
        <v>20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42.489999999999995</v>
      </c>
      <c r="EA34" s="3">
        <f>ROUND(DZ34*基本シート!$C$3,0)</f>
        <v>680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0.2</v>
      </c>
      <c r="EI34" s="3">
        <v>2.5499999999999998</v>
      </c>
      <c r="EJ34" s="3">
        <v>3.93</v>
      </c>
      <c r="EK34" s="3">
        <v>0.3</v>
      </c>
      <c r="EL34" s="3">
        <v>0</v>
      </c>
      <c r="EM34" s="3">
        <v>0</v>
      </c>
      <c r="EN34" s="3">
        <v>0.01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0.04</v>
      </c>
      <c r="EY34" s="3">
        <v>0.04</v>
      </c>
      <c r="EZ34" s="3">
        <f t="shared" si="12"/>
        <v>7.2399999999999993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0.01</v>
      </c>
      <c r="FM34" s="3">
        <v>0</v>
      </c>
      <c r="FN34" s="3">
        <v>0.01</v>
      </c>
      <c r="FO34" s="3">
        <v>0</v>
      </c>
      <c r="FP34" s="3">
        <v>0.01</v>
      </c>
      <c r="FQ34" s="3">
        <v>0.68</v>
      </c>
      <c r="FR34" s="3">
        <v>1.86</v>
      </c>
      <c r="FS34" s="3">
        <v>0.61</v>
      </c>
      <c r="FT34" s="3">
        <v>0.84</v>
      </c>
      <c r="FU34" s="3">
        <v>0.97</v>
      </c>
      <c r="FV34" s="3">
        <v>0.59</v>
      </c>
      <c r="FW34" s="3">
        <v>0</v>
      </c>
      <c r="FX34" s="3">
        <v>0</v>
      </c>
      <c r="FY34" s="3">
        <f t="shared" si="13"/>
        <v>5.58</v>
      </c>
      <c r="FZ34" s="3">
        <v>0.8</v>
      </c>
      <c r="GA34" s="3">
        <v>0.82</v>
      </c>
      <c r="GB34" s="3">
        <v>0.85</v>
      </c>
      <c r="GC34" s="3">
        <v>0.87</v>
      </c>
      <c r="GD34" s="3">
        <v>1.21</v>
      </c>
      <c r="GE34" s="3">
        <v>1.0900000000000001</v>
      </c>
      <c r="GF34" s="3">
        <v>1.1000000000000001</v>
      </c>
      <c r="GG34" s="3">
        <v>0.69</v>
      </c>
      <c r="GH34" s="3">
        <v>0.28999999999999998</v>
      </c>
      <c r="GI34" s="3">
        <v>0.23</v>
      </c>
      <c r="GJ34" s="3">
        <v>0.2</v>
      </c>
      <c r="GK34" s="3">
        <v>0.24</v>
      </c>
      <c r="GL34" s="3">
        <v>0.2</v>
      </c>
      <c r="GM34" s="3">
        <v>0.24</v>
      </c>
      <c r="GN34" s="3">
        <v>0.64</v>
      </c>
      <c r="GO34" s="3">
        <v>1.9</v>
      </c>
      <c r="GP34" s="3">
        <v>1.95</v>
      </c>
      <c r="GQ34" s="3">
        <v>2.1</v>
      </c>
      <c r="GR34" s="3">
        <v>0.61</v>
      </c>
      <c r="GS34" s="3">
        <v>0.85</v>
      </c>
      <c r="GT34" s="3">
        <v>0.97</v>
      </c>
      <c r="GU34" s="3">
        <v>1.1200000000000001</v>
      </c>
      <c r="GV34" s="3">
        <v>0.74</v>
      </c>
      <c r="GW34" s="3">
        <v>0.55000000000000004</v>
      </c>
      <c r="GX34" s="3">
        <f t="shared" si="14"/>
        <v>20.260000000000002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362</v>
      </c>
      <c r="C35" s="6" t="str">
        <f t="shared" si="9"/>
        <v>金曜日</v>
      </c>
      <c r="D35" s="6"/>
      <c r="E35" s="6" t="str">
        <f t="shared" si="10"/>
        <v/>
      </c>
      <c r="F35" s="6" t="s">
        <v>492</v>
      </c>
      <c r="G35" s="6" t="s">
        <v>428</v>
      </c>
      <c r="H35" s="3">
        <v>0.6</v>
      </c>
      <c r="I35" s="3">
        <f>IF($E35="〇",H35*基本シート!$E$2,H35*VLOOKUP(LEFT(I$6,FIND("(",I$6)-1),基本シート!$B$6:$C$29,2,FALSE))</f>
        <v>17.945999999999998</v>
      </c>
      <c r="J35" s="3">
        <v>0.57999999999999996</v>
      </c>
      <c r="K35" s="3">
        <f>IF($E35="〇",J35*基本シート!$E$2,J35*VLOOKUP(LEFT(K$6,FIND("(",K$6)-1),基本シート!$B$6:$C$29,2,FALSE))</f>
        <v>17.347799999999999</v>
      </c>
      <c r="L35" s="3">
        <v>0.57999999999999996</v>
      </c>
      <c r="M35" s="3">
        <f>IF($E35="〇",L35*基本シート!$E$2,L35*VLOOKUP(LEFT(M$6,FIND("(",M$6)-1),基本シート!$B$6:$C$29,2,FALSE))</f>
        <v>17.347799999999999</v>
      </c>
      <c r="N35" s="3">
        <v>0.57999999999999996</v>
      </c>
      <c r="O35" s="3">
        <f>IF($E35="〇",N35*基本シート!$E$2,N35*VLOOKUP(LEFT(O$6,FIND("(",O$6)-1),基本シート!$B$6:$C$29,2,FALSE))</f>
        <v>17.347799999999999</v>
      </c>
      <c r="P35" s="3">
        <v>0.77</v>
      </c>
      <c r="Q35" s="3">
        <f>IF($E35="〇",P35*基本シート!$E$2,P35*VLOOKUP(LEFT(Q$6,FIND("(",Q$6)-1),基本シート!$B$6:$C$29,2,FALSE))</f>
        <v>23.0307</v>
      </c>
      <c r="R35" s="3">
        <v>0.67</v>
      </c>
      <c r="S35" s="3">
        <f>IF($E35="〇",R35*基本シート!$E$2,R35*VLOOKUP(LEFT(S$6,FIND("(",S$6)-1),基本シート!$B$6:$C$29,2,FALSE))</f>
        <v>20.0397</v>
      </c>
      <c r="T35" s="3">
        <v>0.73</v>
      </c>
      <c r="U35" s="3">
        <f>IF($E35="〇",T35*基本シート!$E$2,T35*VLOOKUP(LEFT(U$6,FIND("(",U$6)-1),基本シート!$B$6:$C$29,2,FALSE))</f>
        <v>21.834299999999999</v>
      </c>
      <c r="V35" s="3">
        <v>0.48</v>
      </c>
      <c r="W35" s="3">
        <f>IF($E35="〇",V35*基本シート!$E$2,V35*VLOOKUP(LEFT(W$6,FIND("(",W$6)-1),基本シート!$B$6:$C$29,2,FALSE))</f>
        <v>17.750399999999999</v>
      </c>
      <c r="X35" s="3">
        <v>0.1</v>
      </c>
      <c r="Y35" s="3">
        <f>IF($E35="〇",X35*基本シート!$E$2,X35*VLOOKUP(LEFT(Y$6,FIND("(",Y$6)-1),基本シート!$B$6:$C$29,2,FALSE))</f>
        <v>3.698</v>
      </c>
      <c r="Z35" s="3">
        <v>0.01</v>
      </c>
      <c r="AA35" s="3">
        <f>IF($E35="〇",Z35*基本シート!$E$2,Z35*VLOOKUP(LEFT(AA$6,FIND("(",AA$6)-1),基本シート!$B$6:$C$29,2,FALSE))</f>
        <v>0.36979999999999996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0.01</v>
      </c>
      <c r="AK35" s="3">
        <f>IF($E35="〇",AJ35*基本シート!$E$2,AJ35*VLOOKUP(LEFT(AK$6,FIND("(",AK$6)-1),基本シート!$B$6:$C$29,2,FALSE))</f>
        <v>0.36979999999999996</v>
      </c>
      <c r="AL35" s="3">
        <v>0.01</v>
      </c>
      <c r="AM35" s="3">
        <f>IF($E35="〇",AL35*基本シート!$E$2,AL35*VLOOKUP(LEFT(AM$6,FIND("(",AM$6)-1),基本シート!$B$6:$C$29,2,FALSE))</f>
        <v>0.36979999999999996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0.28999999999999998</v>
      </c>
      <c r="AY35" s="3">
        <f>IF($E35="〇",AX35*基本シート!$E$2,AX35*VLOOKUP(LEFT(AY$6,FIND("(",AY$6)-1),基本シート!$B$6:$C$29,2,FALSE))</f>
        <v>8.6738999999999997</v>
      </c>
      <c r="AZ35" s="3">
        <v>0.59</v>
      </c>
      <c r="BA35" s="3">
        <f>IF($E35="〇",AZ35*基本シート!$E$2,AZ35*VLOOKUP(LEFT(BA$6,FIND("(",BA$6)-1),基本シート!$B$6:$C$29,2,FALSE))</f>
        <v>17.646899999999999</v>
      </c>
      <c r="BB35" s="3">
        <v>0.57999999999999996</v>
      </c>
      <c r="BC35" s="3">
        <f>IF($E35="〇",BB35*基本シート!$E$2,BB35*VLOOKUP(LEFT(BC$6,FIND("(",BC$6)-1),基本シート!$B$6:$C$29,2,FALSE))</f>
        <v>17.347799999999999</v>
      </c>
      <c r="BD35" s="3">
        <f t="shared" si="7"/>
        <v>6.5999999999999988</v>
      </c>
      <c r="BE35" s="3">
        <f t="shared" si="8"/>
        <v>202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0.04</v>
      </c>
      <c r="BN35" s="3">
        <v>0.13</v>
      </c>
      <c r="BO35" s="3">
        <v>0.42</v>
      </c>
      <c r="BP35" s="3">
        <v>0.27</v>
      </c>
      <c r="BQ35" s="3">
        <v>0.68</v>
      </c>
      <c r="BR35" s="3">
        <v>1.75</v>
      </c>
      <c r="BS35" s="3">
        <v>2.14</v>
      </c>
      <c r="BT35" s="3">
        <v>2.34</v>
      </c>
      <c r="BU35" s="3">
        <v>1.38</v>
      </c>
      <c r="BV35" s="3">
        <v>0.61</v>
      </c>
      <c r="BW35" s="3">
        <v>0.06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0.01</v>
      </c>
      <c r="CW35" s="3">
        <f>CV35*基本シート!$C$3</f>
        <v>0.16</v>
      </c>
      <c r="CX35" s="3">
        <v>0.01</v>
      </c>
      <c r="CY35" s="3">
        <f>CX35*基本シート!$C$3</f>
        <v>0.16</v>
      </c>
      <c r="CZ35" s="3">
        <v>0.01</v>
      </c>
      <c r="DA35" s="3">
        <f>CZ35*基本シート!$C$3</f>
        <v>0.16</v>
      </c>
      <c r="DB35" s="3">
        <v>0</v>
      </c>
      <c r="DC35" s="3">
        <f>DB35*基本シート!$C$3</f>
        <v>0</v>
      </c>
      <c r="DD35" s="3">
        <v>0.01</v>
      </c>
      <c r="DE35" s="3">
        <f>DD35*基本シート!$C$3</f>
        <v>0.16</v>
      </c>
      <c r="DF35" s="3">
        <v>0.03</v>
      </c>
      <c r="DG35" s="3">
        <f>DF35*基本シート!$C$3</f>
        <v>0.48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0.11999999999999998</v>
      </c>
      <c r="EA35" s="3">
        <f>ROUND(DZ35*基本シート!$C$3,0)</f>
        <v>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0.03</v>
      </c>
      <c r="EH35" s="3">
        <v>0.01</v>
      </c>
      <c r="EI35" s="3">
        <v>0.01</v>
      </c>
      <c r="EJ35" s="3">
        <v>0.01</v>
      </c>
      <c r="EK35" s="3">
        <v>0.21</v>
      </c>
      <c r="EL35" s="3">
        <v>0.05</v>
      </c>
      <c r="EM35" s="3">
        <v>0.46</v>
      </c>
      <c r="EN35" s="3">
        <v>1.54</v>
      </c>
      <c r="EO35" s="3">
        <v>1.94</v>
      </c>
      <c r="EP35" s="3">
        <v>1.8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0.04</v>
      </c>
      <c r="EY35" s="3">
        <v>0.04</v>
      </c>
      <c r="EZ35" s="3">
        <f t="shared" si="12"/>
        <v>6.34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0.38</v>
      </c>
      <c r="FQ35" s="3">
        <v>1.17</v>
      </c>
      <c r="FR35" s="3">
        <v>0.98</v>
      </c>
      <c r="FS35" s="3">
        <v>0.51</v>
      </c>
      <c r="FT35" s="3">
        <v>0.87</v>
      </c>
      <c r="FU35" s="3">
        <v>0.56000000000000005</v>
      </c>
      <c r="FV35" s="3">
        <v>0.53</v>
      </c>
      <c r="FW35" s="3">
        <v>0</v>
      </c>
      <c r="FX35" s="3">
        <v>0</v>
      </c>
      <c r="FY35" s="3">
        <f t="shared" si="13"/>
        <v>5.0000000000000009</v>
      </c>
      <c r="FZ35" s="3">
        <v>0.56000000000000005</v>
      </c>
      <c r="GA35" s="3">
        <v>0.54</v>
      </c>
      <c r="GB35" s="3">
        <v>0.54</v>
      </c>
      <c r="GC35" s="3">
        <v>0.54</v>
      </c>
      <c r="GD35" s="3">
        <v>0.73</v>
      </c>
      <c r="GE35" s="3">
        <v>0.64</v>
      </c>
      <c r="GF35" s="3">
        <v>0.72</v>
      </c>
      <c r="GG35" s="3">
        <v>0.51</v>
      </c>
      <c r="GH35" s="3">
        <v>0.22</v>
      </c>
      <c r="GI35" s="3">
        <v>0.21</v>
      </c>
      <c r="GJ35" s="3">
        <v>0.21</v>
      </c>
      <c r="GK35" s="3">
        <v>0.21</v>
      </c>
      <c r="GL35" s="3">
        <v>0.21</v>
      </c>
      <c r="GM35" s="3">
        <v>0.19</v>
      </c>
      <c r="GN35" s="3">
        <v>0.52</v>
      </c>
      <c r="GO35" s="3">
        <v>1.76</v>
      </c>
      <c r="GP35" s="3">
        <v>1.78</v>
      </c>
      <c r="GQ35" s="3">
        <v>1.04</v>
      </c>
      <c r="GR35" s="3">
        <v>0.51</v>
      </c>
      <c r="GS35" s="3">
        <v>0.86</v>
      </c>
      <c r="GT35" s="3">
        <v>0.55000000000000004</v>
      </c>
      <c r="GU35" s="3">
        <v>0.82</v>
      </c>
      <c r="GV35" s="3">
        <v>0.55000000000000004</v>
      </c>
      <c r="GW35" s="3">
        <v>0.54</v>
      </c>
      <c r="GX35" s="3">
        <f t="shared" si="14"/>
        <v>14.96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363</v>
      </c>
      <c r="C36" s="6" t="str">
        <f t="shared" si="9"/>
        <v>土曜日</v>
      </c>
      <c r="D36" s="6"/>
      <c r="E36" s="6" t="str">
        <f t="shared" si="10"/>
        <v>〇</v>
      </c>
      <c r="F36" s="6" t="s">
        <v>431</v>
      </c>
      <c r="G36" s="6" t="s">
        <v>428</v>
      </c>
      <c r="H36" s="3">
        <v>0.57999999999999996</v>
      </c>
      <c r="I36" s="3">
        <f>IF($E36="〇",H36*基本シート!$E$2,H36*VLOOKUP(LEFT(I$6,FIND("(",I$6)-1),基本シート!$B$6:$C$29,2,FALSE))</f>
        <v>17.347799999999999</v>
      </c>
      <c r="J36" s="3">
        <v>0.59</v>
      </c>
      <c r="K36" s="3">
        <f>IF($E36="〇",J36*基本シート!$E$2,J36*VLOOKUP(LEFT(K$6,FIND("(",K$6)-1),基本シート!$B$6:$C$29,2,FALSE))</f>
        <v>17.646899999999999</v>
      </c>
      <c r="L36" s="3">
        <v>0.55000000000000004</v>
      </c>
      <c r="M36" s="3">
        <f>IF($E36="〇",L36*基本シート!$E$2,L36*VLOOKUP(LEFT(M$6,FIND("(",M$6)-1),基本シート!$B$6:$C$29,2,FALSE))</f>
        <v>16.450500000000002</v>
      </c>
      <c r="N36" s="3">
        <v>0.55000000000000004</v>
      </c>
      <c r="O36" s="3">
        <f>IF($E36="〇",N36*基本シート!$E$2,N36*VLOOKUP(LEFT(O$6,FIND("(",O$6)-1),基本シート!$B$6:$C$29,2,FALSE))</f>
        <v>16.450500000000002</v>
      </c>
      <c r="P36" s="3">
        <v>0.6</v>
      </c>
      <c r="Q36" s="3">
        <f>IF($E36="〇",P36*基本シート!$E$2,P36*VLOOKUP(LEFT(Q$6,FIND("(",Q$6)-1),基本シート!$B$6:$C$29,2,FALSE))</f>
        <v>17.945999999999998</v>
      </c>
      <c r="R36" s="3">
        <v>0.83</v>
      </c>
      <c r="S36" s="3">
        <f>IF($E36="〇",R36*基本シート!$E$2,R36*VLOOKUP(LEFT(S$6,FIND("(",S$6)-1),基本シート!$B$6:$C$29,2,FALSE))</f>
        <v>24.825299999999999</v>
      </c>
      <c r="T36" s="3">
        <v>0.08</v>
      </c>
      <c r="U36" s="3">
        <f>IF($E36="〇",T36*基本シート!$E$2,T36*VLOOKUP(LEFT(U$6,FIND("(",U$6)-1),基本シート!$B$6:$C$29,2,FALSE))</f>
        <v>2.3928000000000003</v>
      </c>
      <c r="V36" s="3">
        <v>0.01</v>
      </c>
      <c r="W36" s="3">
        <f>IF($E36="〇",V36*基本シート!$E$2,V36*VLOOKUP(LEFT(W$6,FIND("(",W$6)-1),基本シート!$B$6:$C$29,2,FALSE))</f>
        <v>0.29910000000000003</v>
      </c>
      <c r="X36" s="3">
        <v>0.02</v>
      </c>
      <c r="Y36" s="3">
        <f>IF($E36="〇",X36*基本シート!$E$2,X36*VLOOKUP(LEFT(Y$6,FIND("(",Y$6)-1),基本シート!$B$6:$C$29,2,FALSE))</f>
        <v>0.59820000000000007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0.01</v>
      </c>
      <c r="AC36" s="3">
        <f>IF($E36="〇",AB36*基本シート!$E$2,AB36*VLOOKUP(LEFT(AC$6,FIND("(",AC$6)-1),基本シート!$B$6:$C$29,2,FALSE))</f>
        <v>0.29910000000000003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0.29910000000000003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3.859999999999999</v>
      </c>
      <c r="BE36" s="3">
        <f t="shared" si="8"/>
        <v>115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0.01</v>
      </c>
      <c r="BL36" s="3">
        <v>0.62</v>
      </c>
      <c r="BM36" s="3">
        <v>1.69</v>
      </c>
      <c r="BN36" s="3">
        <v>2.39</v>
      </c>
      <c r="BO36" s="3">
        <v>2.21</v>
      </c>
      <c r="BP36" s="3">
        <v>3.16</v>
      </c>
      <c r="BQ36" s="3">
        <v>7.67</v>
      </c>
      <c r="BR36" s="3">
        <v>6.02</v>
      </c>
      <c r="BS36" s="3">
        <v>7.82</v>
      </c>
      <c r="BT36" s="3">
        <v>6.39</v>
      </c>
      <c r="BU36" s="3">
        <v>4.29</v>
      </c>
      <c r="BV36" s="3">
        <v>1.39</v>
      </c>
      <c r="BW36" s="3">
        <v>0.2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0.09</v>
      </c>
      <c r="CU36" s="3">
        <f>CT36*基本シート!$C$3</f>
        <v>1.44</v>
      </c>
      <c r="CV36" s="3">
        <v>7.0000000000000007E-2</v>
      </c>
      <c r="CW36" s="3">
        <f>CV36*基本シート!$C$3</f>
        <v>1.1200000000000001</v>
      </c>
      <c r="CX36" s="3">
        <v>0.77</v>
      </c>
      <c r="CY36" s="3">
        <f>CX36*基本シート!$C$3</f>
        <v>12.32</v>
      </c>
      <c r="CZ36" s="3">
        <v>7.2</v>
      </c>
      <c r="DA36" s="3">
        <f>CZ36*基本シート!$C$3</f>
        <v>115.2</v>
      </c>
      <c r="DB36" s="3">
        <v>5.23</v>
      </c>
      <c r="DC36" s="3">
        <f>DB36*基本シート!$C$3</f>
        <v>83.68</v>
      </c>
      <c r="DD36" s="3">
        <v>7.13</v>
      </c>
      <c r="DE36" s="3">
        <f>DD36*基本シート!$C$3</f>
        <v>114.08</v>
      </c>
      <c r="DF36" s="3">
        <v>5.62</v>
      </c>
      <c r="DG36" s="3">
        <f>DF36*基本シート!$C$3</f>
        <v>89.92</v>
      </c>
      <c r="DH36" s="3">
        <v>3.4</v>
      </c>
      <c r="DI36" s="3">
        <f>DH36*基本シート!$C$3</f>
        <v>54.4</v>
      </c>
      <c r="DJ36" s="3">
        <v>0.12</v>
      </c>
      <c r="DK36" s="3">
        <f>DJ36*基本シート!$C$3</f>
        <v>1.92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0.01</v>
      </c>
      <c r="DY36" s="3">
        <f>DX36*基本シート!$C$3</f>
        <v>0.16</v>
      </c>
      <c r="DZ36" s="3">
        <f t="shared" si="11"/>
        <v>29.680000000000007</v>
      </c>
      <c r="EA36" s="3">
        <f>ROUND(DZ36*基本シート!$C$3,0)</f>
        <v>475</v>
      </c>
      <c r="EB36" s="3">
        <v>0.03</v>
      </c>
      <c r="EC36" s="3">
        <v>0.05</v>
      </c>
      <c r="ED36" s="3">
        <v>0.04</v>
      </c>
      <c r="EE36" s="3">
        <v>0.04</v>
      </c>
      <c r="EF36" s="3">
        <v>0.04</v>
      </c>
      <c r="EG36" s="3">
        <v>0.03</v>
      </c>
      <c r="EH36" s="3">
        <v>0.16</v>
      </c>
      <c r="EI36" s="3">
        <v>1.1200000000000001</v>
      </c>
      <c r="EJ36" s="3">
        <v>1.81</v>
      </c>
      <c r="EK36" s="3">
        <v>1.7</v>
      </c>
      <c r="EL36" s="3">
        <v>1.95</v>
      </c>
      <c r="EM36" s="3">
        <v>0.01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6.98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0.77</v>
      </c>
      <c r="FR36" s="3">
        <v>1.1299999999999999</v>
      </c>
      <c r="FS36" s="3">
        <v>0.46</v>
      </c>
      <c r="FT36" s="3">
        <v>0.52</v>
      </c>
      <c r="FU36" s="3">
        <v>0.64</v>
      </c>
      <c r="FV36" s="3">
        <v>0.97</v>
      </c>
      <c r="FW36" s="3">
        <v>0.56999999999999995</v>
      </c>
      <c r="FX36" s="3">
        <v>0.55000000000000004</v>
      </c>
      <c r="FY36" s="3">
        <f t="shared" si="13"/>
        <v>5.61</v>
      </c>
      <c r="FZ36" s="3">
        <v>0.55000000000000004</v>
      </c>
      <c r="GA36" s="3">
        <v>0.54</v>
      </c>
      <c r="GB36" s="3">
        <v>0.51</v>
      </c>
      <c r="GC36" s="3">
        <v>0.51</v>
      </c>
      <c r="GD36" s="3">
        <v>0.56000000000000005</v>
      </c>
      <c r="GE36" s="3">
        <v>0.81</v>
      </c>
      <c r="GF36" s="3">
        <v>0.54</v>
      </c>
      <c r="GG36" s="3">
        <v>0.56999999999999995</v>
      </c>
      <c r="GH36" s="3">
        <v>0.51</v>
      </c>
      <c r="GI36" s="3">
        <v>0.45</v>
      </c>
      <c r="GJ36" s="3">
        <v>0.45</v>
      </c>
      <c r="GK36" s="3">
        <v>0.46</v>
      </c>
      <c r="GL36" s="3">
        <v>0.79</v>
      </c>
      <c r="GM36" s="3">
        <v>0.69</v>
      </c>
      <c r="GN36" s="3">
        <v>0.77</v>
      </c>
      <c r="GO36" s="3">
        <v>0.89</v>
      </c>
      <c r="GP36" s="3">
        <v>2.0499999999999998</v>
      </c>
      <c r="GQ36" s="3">
        <v>1.32</v>
      </c>
      <c r="GR36" s="3">
        <v>0.46</v>
      </c>
      <c r="GS36" s="3">
        <v>0.52</v>
      </c>
      <c r="GT36" s="3">
        <v>0.64</v>
      </c>
      <c r="GU36" s="3">
        <v>0.97</v>
      </c>
      <c r="GV36" s="3">
        <v>0.56999999999999995</v>
      </c>
      <c r="GW36" s="3">
        <v>0.54</v>
      </c>
      <c r="GX36" s="3">
        <f t="shared" si="14"/>
        <v>16.670000000000002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364</v>
      </c>
      <c r="C37" s="6" t="str">
        <f t="shared" si="9"/>
        <v>日曜日</v>
      </c>
      <c r="D37" s="6"/>
      <c r="E37" s="6" t="str">
        <f t="shared" si="10"/>
        <v>〇</v>
      </c>
      <c r="F37" s="6" t="s">
        <v>428</v>
      </c>
      <c r="G37" s="6" t="s">
        <v>426</v>
      </c>
      <c r="H37" s="3">
        <v>0.54</v>
      </c>
      <c r="I37" s="3">
        <f>IF($E37="〇",H37*基本シート!$E$2,H37*VLOOKUP(LEFT(I$6,FIND("(",I$6)-1),基本シート!$B$6:$C$29,2,FALSE))</f>
        <v>16.151400000000002</v>
      </c>
      <c r="J37" s="3">
        <v>0.59</v>
      </c>
      <c r="K37" s="3">
        <f>IF($E37="〇",J37*基本シート!$E$2,J37*VLOOKUP(LEFT(K$6,FIND("(",K$6)-1),基本シート!$B$6:$C$29,2,FALSE))</f>
        <v>17.646899999999999</v>
      </c>
      <c r="L37" s="3">
        <v>0.57999999999999996</v>
      </c>
      <c r="M37" s="3">
        <f>IF($E37="〇",L37*基本シート!$E$2,L37*VLOOKUP(LEFT(M$6,FIND("(",M$6)-1),基本シート!$B$6:$C$29,2,FALSE))</f>
        <v>17.347799999999999</v>
      </c>
      <c r="N37" s="3">
        <v>0.57999999999999996</v>
      </c>
      <c r="O37" s="3">
        <f>IF($E37="〇",N37*基本シート!$E$2,N37*VLOOKUP(LEFT(O$6,FIND("(",O$6)-1),基本シート!$B$6:$C$29,2,FALSE))</f>
        <v>17.347799999999999</v>
      </c>
      <c r="P37" s="3">
        <v>0.56999999999999995</v>
      </c>
      <c r="Q37" s="3">
        <f>IF($E37="〇",P37*基本シート!$E$2,P37*VLOOKUP(LEFT(Q$6,FIND("(",Q$6)-1),基本シート!$B$6:$C$29,2,FALSE))</f>
        <v>17.0487</v>
      </c>
      <c r="R37" s="3">
        <v>0.52</v>
      </c>
      <c r="S37" s="3">
        <f>IF($E37="〇",R37*基本シート!$E$2,R37*VLOOKUP(LEFT(S$6,FIND("(",S$6)-1),基本シート!$B$6:$C$29,2,FALSE))</f>
        <v>15.5532</v>
      </c>
      <c r="T37" s="3">
        <v>0.06</v>
      </c>
      <c r="U37" s="3">
        <f>IF($E37="〇",T37*基本シート!$E$2,T37*VLOOKUP(LEFT(U$6,FIND("(",U$6)-1),基本シート!$B$6:$C$29,2,FALSE))</f>
        <v>1.7946</v>
      </c>
      <c r="V37" s="3">
        <v>0.01</v>
      </c>
      <c r="W37" s="3">
        <f>IF($E37="〇",V37*基本シート!$E$2,V37*VLOOKUP(LEFT(W$6,FIND("(",W$6)-1),基本シート!$B$6:$C$29,2,FALSE))</f>
        <v>0.29910000000000003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0.29910000000000003</v>
      </c>
      <c r="AT37" s="3">
        <v>0.02</v>
      </c>
      <c r="AU37" s="3">
        <f>IF($E37="〇",AT37*基本シート!$E$2,AT37*VLOOKUP(LEFT(AU$6,FIND("(",AU$6)-1),基本シート!$B$6:$C$29,2,FALSE))</f>
        <v>0.59820000000000007</v>
      </c>
      <c r="AV37" s="3">
        <v>0.01</v>
      </c>
      <c r="AW37" s="3">
        <f>IF($E37="〇",AV37*基本シート!$E$2,AV37*VLOOKUP(LEFT(AW$6,FIND("(",AW$6)-1),基本シート!$B$6:$C$29,2,FALSE))</f>
        <v>0.29910000000000003</v>
      </c>
      <c r="AX37" s="3">
        <v>0.02</v>
      </c>
      <c r="AY37" s="3">
        <f>IF($E37="〇",AX37*基本シート!$E$2,AX37*VLOOKUP(LEFT(AY$6,FIND("(",AY$6)-1),基本シート!$B$6:$C$29,2,FALSE))</f>
        <v>0.59820000000000007</v>
      </c>
      <c r="AZ37" s="3">
        <v>0.63</v>
      </c>
      <c r="BA37" s="3">
        <f>IF($E37="〇",AZ37*基本シート!$E$2,AZ37*VLOOKUP(LEFT(BA$6,FIND("(",BA$6)-1),基本シート!$B$6:$C$29,2,FALSE))</f>
        <v>18.843299999999999</v>
      </c>
      <c r="BB37" s="3">
        <v>0.94</v>
      </c>
      <c r="BC37" s="3">
        <f>IF($E37="〇",BB37*基本シート!$E$2,BB37*VLOOKUP(LEFT(BC$6,FIND("(",BC$6)-1),基本シート!$B$6:$C$29,2,FALSE))</f>
        <v>28.115399999999998</v>
      </c>
      <c r="BD37" s="3">
        <f t="shared" si="7"/>
        <v>5.08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0.06</v>
      </c>
      <c r="BL37" s="3">
        <v>0.94</v>
      </c>
      <c r="BM37" s="3">
        <v>3.3</v>
      </c>
      <c r="BN37" s="3">
        <v>5.73</v>
      </c>
      <c r="BO37" s="3">
        <v>7.13</v>
      </c>
      <c r="BP37" s="3">
        <v>8.23</v>
      </c>
      <c r="BQ37" s="3">
        <v>8.59</v>
      </c>
      <c r="BR37" s="3">
        <v>7.89</v>
      </c>
      <c r="BS37" s="3">
        <v>7.23</v>
      </c>
      <c r="BT37" s="3">
        <v>6.11</v>
      </c>
      <c r="BU37" s="3">
        <v>4.41</v>
      </c>
      <c r="BV37" s="3">
        <v>2.0699999999999998</v>
      </c>
      <c r="BW37" s="3">
        <v>0.33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/>
      <c r="CT37" s="3">
        <v>1.31</v>
      </c>
      <c r="CU37" s="3"/>
      <c r="CV37" s="3">
        <v>6.89</v>
      </c>
      <c r="CW37" s="3"/>
      <c r="CX37" s="3">
        <v>8.02</v>
      </c>
      <c r="CY37" s="3"/>
      <c r="CZ37" s="3">
        <v>8.3800000000000008</v>
      </c>
      <c r="DA37" s="3"/>
      <c r="DB37" s="3">
        <v>7.69</v>
      </c>
      <c r="DC37" s="3"/>
      <c r="DD37" s="3">
        <v>6.07</v>
      </c>
      <c r="DE37" s="3"/>
      <c r="DF37" s="3">
        <v>5.38</v>
      </c>
      <c r="DG37" s="3"/>
      <c r="DH37" s="3">
        <v>2.6</v>
      </c>
      <c r="DI37" s="3"/>
      <c r="DJ37" s="3">
        <v>0.5</v>
      </c>
      <c r="DK37" s="3"/>
      <c r="DL37" s="3">
        <v>0</v>
      </c>
      <c r="DM37" s="3"/>
      <c r="DN37" s="3">
        <v>0.01</v>
      </c>
      <c r="DO37" s="3"/>
      <c r="DP37" s="3">
        <v>0.01</v>
      </c>
      <c r="DQ37" s="3"/>
      <c r="DR37" s="3">
        <v>0.01</v>
      </c>
      <c r="DS37" s="3"/>
      <c r="DT37" s="3">
        <v>0.01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</v>
      </c>
      <c r="EC37" s="3">
        <v>0.03</v>
      </c>
      <c r="ED37" s="3">
        <v>0.03</v>
      </c>
      <c r="EE37" s="3">
        <v>0.03</v>
      </c>
      <c r="EF37" s="3">
        <v>0.03</v>
      </c>
      <c r="EG37" s="3">
        <v>0.01</v>
      </c>
      <c r="EH37" s="3">
        <v>0.43</v>
      </c>
      <c r="EI37" s="3">
        <v>2.69</v>
      </c>
      <c r="EJ37" s="3">
        <v>3.92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0.03</v>
      </c>
      <c r="EZ37" s="3"/>
      <c r="FA37" s="3">
        <v>0.04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0.01</v>
      </c>
      <c r="FP37" s="3">
        <v>0</v>
      </c>
      <c r="FQ37" s="3">
        <v>7.0000000000000007E-2</v>
      </c>
      <c r="FR37" s="3">
        <v>0.84</v>
      </c>
      <c r="FS37" s="3">
        <v>1.02</v>
      </c>
      <c r="FT37" s="3">
        <v>1.07</v>
      </c>
      <c r="FU37" s="3">
        <v>1.01</v>
      </c>
      <c r="FV37" s="3">
        <v>1.05</v>
      </c>
      <c r="FW37" s="3">
        <v>0.52</v>
      </c>
      <c r="FX37" s="3">
        <v>0</v>
      </c>
      <c r="FY37" s="3"/>
      <c r="FZ37" s="3">
        <v>0.57999999999999996</v>
      </c>
      <c r="GA37" s="3">
        <v>0.56000000000000005</v>
      </c>
      <c r="GB37" s="3">
        <v>0.55000000000000004</v>
      </c>
      <c r="GC37" s="3">
        <v>0.55000000000000004</v>
      </c>
      <c r="GD37" s="3">
        <v>0.54</v>
      </c>
      <c r="GE37" s="3">
        <v>0.56999999999999995</v>
      </c>
      <c r="GF37" s="3">
        <v>0.56999999999999995</v>
      </c>
      <c r="GG37" s="3">
        <v>0.61</v>
      </c>
      <c r="GH37" s="3">
        <v>0.5</v>
      </c>
      <c r="GI37" s="3">
        <v>0.24</v>
      </c>
      <c r="GJ37" s="3">
        <v>0.21</v>
      </c>
      <c r="GK37" s="3">
        <v>0.21</v>
      </c>
      <c r="GL37" s="3">
        <v>0.2</v>
      </c>
      <c r="GM37" s="3">
        <v>1.1599999999999999</v>
      </c>
      <c r="GN37" s="3">
        <v>0.74</v>
      </c>
      <c r="GO37" s="3">
        <v>1.81</v>
      </c>
      <c r="GP37" s="3">
        <v>1.64</v>
      </c>
      <c r="GQ37" s="3">
        <v>1.17</v>
      </c>
      <c r="GR37" s="3">
        <v>1.02</v>
      </c>
      <c r="GS37" s="3">
        <v>1.08</v>
      </c>
      <c r="GT37" s="3">
        <v>1.01</v>
      </c>
      <c r="GU37" s="3">
        <v>1.06</v>
      </c>
      <c r="GV37" s="3">
        <v>1.1499999999999999</v>
      </c>
      <c r="GW37" s="3">
        <v>0.91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25.680000000000007</v>
      </c>
      <c r="I38" s="3">
        <f t="shared" ref="I38:M38" si="15">SUM(I7:I36)</f>
        <v>768.08879999999988</v>
      </c>
      <c r="J38" s="3">
        <f t="shared" si="15"/>
        <v>28.640000000000004</v>
      </c>
      <c r="K38" s="3">
        <f t="shared" si="15"/>
        <v>856.62240000000008</v>
      </c>
      <c r="L38" s="3">
        <f t="shared" si="15"/>
        <v>26.88</v>
      </c>
      <c r="M38" s="3">
        <f t="shared" si="15"/>
        <v>803.98079999999993</v>
      </c>
      <c r="N38" s="3">
        <f>SUM(N7:N37)</f>
        <v>30.009999999999994</v>
      </c>
      <c r="O38" s="3">
        <f t="shared" ref="O38:BZ38" si="16">SUM(O7:O37)</f>
        <v>897.59910000000013</v>
      </c>
      <c r="P38" s="3">
        <f t="shared" si="16"/>
        <v>35.870000000000005</v>
      </c>
      <c r="Q38" s="3">
        <f t="shared" si="16"/>
        <v>1072.8716999999997</v>
      </c>
      <c r="R38" s="3">
        <f t="shared" si="16"/>
        <v>37.22</v>
      </c>
      <c r="S38" s="3">
        <f t="shared" si="16"/>
        <v>1113.2501999999999</v>
      </c>
      <c r="T38" s="3"/>
      <c r="U38" s="3">
        <f t="shared" si="16"/>
        <v>808.76639999999998</v>
      </c>
      <c r="V38" s="3"/>
      <c r="W38" s="3">
        <f t="shared" si="16"/>
        <v>536.32289999999989</v>
      </c>
      <c r="X38" s="3"/>
      <c r="Y38" s="3">
        <f t="shared" si="16"/>
        <v>176.63299999999998</v>
      </c>
      <c r="Z38" s="3"/>
      <c r="AA38" s="3">
        <f t="shared" si="16"/>
        <v>255.20989999999998</v>
      </c>
      <c r="AB38" s="3"/>
      <c r="AC38" s="3">
        <f t="shared" si="16"/>
        <v>165.1474</v>
      </c>
      <c r="AD38" s="3"/>
      <c r="AE38" s="3">
        <f t="shared" si="16"/>
        <v>215.89109999999999</v>
      </c>
      <c r="AF38" s="3"/>
      <c r="AG38" s="3">
        <f t="shared" si="16"/>
        <v>280.33979999999997</v>
      </c>
      <c r="AH38" s="3"/>
      <c r="AI38" s="3">
        <f t="shared" si="16"/>
        <v>169.88430000000002</v>
      </c>
      <c r="AJ38" s="3"/>
      <c r="AK38" s="3">
        <f t="shared" si="16"/>
        <v>434.33959999999996</v>
      </c>
      <c r="AL38" s="3"/>
      <c r="AM38" s="3">
        <f t="shared" si="16"/>
        <v>674.55090000000007</v>
      </c>
      <c r="AN38" s="3"/>
      <c r="AO38" s="3">
        <f t="shared" si="16"/>
        <v>801.78290000000015</v>
      </c>
      <c r="AP38" s="3"/>
      <c r="AQ38" s="3">
        <f t="shared" si="16"/>
        <v>918.94390000000033</v>
      </c>
      <c r="AR38" s="3"/>
      <c r="AS38" s="3">
        <f t="shared" si="16"/>
        <v>710.80229999999995</v>
      </c>
      <c r="AT38" s="3"/>
      <c r="AU38" s="3">
        <f t="shared" si="16"/>
        <v>793.27320000000009</v>
      </c>
      <c r="AV38" s="3"/>
      <c r="AW38" s="3">
        <f t="shared" si="16"/>
        <v>992.64330000000018</v>
      </c>
      <c r="AX38" s="3"/>
      <c r="AY38" s="3">
        <f t="shared" si="16"/>
        <v>963.99929999999983</v>
      </c>
      <c r="AZ38" s="3"/>
      <c r="BA38" s="3">
        <f t="shared" si="16"/>
        <v>895.80449999999973</v>
      </c>
      <c r="BB38" s="3">
        <f t="shared" si="16"/>
        <v>28.579999999999995</v>
      </c>
      <c r="BC38" s="3">
        <f t="shared" si="16"/>
        <v>854.8277999999998</v>
      </c>
      <c r="BD38" s="3">
        <f t="shared" si="16"/>
        <v>513.34</v>
      </c>
      <c r="BE38" s="3">
        <f t="shared" si="16"/>
        <v>16061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0.21000000000000002</v>
      </c>
      <c r="BL38" s="3">
        <f t="shared" si="16"/>
        <v>9.4499999999999993</v>
      </c>
      <c r="BM38" s="3">
        <f t="shared" si="16"/>
        <v>41.569999999999993</v>
      </c>
      <c r="BN38" s="3">
        <f t="shared" si="16"/>
        <v>77.22</v>
      </c>
      <c r="BO38" s="3">
        <f t="shared" si="16"/>
        <v>91.009999999999991</v>
      </c>
      <c r="BP38" s="3">
        <f t="shared" si="16"/>
        <v>105.42</v>
      </c>
      <c r="BQ38" s="3">
        <f t="shared" si="16"/>
        <v>113.94000000000001</v>
      </c>
      <c r="BR38" s="3">
        <f t="shared" si="16"/>
        <v>118</v>
      </c>
      <c r="BS38" s="3">
        <f t="shared" si="16"/>
        <v>113.3</v>
      </c>
      <c r="BT38" s="3">
        <f t="shared" si="16"/>
        <v>90.95</v>
      </c>
      <c r="BU38" s="3">
        <f t="shared" si="16"/>
        <v>58.849999999999994</v>
      </c>
      <c r="BV38" s="3">
        <f t="shared" si="16"/>
        <v>22.12</v>
      </c>
      <c r="BW38" s="3">
        <f t="shared" si="16"/>
        <v>3.0700000000000007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2.2299999999999995</v>
      </c>
      <c r="CS38" s="3">
        <f t="shared" si="17"/>
        <v>35.519999999999996</v>
      </c>
      <c r="CT38" s="3">
        <f t="shared" si="17"/>
        <v>15.429999999999998</v>
      </c>
      <c r="CU38" s="3">
        <f t="shared" si="17"/>
        <v>225.91999999999996</v>
      </c>
      <c r="CV38" s="3">
        <f t="shared" si="17"/>
        <v>51.89</v>
      </c>
      <c r="CW38" s="3">
        <f t="shared" si="17"/>
        <v>720</v>
      </c>
      <c r="CX38" s="3">
        <f t="shared" si="17"/>
        <v>77</v>
      </c>
      <c r="CY38" s="3">
        <f t="shared" si="17"/>
        <v>1103.68</v>
      </c>
      <c r="CZ38" s="3">
        <f t="shared" si="17"/>
        <v>91.850000000000009</v>
      </c>
      <c r="DA38" s="3">
        <f t="shared" si="17"/>
        <v>1335.5200000000002</v>
      </c>
      <c r="DB38" s="3">
        <f t="shared" si="17"/>
        <v>95.12</v>
      </c>
      <c r="DC38" s="3">
        <f t="shared" si="17"/>
        <v>1398.88</v>
      </c>
      <c r="DD38" s="3">
        <f t="shared" si="17"/>
        <v>94.200000000000017</v>
      </c>
      <c r="DE38" s="3">
        <f t="shared" si="17"/>
        <v>1410.0800000000002</v>
      </c>
      <c r="DF38" s="3">
        <f t="shared" si="17"/>
        <v>68.36</v>
      </c>
      <c r="DG38" s="3">
        <f t="shared" si="17"/>
        <v>1007.68</v>
      </c>
      <c r="DH38" s="3">
        <f t="shared" si="17"/>
        <v>28.500000000000004</v>
      </c>
      <c r="DI38" s="3">
        <f t="shared" si="17"/>
        <v>414.40000000000003</v>
      </c>
      <c r="DJ38" s="3">
        <f t="shared" si="17"/>
        <v>1.35</v>
      </c>
      <c r="DK38" s="3">
        <f t="shared" si="17"/>
        <v>13.600000000000001</v>
      </c>
      <c r="DL38" s="3">
        <f t="shared" si="17"/>
        <v>0.12999999999999998</v>
      </c>
      <c r="DM38" s="3">
        <f t="shared" si="17"/>
        <v>2.0799999999999996</v>
      </c>
      <c r="DN38" s="3">
        <f t="shared" si="17"/>
        <v>0.08</v>
      </c>
      <c r="DO38" s="3">
        <f t="shared" si="17"/>
        <v>1.1200000000000001</v>
      </c>
      <c r="DP38" s="3">
        <f t="shared" si="17"/>
        <v>0.09</v>
      </c>
      <c r="DQ38" s="3">
        <f t="shared" si="17"/>
        <v>1.28</v>
      </c>
      <c r="DR38" s="3">
        <f t="shared" si="17"/>
        <v>6.0000000000000005E-2</v>
      </c>
      <c r="DS38" s="3">
        <f t="shared" si="17"/>
        <v>0.8</v>
      </c>
      <c r="DT38" s="3">
        <f t="shared" si="17"/>
        <v>0.02</v>
      </c>
      <c r="DU38" s="3">
        <f t="shared" si="17"/>
        <v>0.16</v>
      </c>
      <c r="DV38" s="3">
        <f t="shared" si="17"/>
        <v>0</v>
      </c>
      <c r="DW38" s="3">
        <f t="shared" si="17"/>
        <v>0</v>
      </c>
      <c r="DX38" s="3">
        <f t="shared" si="17"/>
        <v>0.01</v>
      </c>
      <c r="DY38" s="3">
        <f t="shared" si="17"/>
        <v>0.16</v>
      </c>
      <c r="DZ38" s="3">
        <f t="shared" si="17"/>
        <v>479.43000000000006</v>
      </c>
      <c r="EA38" s="3">
        <f t="shared" si="17"/>
        <v>7670</v>
      </c>
      <c r="EB38" s="3">
        <f t="shared" si="17"/>
        <v>1.0200000000000005</v>
      </c>
      <c r="EC38" s="3">
        <f t="shared" si="17"/>
        <v>1.0800000000000005</v>
      </c>
      <c r="ED38" s="3">
        <f t="shared" si="17"/>
        <v>1.1000000000000005</v>
      </c>
      <c r="EE38" s="3">
        <f t="shared" si="17"/>
        <v>1.1100000000000005</v>
      </c>
      <c r="EF38" s="3">
        <f t="shared" si="17"/>
        <v>1.1400000000000006</v>
      </c>
      <c r="EG38" s="3">
        <f t="shared" si="17"/>
        <v>0.89000000000000024</v>
      </c>
      <c r="EH38" s="3">
        <f t="shared" si="17"/>
        <v>2.14</v>
      </c>
      <c r="EI38" s="3">
        <f t="shared" si="17"/>
        <v>25.25</v>
      </c>
      <c r="EJ38" s="3">
        <f t="shared" si="17"/>
        <v>51.27000000000001</v>
      </c>
      <c r="EK38" s="3">
        <f t="shared" si="17"/>
        <v>27.770000000000003</v>
      </c>
      <c r="EL38" s="3">
        <f t="shared" si="17"/>
        <v>14.74</v>
      </c>
      <c r="EM38" s="3">
        <f t="shared" ref="EM38:GX38" si="18">SUM(EM7:EM37)</f>
        <v>7.7399999999999993</v>
      </c>
      <c r="EN38" s="3">
        <f t="shared" si="18"/>
        <v>8.9499999999999993</v>
      </c>
      <c r="EO38" s="3">
        <f t="shared" si="18"/>
        <v>6.02</v>
      </c>
      <c r="EP38" s="3">
        <f t="shared" si="18"/>
        <v>2.6100000000000003</v>
      </c>
      <c r="EQ38" s="3">
        <f t="shared" si="18"/>
        <v>0.22000000000000003</v>
      </c>
      <c r="ER38" s="3">
        <f t="shared" si="18"/>
        <v>0.16000000000000003</v>
      </c>
      <c r="ES38" s="3">
        <f t="shared" si="18"/>
        <v>0.30000000000000004</v>
      </c>
      <c r="ET38" s="3">
        <f t="shared" si="18"/>
        <v>1.02</v>
      </c>
      <c r="EU38" s="3">
        <f t="shared" si="18"/>
        <v>0.6000000000000002</v>
      </c>
      <c r="EV38" s="3">
        <f t="shared" si="18"/>
        <v>0.75000000000000022</v>
      </c>
      <c r="EW38" s="3">
        <f t="shared" si="18"/>
        <v>0.89000000000000035</v>
      </c>
      <c r="EX38" s="3">
        <f t="shared" si="18"/>
        <v>0.99000000000000044</v>
      </c>
      <c r="EY38" s="3">
        <f t="shared" si="18"/>
        <v>1.0800000000000005</v>
      </c>
      <c r="EZ38" s="3">
        <f t="shared" si="18"/>
        <v>151.64000000000001</v>
      </c>
      <c r="FA38" s="3">
        <f t="shared" si="18"/>
        <v>0.04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0.51</v>
      </c>
      <c r="FL38" s="3">
        <f t="shared" si="18"/>
        <v>0.22000000000000003</v>
      </c>
      <c r="FM38" s="3">
        <f t="shared" si="18"/>
        <v>6.0000000000000005E-2</v>
      </c>
      <c r="FN38" s="3">
        <f t="shared" si="18"/>
        <v>9.9999999999999992E-2</v>
      </c>
      <c r="FO38" s="3">
        <f t="shared" si="18"/>
        <v>2.1499999999999995</v>
      </c>
      <c r="FP38" s="3">
        <f t="shared" si="18"/>
        <v>12.100000000000001</v>
      </c>
      <c r="FQ38" s="3">
        <f t="shared" si="18"/>
        <v>25.99</v>
      </c>
      <c r="FR38" s="3">
        <f t="shared" si="18"/>
        <v>41.03</v>
      </c>
      <c r="FS38" s="3">
        <f t="shared" si="18"/>
        <v>13.990000000000002</v>
      </c>
      <c r="FT38" s="3">
        <f t="shared" si="18"/>
        <v>11.569999999999999</v>
      </c>
      <c r="FU38" s="3">
        <f t="shared" si="18"/>
        <v>6.03</v>
      </c>
      <c r="FV38" s="3">
        <f t="shared" si="18"/>
        <v>3.59</v>
      </c>
      <c r="FW38" s="3">
        <f t="shared" si="18"/>
        <v>1.0899999999999999</v>
      </c>
      <c r="FX38" s="3">
        <f t="shared" si="18"/>
        <v>0.55000000000000004</v>
      </c>
      <c r="FY38" s="3">
        <f t="shared" si="18"/>
        <v>113.38999999999999</v>
      </c>
      <c r="FZ38" s="3">
        <f t="shared" si="18"/>
        <v>25.239999999999991</v>
      </c>
      <c r="GA38" s="3">
        <f t="shared" si="18"/>
        <v>28.149999999999995</v>
      </c>
      <c r="GB38" s="3">
        <f t="shared" si="18"/>
        <v>26.360000000000003</v>
      </c>
      <c r="GC38" s="3">
        <f t="shared" si="18"/>
        <v>28.9</v>
      </c>
      <c r="GD38" s="3">
        <f t="shared" si="18"/>
        <v>34.729999999999997</v>
      </c>
      <c r="GE38" s="3">
        <f t="shared" si="18"/>
        <v>36.54</v>
      </c>
      <c r="GF38" s="3">
        <f t="shared" si="18"/>
        <v>34.349999999999994</v>
      </c>
      <c r="GG38" s="3">
        <f t="shared" si="18"/>
        <v>29.44</v>
      </c>
      <c r="GH38" s="3">
        <f t="shared" si="18"/>
        <v>15.870000000000003</v>
      </c>
      <c r="GI38" s="3">
        <f t="shared" si="18"/>
        <v>18.93</v>
      </c>
      <c r="GJ38" s="3">
        <f t="shared" si="18"/>
        <v>19.259999999999994</v>
      </c>
      <c r="GK38" s="3">
        <f t="shared" si="18"/>
        <v>21.319999999999997</v>
      </c>
      <c r="GL38" s="3">
        <f t="shared" si="18"/>
        <v>22.369999999999997</v>
      </c>
      <c r="GM38" s="3">
        <f t="shared" si="18"/>
        <v>18.25</v>
      </c>
      <c r="GN38" s="3">
        <f t="shared" si="18"/>
        <v>34.770000000000003</v>
      </c>
      <c r="GO38" s="3">
        <f t="shared" si="18"/>
        <v>62.010000000000012</v>
      </c>
      <c r="GP38" s="3">
        <f t="shared" si="18"/>
        <v>70.44</v>
      </c>
      <c r="GQ38" s="3">
        <f t="shared" si="18"/>
        <v>70.899999999999991</v>
      </c>
      <c r="GR38" s="3">
        <f t="shared" si="18"/>
        <v>33.57</v>
      </c>
      <c r="GS38" s="3">
        <f t="shared" si="18"/>
        <v>33.750000000000007</v>
      </c>
      <c r="GT38" s="3">
        <f t="shared" si="18"/>
        <v>34.159999999999997</v>
      </c>
      <c r="GU38" s="3">
        <f t="shared" si="18"/>
        <v>34.909999999999997</v>
      </c>
      <c r="GV38" s="3">
        <f t="shared" si="18"/>
        <v>30.049999999999997</v>
      </c>
      <c r="GW38" s="3">
        <f t="shared" si="18"/>
        <v>28.039999999999996</v>
      </c>
      <c r="GX38" s="3">
        <f t="shared" si="18"/>
        <v>773.67000000000007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738" priority="92" percent="1" rank="10"/>
  </conditionalFormatting>
  <conditionalFormatting sqref="AZ7 H7 J7 L7 N7 P7 R7 T7 V7 X7 Z7 AB7 AD7 AF7 AH7 AJ7 AL7 AN7 AP7 AR7 AT7 AV7 AX7">
    <cfRule type="top10" dxfId="737" priority="91" percent="1" rank="10"/>
  </conditionalFormatting>
  <conditionalFormatting sqref="FA7:FX7 FZ7:GW7">
    <cfRule type="top10" dxfId="736" priority="90" percent="1" rank="10"/>
  </conditionalFormatting>
  <conditionalFormatting sqref="H8 J8 L8 N8 P8 R8 T8 V8 X8 Z8 AB8 AD8 AF8 AH8 AJ8 AL8 AN8 AP8 AR8 AT8 AV8 AX8 AZ8 BB8">
    <cfRule type="top10" dxfId="735" priority="89" percent="1" rank="10"/>
  </conditionalFormatting>
  <conditionalFormatting sqref="H9 J9 L9 N9 P9 R9 T9 V9 X9 Z9 AB9 AD9 AF9 AH9 AJ9 AL9 AN9 AP9 AR9 AT9 AV9 AZ9 AX9 BB9">
    <cfRule type="top10" dxfId="734" priority="88" percent="1" rank="10"/>
  </conditionalFormatting>
  <conditionalFormatting sqref="J10 H10 L10 N10 P10 R10 T10 V10 X10 Z10 AB10 AD10 AF10 AH10 AJ10 AL10 AN10 AP10 AR10 AT10 AV10 AX10 AZ10 BB10">
    <cfRule type="top10" dxfId="733" priority="87" percent="1" rank="10"/>
  </conditionalFormatting>
  <conditionalFormatting sqref="BB11 AZ11 AX11 AV11 AT11 AR11 AP11 AN11 AL11 AJ11 AH11 AF11 AD11 AB11 Z11 X11 V11 T11 R11 P11 N11 L11 J11 H11">
    <cfRule type="top10" dxfId="732" priority="86" percent="1" rank="10"/>
  </conditionalFormatting>
  <conditionalFormatting sqref="BB12 AZ12 AX12 AV12 AT12 AR12 AP12 AN12 AL12 AJ12 AH12 AF12 AD12 AB12 Z12 X12 V12 T12 R12 P12 N12 L12 J12 H12">
    <cfRule type="top10" dxfId="731" priority="85" percent="1" rank="10"/>
  </conditionalFormatting>
  <conditionalFormatting sqref="H13 J13 L13 N13 P13 R13 T13 V13 X13 Z13 AB13 AD13 AF13 AH13 AJ13 AL13 AN13 AP13 AR13 AT13 AV13 AX13 AZ13 BB13">
    <cfRule type="top10" dxfId="730" priority="84" percent="1" rank="10"/>
  </conditionalFormatting>
  <conditionalFormatting sqref="BB14 AZ14 AX14 AV14 AT14 AR14 AP14 AL14 AN14 AJ14 AH14 AF14 AD14 AB14 Z14 X14 V14 T14 R14 P14 N14 L14 J14 H14">
    <cfRule type="top10" dxfId="729" priority="83" percent="1" rank="10"/>
  </conditionalFormatting>
  <conditionalFormatting sqref="H15 J15 L15 N15 P15 R15 T15 V15 X15 Z15 AB15 AD15 AF15 AH15 AJ15 AL15 AN15 AP15 AR15 AT15 AV15 AX15 AZ15 BB15">
    <cfRule type="top10" dxfId="728" priority="82" percent="1" rank="10"/>
  </conditionalFormatting>
  <conditionalFormatting sqref="BB16 AZ16 AX16 AV16 AT16 AR16 AP16 AN16 AL16 AJ16 AH16 AF16 AD16 AB16 Z16 X16 V16 T16 R16 P16 N16 L16 J16 H16">
    <cfRule type="top10" dxfId="727" priority="81" percent="1" rank="10"/>
  </conditionalFormatting>
  <conditionalFormatting sqref="H17 J17 L17 N17 P17 R17 T17 V17 X17 Z17 AB17 AD17 AF17 AH17 AJ17 AL17 AN17 AP17 AR17 AT17 AV17 AX17 AZ17 BB17">
    <cfRule type="top10" dxfId="726" priority="80" percent="1" rank="10"/>
  </conditionalFormatting>
  <conditionalFormatting sqref="H18 J18 L18 N18 P18 R18 T18 V18 X18 Z18 AB18 AD18 AF18 AH18 AJ18 AL18 AN18 AP18 AR18 AT18 AV18 AX18 AZ18 BB18">
    <cfRule type="top10" dxfId="725" priority="79" percent="1" rank="10"/>
  </conditionalFormatting>
  <conditionalFormatting sqref="BB19 AZ19 AX19 AV19 AT19 AR19 AP19 AN19 AL19 AJ19 AH19 AF19 AD19 AB19 Z19 X19 V19 T19 R19 P19 N19 L19 J19 H19">
    <cfRule type="top10" dxfId="724" priority="78" percent="1" rank="10"/>
  </conditionalFormatting>
  <conditionalFormatting sqref="H20 J20 N20 L20 P20 R20 T20 X20 V20 Z20 AB20 AD20 AF20 AH20 AJ20 AL20 AN20 AP20 AR20 AT20 AV20 AX20 AZ20 BB20">
    <cfRule type="top10" dxfId="723" priority="77" percent="1" rank="10"/>
  </conditionalFormatting>
  <conditionalFormatting sqref="BB21 AZ21 AX21 AV21 AT21 AR21 AP21 AN21 AL21 AJ21 AH21 AF21 AD21 AB21 Z21 X21 V21 T21 R21 P21 N21 L21 J21 H21">
    <cfRule type="top10" dxfId="722" priority="76" percent="1" rank="10"/>
  </conditionalFormatting>
  <conditionalFormatting sqref="H22 J22 L22 N22 P22 R22 T22 V22 X22 Z22 AB22 AD22 AF22 AH22 AJ22 AL22 AN22 AP22 AR22 AT22 AV22 AX22 AZ22 BB22">
    <cfRule type="top10" dxfId="721" priority="75" percent="1" rank="10"/>
  </conditionalFormatting>
  <conditionalFormatting sqref="BB23 AZ23 AX23 AV23 AT23 AR23 AP23 AN23 AL23 AJ23 AH23 AF23 AD23 AB23 Z23 X23 V23 T23 R23 P23 N23 L23 J23 H23">
    <cfRule type="top10" dxfId="720" priority="74" percent="1" rank="10"/>
  </conditionalFormatting>
  <conditionalFormatting sqref="H24 J24 L24 N24 P24 R24 T24 V24 X24 Z24 AB24 AD24 AF24 AH24 AJ24 AL24 AN24 AP24 AR24 AT24 AV24 AX24 AZ24 BB24">
    <cfRule type="top10" dxfId="719" priority="73" percent="1" rank="10"/>
  </conditionalFormatting>
  <conditionalFormatting sqref="BB25 AZ25 AX25 AV25 AT25 AR25 AP25 AN25 AL25 AJ25 AH25 AF25 AD25 AB25 Z25 X25 V25 T25 R25 P25 N25 L25 J25 H25">
    <cfRule type="top10" dxfId="718" priority="72" percent="1" rank="10"/>
  </conditionalFormatting>
  <conditionalFormatting sqref="BB26 AZ26 AX26 AV26 AT26 AR26 AP26 AN26 AL26 AJ26 AH26 AF26 AD26 AB26 Z26 X26 V26 T26 R26 P26 N26 L26 J26 H26">
    <cfRule type="top10" dxfId="717" priority="71" percent="1" rank="10"/>
  </conditionalFormatting>
  <conditionalFormatting sqref="H27 J27 L27 N27 P27 R27 T27 V27 X27 Z27 AB27 AD27 AF27 AH27 AJ27 AL27 AN27 AP27 AR27 AT27 AV27 AX27 AZ27 BB27">
    <cfRule type="top10" dxfId="716" priority="70" percent="1" rank="10"/>
  </conditionalFormatting>
  <conditionalFormatting sqref="BB28 AZ28 AX28 AV28 AT28 AR28 AP28 AN28 AL28 AJ28 AH28 AF28 AD28 AB28 Z28 X28 V28 T28 R28 P28 N28 L28 J28 H28">
    <cfRule type="top10" dxfId="715" priority="69" percent="1" rank="10"/>
  </conditionalFormatting>
  <conditionalFormatting sqref="BB29 AZ29 AX29 AV29 AT29 AR29 AP29 AN29 AL29 AJ29 AH29 AF29 AD29 AB29 Z29 X29 V29 T29 R29 P29 N29 L29 J29 H29">
    <cfRule type="top10" dxfId="714" priority="68" percent="1" rank="10"/>
  </conditionalFormatting>
  <conditionalFormatting sqref="H30 J30 L30 N30 P30 R30 T30 V30 X30 Z30 AB30 AD30 AF30 AH30 AJ30 AL30 AN30 AP30 AR30 AT30 AV30 AX30 AZ30 BB30">
    <cfRule type="top10" dxfId="713" priority="67" percent="1" rank="10"/>
  </conditionalFormatting>
  <conditionalFormatting sqref="BB31 AZ31 AX31 AV31 AT31 AR31 AP31 AN31 AL31 AJ31 AH31 AF31 AD31 AB31 Z31 X31 V31 T31 R31 P31 N31 L31 J31 H31">
    <cfRule type="top10" dxfId="712" priority="66" percent="1" rank="10"/>
  </conditionalFormatting>
  <conditionalFormatting sqref="H32 J32 L32 N32 P32 R32 T32 V32 X32 Z32 AB32 AD32 AF32 AH32 AJ32 AL32 AN32 AP32 AR32 AT32 AV32 AX32 AZ32 BB32">
    <cfRule type="top10" dxfId="711" priority="65" percent="1" rank="10"/>
  </conditionalFormatting>
  <conditionalFormatting sqref="BB33 AZ33 AX33 AV33 AT33 AR33 AP33 AN33 AL33 AJ33 AH33 AF33 AD33 AB33 Z33 X33 V33 T33 R33 P33 N33 L33 J33 H33">
    <cfRule type="top10" dxfId="710" priority="64" percent="1" rank="10"/>
  </conditionalFormatting>
  <conditionalFormatting sqref="H34 J34 L34 N34 P34 R34 T34 V34 X34 Z34 AB34 AD34 AF34 AH34 AJ34 AL34 AN34 AP34 AR34 AT34 AV34 AX34 AZ34 BB34">
    <cfRule type="top10" dxfId="709" priority="63" percent="1" rank="10"/>
  </conditionalFormatting>
  <conditionalFormatting sqref="BB35 AZ35 AV35 AX35 AT35 AR35 AP35 AN35 AL35 AJ35 AH35 AF35 AD35 AB35 Z35 X35 V35 T35 R35 P35 N35 L35 J35 H35">
    <cfRule type="top10" dxfId="70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07" priority="61" percent="1" rank="10"/>
  </conditionalFormatting>
  <conditionalFormatting sqref="BD7:BD37">
    <cfRule type="top10" dxfId="706" priority="60" percent="1" rank="10"/>
  </conditionalFormatting>
  <conditionalFormatting sqref="BC8 BA8 AY8 AW8 AU8 AS8 AQ8 AO8 AM8 AK8 AI8 AG8 AE8 AC8 AA8 Y8 W8 U8 S8 Q8 O8 M8 K8 I8">
    <cfRule type="top10" dxfId="705" priority="59" percent="1" rank="10"/>
  </conditionalFormatting>
  <conditionalFormatting sqref="I9 K9 M9 O9 Q9 S9 U9 W9 Y9 AA9 AC9 AE9 AG9 AI9 AK9 AM9 AO9 AQ9 AS9 AU9 AW9 AY9 BA9 BC9">
    <cfRule type="top10" dxfId="704" priority="58" percent="1" rank="10"/>
  </conditionalFormatting>
  <conditionalFormatting sqref="I10 K10 M10 Q10 O10 S10 W10 U10 Y10 AA10 AC10 AE10 AG10 AI10 AK10 AM10 AO10 AQ10 AS10 AU10 AW10 AY10 BA10 BC10">
    <cfRule type="top10" dxfId="703" priority="57" percent="1" rank="10"/>
  </conditionalFormatting>
  <conditionalFormatting sqref="BC11 BA11 AY11 AW11 AU11 AS11 AQ11 AO11 AM11 AK11 AI11 AG11 AE11 AC11 AA11 Y11 W11 U11 S11 Q11 O11 M11 K11 I11">
    <cfRule type="top10" dxfId="702" priority="56" percent="1" rank="10"/>
  </conditionalFormatting>
  <conditionalFormatting sqref="I12 K12 M12 O12 Q12 S12 U12 Y12 W12 AA12 AC12 AE12 AG12 AI12 AK12 AM12 AO12 AQ12 AS12 AU12 AW12 AY12 BA12 BC12">
    <cfRule type="top10" dxfId="701" priority="55" percent="1" rank="10"/>
  </conditionalFormatting>
  <conditionalFormatting sqref="BC13 BA13 AY13 AW13 AU13 AS13 AQ13 AO13 AM13 AK13 AI13 AG13 AE13 AC13 AA13 Y13 W13 U13 S13 Q13 O13 M13 K13 I13">
    <cfRule type="top10" dxfId="700" priority="54" percent="1" rank="10"/>
  </conditionalFormatting>
  <conditionalFormatting sqref="BC14 BA14 AY14 AW14 AU14 AS14 AQ14 AO14 AM14 AK14 AI14 AG14 AE14 AC14 AA14 Y14 W14 U14 S14 Q14 O14 M14 K14 I14">
    <cfRule type="top10" dxfId="699" priority="53" percent="1" rank="10"/>
  </conditionalFormatting>
  <conditionalFormatting sqref="I15 K15 M15 O15 Q15 S15 U15 W15 Y15 AA15 AC15 AE15 AG15 AI15 AK15 AM15 AO15 AQ15 AS15 AU15 AW15 AY15 BA15 BC15">
    <cfRule type="top10" dxfId="698" priority="52" percent="1" rank="10"/>
  </conditionalFormatting>
  <conditionalFormatting sqref="BC16 BA16 AY16 AW16 AU16 AS16 AQ16 AO16 AM16 AK16 AI16 AG16 AE16 AC16 AA16 Y16 W16 U16 S16 Q16 O16 M16 K16 I16">
    <cfRule type="top10" dxfId="697" priority="51" percent="1" rank="10"/>
  </conditionalFormatting>
  <conditionalFormatting sqref="I17 K17 M17 O17 Q17 U17 S17 W17 Y17 AA17 AC17 AE17 AG17 AI17 AK17 AM17 AO17 AQ17 AS17 AU17 AW17 AY17 BA17 BC17">
    <cfRule type="top10" dxfId="696" priority="50" percent="1" rank="10"/>
  </conditionalFormatting>
  <conditionalFormatting sqref="BC18 BA18 AY18 AW18 AU18 AS18 AQ18 AO18 AM18 AK18 AI18 AG18 AE18 AC18 AA18 Y18 W18 U18 S18 Q18 O18 M18 K18 I18">
    <cfRule type="top10" dxfId="695" priority="49" percent="1" rank="10"/>
  </conditionalFormatting>
  <conditionalFormatting sqref="I19 K19 M19 O19 Q19 S19 U19 W19 Y19 AA19 AC19 AE19 AG19 AI19 AK19 AM19 AO19 AQ19 AS19 AU19 AW19 AY19 BA19 BC19">
    <cfRule type="top10" dxfId="694" priority="48" percent="1" rank="10"/>
  </conditionalFormatting>
  <conditionalFormatting sqref="BC20 BA20 AY20 AW20 AU20 AS20 AQ20 AO20 AM20 AK20 AI20 AG20 AE20 AC20 AA20 W20 Y20 U20 S20 Q20 O20 M20 K20 I20">
    <cfRule type="top10" dxfId="693" priority="47" percent="1" rank="10"/>
  </conditionalFormatting>
  <conditionalFormatting sqref="I21 K21 M21 O21 Q21 S21 U21 W21 Y21 AA21 AC21 AE21 AG21 AI21 AK21 AM21 AO21 AQ21 AS21 AU21 AW21 AY21 BA21 BC21">
    <cfRule type="top10" dxfId="692" priority="46" percent="1" rank="10"/>
  </conditionalFormatting>
  <conditionalFormatting sqref="BC22 BA22 AY22 AW22 AU22 AS22 AQ22 AO22 AM22 AK22 AI22 AG22 AE22 AC22 AA22 Y22 W22 U22 S22 Q22 O22 M22 K22 I22">
    <cfRule type="top10" dxfId="691" priority="45" percent="1" rank="10"/>
  </conditionalFormatting>
  <conditionalFormatting sqref="I23 K23 O23 M23 Q23 S23 U23 W23 Y23 AA23 AC23 AE23 AG23 AI23 AK23 AM23 AO23 AQ23 AS23 AU23 AW23 AY23 BA23 BC23">
    <cfRule type="top10" dxfId="690" priority="44" percent="1" rank="10"/>
  </conditionalFormatting>
  <conditionalFormatting sqref="BC24 BA24 AY24 AW24 AU24 AS24 AQ24 AO24 AM24 AK24 AI24 AG24 AE24 AC24 AA24 Y24 W24 U24 S24 Q24 O24 M24 K24 I24">
    <cfRule type="top10" dxfId="689" priority="43" percent="1" rank="10"/>
  </conditionalFormatting>
  <conditionalFormatting sqref="I25 K25 M25 O25 Q25 S25 U25 W25 Y25 AA25 AC25 AE25 AG25 AI25 AK25 AM25 AO25 AQ25 AS25 AU25 AW25 AY25 BA25 BC25">
    <cfRule type="top10" dxfId="688" priority="42" percent="1" rank="10"/>
  </conditionalFormatting>
  <conditionalFormatting sqref="BC26 BA26 AY26 AW26 AU26 AS26 AQ26 AO26 AM26 AK26 AI26 AG26 AE26 AC26 AA26 Y26 W26 U26 S26 Q26 O26 M26 K26 I26">
    <cfRule type="top10" dxfId="687" priority="41" percent="1" rank="10"/>
  </conditionalFormatting>
  <conditionalFormatting sqref="I27 K27 M27 O27 Q27 S27 U27 W27 Y27 AA27 AC27 AE27 AG27 AI27 AK27 AM27 AO27 AQ27 AS27 AU27 AW27 AY27 BA27 BC27">
    <cfRule type="top10" dxfId="686" priority="40" percent="1" rank="10"/>
  </conditionalFormatting>
  <conditionalFormatting sqref="BC28 BA28 AY28 AW28 AU28 AS28 AQ28 AO28 AM28 AK28 AI28 AG28 AE28 AC28 AA28 Y28 W28 U28 S28 Q28 O28 M28 K28 I28">
    <cfRule type="top10" dxfId="685" priority="39" percent="1" rank="10"/>
  </conditionalFormatting>
  <conditionalFormatting sqref="I29 K29 M29 Q29 O29 S29 U29 Y29 W29 AA29 AC29 AE29 AG29 AI29 AK29 AM29 AO29 AQ29 AS29 AU29 AW29 AY29 BA29 BC29">
    <cfRule type="top10" dxfId="684" priority="38" percent="1" rank="10"/>
  </conditionalFormatting>
  <conditionalFormatting sqref="BC30 BA30 AY30 AW30 AU30 AS30 AQ30 AO30 AM30 AK30 AI30 AE30 AG30 AC30 AA30 Y30 W30 U30 S30 Q30 O30 M30 K30 I30">
    <cfRule type="top10" dxfId="683" priority="37" percent="1" rank="10"/>
  </conditionalFormatting>
  <conditionalFormatting sqref="I31 K31 M31 O31 Q31 S31 W31 U31 Y31 AC31 AA31 AE31 AG31 AI31 AK31 AM31 AO31 AQ31 AS31 AU31 AW31 AY31 BA31 BC31">
    <cfRule type="top10" dxfId="682" priority="36" percent="1" rank="10"/>
  </conditionalFormatting>
  <conditionalFormatting sqref="BC32 BA32 AY32 AW32 AU32 AS32 AQ32 AO32 AM32 AK32 AI32 AG32 AE32 AC32 AA32 Y32 W32 U32 S32 Q32 O32 M32 K32 I32">
    <cfRule type="top10" dxfId="681" priority="35" percent="1" rank="10"/>
  </conditionalFormatting>
  <conditionalFormatting sqref="I33 K33 M33 O33 Q33 S33 U33 W33 Y33 AA33 AC33 AE33 AG33 AI33 AK33 AM33 AQ33 AO33 AS33 AU33 AW33 AY33 BA33 BC33">
    <cfRule type="top10" dxfId="680" priority="34" percent="1" rank="10"/>
  </conditionalFormatting>
  <conditionalFormatting sqref="BC34 BA34 AY34 AW34 AU34 AS34 AQ34 AO34 AM34 AK34 AI34 AG34 AE34 AC34 AA34 Y34 W34 U34 S34 Q34 O34 M34 K34 I34">
    <cfRule type="top10" dxfId="679" priority="33" percent="1" rank="10"/>
  </conditionalFormatting>
  <conditionalFormatting sqref="I35 K35 M35 O35 Q35 S35 U35 W35 Y35 AA35 AC35 AE35 AG35 AI35 AK35 AM35 AO35 AQ35 AS35 AU35 AW35 AY35 BA35 BC35">
    <cfRule type="top10" dxfId="67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677" priority="31" percent="1" rank="10"/>
  </conditionalFormatting>
  <conditionalFormatting sqref="FZ8:GW8">
    <cfRule type="top10" dxfId="676" priority="30" percent="1" rank="10"/>
  </conditionalFormatting>
  <conditionalFormatting sqref="FZ9:GW9">
    <cfRule type="top10" dxfId="675" priority="29" percent="1" rank="10"/>
  </conditionalFormatting>
  <conditionalFormatting sqref="FZ10:GW10">
    <cfRule type="top10" dxfId="674" priority="28" percent="1" rank="10"/>
  </conditionalFormatting>
  <conditionalFormatting sqref="FZ11:GW11">
    <cfRule type="top10" dxfId="673" priority="27" percent="1" rank="10"/>
  </conditionalFormatting>
  <conditionalFormatting sqref="FZ12:GW12">
    <cfRule type="top10" dxfId="672" priority="26" percent="1" rank="10"/>
  </conditionalFormatting>
  <conditionalFormatting sqref="FZ13:GW13">
    <cfRule type="top10" dxfId="671" priority="25" percent="1" rank="10"/>
  </conditionalFormatting>
  <conditionalFormatting sqref="GX7:GX37">
    <cfRule type="top10" dxfId="670" priority="24" percent="1" rank="10"/>
  </conditionalFormatting>
  <conditionalFormatting sqref="FZ14:GW14">
    <cfRule type="top10" dxfId="669" priority="23" percent="1" rank="10"/>
  </conditionalFormatting>
  <conditionalFormatting sqref="FZ15:GW15">
    <cfRule type="top10" dxfId="668" priority="22" percent="1" rank="10"/>
  </conditionalFormatting>
  <conditionalFormatting sqref="FZ16:GW16">
    <cfRule type="top10" dxfId="667" priority="21" percent="1" rank="10"/>
  </conditionalFormatting>
  <conditionalFormatting sqref="FZ17:GW17">
    <cfRule type="top10" dxfId="666" priority="20" percent="1" rank="10"/>
  </conditionalFormatting>
  <conditionalFormatting sqref="FZ18:GW18">
    <cfRule type="top10" dxfId="665" priority="19" percent="1" rank="10"/>
  </conditionalFormatting>
  <conditionalFormatting sqref="FZ19:GW19">
    <cfRule type="top10" dxfId="664" priority="18" percent="1" rank="10"/>
  </conditionalFormatting>
  <conditionalFormatting sqref="FZ20:GW20">
    <cfRule type="top10" dxfId="663" priority="17" percent="1" rank="10"/>
  </conditionalFormatting>
  <conditionalFormatting sqref="FZ21:GW21">
    <cfRule type="top10" dxfId="662" priority="16" percent="1" rank="10"/>
  </conditionalFormatting>
  <conditionalFormatting sqref="FZ22:GW22">
    <cfRule type="top10" dxfId="661" priority="15" percent="1" rank="10"/>
  </conditionalFormatting>
  <conditionalFormatting sqref="FZ23:GW23">
    <cfRule type="top10" dxfId="660" priority="14" percent="1" rank="10"/>
  </conditionalFormatting>
  <conditionalFormatting sqref="FZ24:GW24">
    <cfRule type="top10" dxfId="659" priority="13" percent="1" rank="10"/>
  </conditionalFormatting>
  <conditionalFormatting sqref="FZ25:GW25">
    <cfRule type="top10" dxfId="658" priority="12" percent="1" rank="10"/>
  </conditionalFormatting>
  <conditionalFormatting sqref="FZ26:GW26">
    <cfRule type="top10" dxfId="657" priority="11" percent="1" rank="10"/>
  </conditionalFormatting>
  <conditionalFormatting sqref="FZ27:GW27">
    <cfRule type="top10" dxfId="656" priority="10" percent="1" rank="10"/>
  </conditionalFormatting>
  <conditionalFormatting sqref="FZ28:GW28">
    <cfRule type="top10" dxfId="655" priority="9" percent="1" rank="10"/>
  </conditionalFormatting>
  <conditionalFormatting sqref="FZ29:GW29">
    <cfRule type="top10" dxfId="654" priority="8" percent="1" rank="10"/>
  </conditionalFormatting>
  <conditionalFormatting sqref="FZ30:GW30">
    <cfRule type="top10" dxfId="653" priority="7" percent="1" rank="10"/>
  </conditionalFormatting>
  <conditionalFormatting sqref="FZ31:GW31">
    <cfRule type="top10" dxfId="652" priority="6" percent="1" rank="10"/>
  </conditionalFormatting>
  <conditionalFormatting sqref="FZ32:GW32">
    <cfRule type="top10" dxfId="651" priority="5" percent="1" rank="10"/>
  </conditionalFormatting>
  <conditionalFormatting sqref="FZ33:GW33">
    <cfRule type="top10" dxfId="650" priority="4" percent="1" rank="10"/>
  </conditionalFormatting>
  <conditionalFormatting sqref="FZ34:GW34">
    <cfRule type="top10" dxfId="649" priority="3" percent="1" rank="10"/>
  </conditionalFormatting>
  <conditionalFormatting sqref="FZ35:GW35">
    <cfRule type="top10" dxfId="648" priority="2" percent="1" rank="10"/>
  </conditionalFormatting>
  <conditionalFormatting sqref="FZ36:GW37">
    <cfRule type="top10" dxfId="647" priority="1" percent="1" rank="10"/>
  </conditionalFormatting>
  <dataValidations count="1">
    <dataValidation type="list" allowBlank="1" showInputMessage="1" showErrorMessage="1" sqref="A1" xr:uid="{0679B26E-C4D0-4476-9083-6AF42E54AC0B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A98D-E4AD-4C26-B5E1-E9B637F4DFFC}">
  <sheetPr codeName="Sheet13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396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0.57999999999999996</v>
      </c>
      <c r="I7" s="3">
        <f>IF($E7="〇",H7*基本シート!$E$2,H7*VLOOKUP(LEFT(I$6,FIND("(",I$6)-1),基本シート!$B$6:$C$29,2,FALSE))</f>
        <v>17.347799999999999</v>
      </c>
      <c r="J7" s="3">
        <v>0.6</v>
      </c>
      <c r="K7" s="3">
        <f>IF($E7="〇",J7*基本シート!$E$2,J7*VLOOKUP(LEFT(K$6,FIND("(",K$6)-1),基本シート!$B$6:$C$29,2,FALSE))</f>
        <v>17.945999999999998</v>
      </c>
      <c r="L7" s="3">
        <v>0.6</v>
      </c>
      <c r="M7" s="3">
        <f>IF($E7="〇",L7*基本シート!$E$2,L7*VLOOKUP(LEFT(M$6,FIND("(",M$6)-1),基本シート!$B$6:$C$29,2,FALSE))</f>
        <v>17.945999999999998</v>
      </c>
      <c r="N7" s="3">
        <v>0.6</v>
      </c>
      <c r="O7" s="3">
        <f>IF($E7="〇",N7*基本シート!$E$2,N7*VLOOKUP(LEFT(O$6,FIND("(",O$6)-1),基本シート!$B$6:$C$29,2,FALSE))</f>
        <v>17.945999999999998</v>
      </c>
      <c r="P7" s="3">
        <v>0.82</v>
      </c>
      <c r="Q7" s="3">
        <f>IF($E7="〇",P7*基本シート!$E$2,P7*VLOOKUP(LEFT(Q$6,FIND("(",Q$6)-1),基本シート!$B$6:$C$29,2,FALSE))</f>
        <v>24.526199999999999</v>
      </c>
      <c r="R7" s="3">
        <v>0.56000000000000005</v>
      </c>
      <c r="S7" s="3">
        <f>IF($E7="〇",R7*基本シート!$E$2,R7*VLOOKUP(LEFT(S$6,FIND("(",S$6)-1),基本シート!$B$6:$C$29,2,FALSE))</f>
        <v>16.749600000000001</v>
      </c>
      <c r="T7" s="3">
        <v>0.35</v>
      </c>
      <c r="U7" s="3">
        <f>IF($E7="〇",T7*基本シート!$E$2,T7*VLOOKUP(LEFT(U$6,FIND("(",U$6)-1),基本シート!$B$6:$C$29,2,FALSE))</f>
        <v>10.468499999999999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0.36979999999999996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0.01</v>
      </c>
      <c r="AW7" s="3">
        <f>IF($E7="〇",AV7*基本シート!$E$2,AV7*VLOOKUP(LEFT(AW$6,FIND("(",AW$6)-1),基本シート!$B$6:$C$29,2,FALSE))</f>
        <v>0.36979999999999996</v>
      </c>
      <c r="AX7" s="3">
        <v>0.55000000000000004</v>
      </c>
      <c r="AY7" s="3">
        <f>IF($E7="〇",AX7*基本シート!$E$2,AX7*VLOOKUP(LEFT(AY$6,FIND("(",AY$6)-1),基本シート!$B$6:$C$29,2,FALSE))</f>
        <v>16.450500000000002</v>
      </c>
      <c r="AZ7" s="3">
        <v>0.77</v>
      </c>
      <c r="BA7" s="3">
        <f>IF($E7="〇",AZ7*基本シート!$E$2,AZ7*VLOOKUP(LEFT(BA$6,FIND("(",BA$6)-1),基本シート!$B$6:$C$29,2,FALSE))</f>
        <v>23.0307</v>
      </c>
      <c r="BB7" s="3">
        <v>0.61</v>
      </c>
      <c r="BC7" s="3">
        <f>IF($E7="〇",BB7*基本シート!$E$2,BB7*VLOOKUP(LEFT(BC$6,FIND("(",BC$6)-1),基本シート!$B$6:$C$29,2,FALSE))</f>
        <v>18.245100000000001</v>
      </c>
      <c r="BD7" s="3">
        <f t="shared" ref="BD7:BD37" si="7">SUM(H7,J7,L7,N7,P7,R7,T7,V7,X7,Z7,AB7,AD7,AF7,AH7,AJ7,AL7,AN7,AP7,AR7,AT7,AV7,AX7,AZ7,BB7)</f>
        <v>6.0999999999999988</v>
      </c>
      <c r="BE7" s="3">
        <f t="shared" ref="BE7:BE36" si="8">ROUND(SUM(I7,K7,M7,O7,Q7,S7,U7,W7,Y7,AA7,AC7,AE7,AG7,AI7,AK7,AM7,AO7,AQ7,AS7,AU7,AW7,AY7,BA7,BC7),0)</f>
        <v>183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0.85</v>
      </c>
      <c r="BM7" s="3">
        <v>3.48</v>
      </c>
      <c r="BN7" s="3">
        <v>5.97</v>
      </c>
      <c r="BO7" s="3">
        <v>7.14</v>
      </c>
      <c r="BP7" s="3">
        <v>7.9</v>
      </c>
      <c r="BQ7" s="3">
        <v>8.2899999999999991</v>
      </c>
      <c r="BR7" s="3">
        <v>7.05</v>
      </c>
      <c r="BS7" s="3">
        <v>7.23</v>
      </c>
      <c r="BT7" s="3">
        <v>6.27</v>
      </c>
      <c r="BU7" s="3">
        <v>4.09</v>
      </c>
      <c r="BV7" s="3">
        <v>1.5</v>
      </c>
      <c r="BW7" s="3">
        <v>0.27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2.0299999999999998</v>
      </c>
      <c r="CU7" s="3">
        <f>CT7*基本シート!$C$3</f>
        <v>32.479999999999997</v>
      </c>
      <c r="CV7" s="3">
        <v>6.02</v>
      </c>
      <c r="CW7" s="3">
        <f>CV7*基本シート!$C$3</f>
        <v>96.32</v>
      </c>
      <c r="CX7" s="3">
        <v>7.71</v>
      </c>
      <c r="CY7" s="3">
        <f>CX7*基本シート!$C$3</f>
        <v>123.36</v>
      </c>
      <c r="CZ7" s="3">
        <v>8.1</v>
      </c>
      <c r="DA7" s="3">
        <f>CZ7*基本シート!$C$3</f>
        <v>129.6</v>
      </c>
      <c r="DB7" s="3">
        <v>6.85</v>
      </c>
      <c r="DC7" s="3">
        <f>DB7*基本シート!$C$3</f>
        <v>109.6</v>
      </c>
      <c r="DD7" s="3">
        <v>7.03</v>
      </c>
      <c r="DE7" s="3">
        <f>DD7*基本シート!$C$3</f>
        <v>112.48</v>
      </c>
      <c r="DF7" s="3">
        <v>6.06</v>
      </c>
      <c r="DG7" s="3">
        <f>DF7*基本シート!$C$3</f>
        <v>96.96</v>
      </c>
      <c r="DH7" s="3">
        <v>2.9</v>
      </c>
      <c r="DI7" s="3">
        <f>DH7*基本シート!$C$3</f>
        <v>46.4</v>
      </c>
      <c r="DJ7" s="3">
        <v>0.14000000000000001</v>
      </c>
      <c r="DK7" s="3">
        <f>DJ7*基本シート!$C$3</f>
        <v>2.2400000000000002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46.879999999999995</v>
      </c>
      <c r="EA7" s="3">
        <f>ROUND(DZ7*基本シート!$C$3,0)</f>
        <v>750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0.02</v>
      </c>
      <c r="EH7" s="3">
        <v>0.32</v>
      </c>
      <c r="EI7" s="3">
        <v>2.87</v>
      </c>
      <c r="EJ7" s="3">
        <v>3.66</v>
      </c>
      <c r="EK7" s="3">
        <v>0.01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0.04</v>
      </c>
      <c r="EY7" s="3">
        <v>0.04</v>
      </c>
      <c r="EZ7" s="3">
        <f>SUM(EB7:EY7)</f>
        <v>7.16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0.45</v>
      </c>
      <c r="FR7" s="3">
        <v>1.65</v>
      </c>
      <c r="FS7" s="3">
        <v>1.1299999999999999</v>
      </c>
      <c r="FT7" s="3">
        <v>0.72</v>
      </c>
      <c r="FU7" s="3">
        <v>0.95</v>
      </c>
      <c r="FV7" s="3">
        <v>0.56999999999999995</v>
      </c>
      <c r="FW7" s="3">
        <v>0</v>
      </c>
      <c r="FX7" s="3">
        <v>0</v>
      </c>
      <c r="FY7" s="3">
        <f>SUM(FA7:FX7)</f>
        <v>5.49</v>
      </c>
      <c r="FZ7" s="3">
        <v>0.54</v>
      </c>
      <c r="GA7" s="3">
        <v>0.56000000000000005</v>
      </c>
      <c r="GB7" s="3">
        <v>0.56000000000000005</v>
      </c>
      <c r="GC7" s="3">
        <v>0.56000000000000005</v>
      </c>
      <c r="GD7" s="3">
        <v>0.78</v>
      </c>
      <c r="GE7" s="3">
        <v>0.56999999999999995</v>
      </c>
      <c r="GF7" s="3">
        <v>0.88</v>
      </c>
      <c r="GG7" s="3">
        <v>0.61</v>
      </c>
      <c r="GH7" s="3">
        <v>0.28000000000000003</v>
      </c>
      <c r="GI7" s="3">
        <v>1.1100000000000001</v>
      </c>
      <c r="GJ7" s="3">
        <v>0.2</v>
      </c>
      <c r="GK7" s="3">
        <v>0.19</v>
      </c>
      <c r="GL7" s="3">
        <v>0.21</v>
      </c>
      <c r="GM7" s="3">
        <v>0.2</v>
      </c>
      <c r="GN7" s="3">
        <v>0.21</v>
      </c>
      <c r="GO7" s="3">
        <v>1.19</v>
      </c>
      <c r="GP7" s="3">
        <v>1.82</v>
      </c>
      <c r="GQ7" s="3">
        <v>1.92</v>
      </c>
      <c r="GR7" s="3">
        <v>1.1299999999999999</v>
      </c>
      <c r="GS7" s="3">
        <v>0.73</v>
      </c>
      <c r="GT7" s="3">
        <v>0.95</v>
      </c>
      <c r="GU7" s="3">
        <v>1.1200000000000001</v>
      </c>
      <c r="GV7" s="3">
        <v>0.73</v>
      </c>
      <c r="GW7" s="3">
        <v>0.56999999999999995</v>
      </c>
      <c r="GX7" s="3">
        <f>SUM(FZ7:GW7)</f>
        <v>17.620000000000005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397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426</v>
      </c>
      <c r="G8" s="6" t="s">
        <v>428</v>
      </c>
      <c r="H8" s="3">
        <v>0.59</v>
      </c>
      <c r="I8" s="3">
        <f>IF($E8="〇",H8*基本シート!$E$2,H8*VLOOKUP(LEFT(I$6,FIND("(",I$6)-1),基本シート!$B$6:$C$29,2,FALSE))</f>
        <v>17.646899999999999</v>
      </c>
      <c r="J8" s="3">
        <v>0.6</v>
      </c>
      <c r="K8" s="3">
        <f>IF($E8="〇",J8*基本シート!$E$2,J8*VLOOKUP(LEFT(K$6,FIND("(",K$6)-1),基本シート!$B$6:$C$29,2,FALSE))</f>
        <v>17.945999999999998</v>
      </c>
      <c r="L8" s="3">
        <v>0.6</v>
      </c>
      <c r="M8" s="3">
        <f>IF($E8="〇",L8*基本シート!$E$2,L8*VLOOKUP(LEFT(M$6,FIND("(",M$6)-1),基本シート!$B$6:$C$29,2,FALSE))</f>
        <v>17.945999999999998</v>
      </c>
      <c r="N8" s="3">
        <v>0.64</v>
      </c>
      <c r="O8" s="3">
        <f>IF($E8="〇",N8*基本シート!$E$2,N8*VLOOKUP(LEFT(O$6,FIND("(",O$6)-1),基本シート!$B$6:$C$29,2,FALSE))</f>
        <v>19.142400000000002</v>
      </c>
      <c r="P8" s="3">
        <v>0.86</v>
      </c>
      <c r="Q8" s="3">
        <f>IF($E8="〇",P8*基本シート!$E$2,P8*VLOOKUP(LEFT(Q$6,FIND("(",Q$6)-1),基本シート!$B$6:$C$29,2,FALSE))</f>
        <v>25.7226</v>
      </c>
      <c r="R8" s="3">
        <v>0.62</v>
      </c>
      <c r="S8" s="3">
        <f>IF($E8="〇",R8*基本シート!$E$2,R8*VLOOKUP(LEFT(S$6,FIND("(",S$6)-1),基本シート!$B$6:$C$29,2,FALSE))</f>
        <v>18.5442</v>
      </c>
      <c r="T8" s="3">
        <v>0.63</v>
      </c>
      <c r="U8" s="3">
        <f>IF($E8="〇",T8*基本シート!$E$2,T8*VLOOKUP(LEFT(U$6,FIND("(",U$6)-1),基本シート!$B$6:$C$29,2,FALSE))</f>
        <v>18.843299999999999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0.01</v>
      </c>
      <c r="Y8" s="3">
        <f>IF($E8="〇",X8*基本シート!$E$2,X8*VLOOKUP(LEFT(Y$6,FIND("(",Y$6)-1),基本シート!$B$6:$C$29,2,FALSE))</f>
        <v>0.36979999999999996</v>
      </c>
      <c r="Z8" s="3">
        <v>0.01</v>
      </c>
      <c r="AA8" s="3">
        <f>IF($E8="〇",Z8*基本シート!$E$2,Z8*VLOOKUP(LEFT(AA$6,FIND("(",AA$6)-1),基本シート!$B$6:$C$29,2,FALSE))</f>
        <v>0.36979999999999996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0.01</v>
      </c>
      <c r="AS8" s="3">
        <f>IF($E8="〇",AR8*基本シート!$E$2,AR8*VLOOKUP(LEFT(AS$6,FIND("(",AS$6)-1),基本シート!$B$6:$C$29,2,FALSE))</f>
        <v>0.36979999999999996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0.13</v>
      </c>
      <c r="AY8" s="3">
        <f>IF($E8="〇",AX8*基本シート!$E$2,AX8*VLOOKUP(LEFT(AY$6,FIND("(",AY$6)-1),基本シート!$B$6:$C$29,2,FALSE))</f>
        <v>3.8883000000000001</v>
      </c>
      <c r="AZ8" s="3">
        <v>0.89</v>
      </c>
      <c r="BA8" s="3">
        <f>IF($E8="〇",AZ8*基本シート!$E$2,AZ8*VLOOKUP(LEFT(BA$6,FIND("(",BA$6)-1),基本シート!$B$6:$C$29,2,FALSE))</f>
        <v>26.619900000000001</v>
      </c>
      <c r="BB8" s="3">
        <v>0.64</v>
      </c>
      <c r="BC8" s="3">
        <f>IF($E8="〇",BB8*基本シート!$E$2,BB8*VLOOKUP(LEFT(BC$6,FIND("(",BC$6)-1),基本シート!$B$6:$C$29,2,FALSE))</f>
        <v>19.142400000000002</v>
      </c>
      <c r="BD8" s="3">
        <f t="shared" si="7"/>
        <v>6.259999999999998</v>
      </c>
      <c r="BE8" s="3">
        <f>ROUND(SUM(I8,K8,M8,O8,Q8,S8,U8,W8,Y8,AA8,AC8,AE8,AG8,AI8,AK8,AM8,AO8,AQ8,AS8,AU8,AW8,AY8,BA8,BC8),0)</f>
        <v>188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0.22</v>
      </c>
      <c r="BM8" s="3">
        <v>2.81</v>
      </c>
      <c r="BN8" s="3">
        <v>2.29</v>
      </c>
      <c r="BO8" s="3">
        <v>3.05</v>
      </c>
      <c r="BP8" s="3">
        <v>1.76</v>
      </c>
      <c r="BQ8" s="3">
        <v>1.48</v>
      </c>
      <c r="BR8" s="3">
        <v>2.67</v>
      </c>
      <c r="BS8" s="3">
        <v>7.79</v>
      </c>
      <c r="BT8" s="3">
        <v>6.51</v>
      </c>
      <c r="BU8" s="3">
        <v>4.37</v>
      </c>
      <c r="BV8" s="3">
        <v>1.92</v>
      </c>
      <c r="BW8" s="3">
        <v>0.34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0.05</v>
      </c>
      <c r="CS8" s="3">
        <f>CR8*基本シート!$C$3</f>
        <v>0.8</v>
      </c>
      <c r="CT8" s="3">
        <v>0.23</v>
      </c>
      <c r="CU8" s="3">
        <f>CT8*基本シート!$C$3</f>
        <v>3.68</v>
      </c>
      <c r="CV8" s="3">
        <v>0.42</v>
      </c>
      <c r="CW8" s="3">
        <f>CV8*基本シート!$C$3</f>
        <v>6.72</v>
      </c>
      <c r="CX8" s="3">
        <v>1.38</v>
      </c>
      <c r="CY8" s="3">
        <f>CX8*基本シート!$C$3</f>
        <v>22.08</v>
      </c>
      <c r="CZ8" s="3">
        <v>1.26</v>
      </c>
      <c r="DA8" s="3">
        <f>CZ8*基本シート!$C$3</f>
        <v>20.16</v>
      </c>
      <c r="DB8" s="3">
        <v>2.46</v>
      </c>
      <c r="DC8" s="3">
        <f>DB8*基本シート!$C$3</f>
        <v>39.36</v>
      </c>
      <c r="DD8" s="3">
        <v>7.58</v>
      </c>
      <c r="DE8" s="3">
        <f>DD8*基本シート!$C$3</f>
        <v>121.28</v>
      </c>
      <c r="DF8" s="3">
        <v>5.99</v>
      </c>
      <c r="DG8" s="3">
        <f>DF8*基本シート!$C$3</f>
        <v>95.84</v>
      </c>
      <c r="DH8" s="3">
        <v>2.61</v>
      </c>
      <c r="DI8" s="3">
        <f>DH8*基本シート!$C$3</f>
        <v>41.76</v>
      </c>
      <c r="DJ8" s="3">
        <v>0.46</v>
      </c>
      <c r="DK8" s="3">
        <f>DJ8*基本シート!$C$3</f>
        <v>7.36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22.480000000000004</v>
      </c>
      <c r="EA8" s="3">
        <f>ROUND(DZ8*基本シート!$C$3,0)</f>
        <v>360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0.02</v>
      </c>
      <c r="EH8" s="3">
        <v>0.02</v>
      </c>
      <c r="EI8" s="3">
        <v>2.2200000000000002</v>
      </c>
      <c r="EJ8" s="3">
        <v>1.85</v>
      </c>
      <c r="EK8" s="3">
        <v>2.42</v>
      </c>
      <c r="EL8" s="3">
        <v>0.16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0.03</v>
      </c>
      <c r="EY8" s="3">
        <v>0.03</v>
      </c>
      <c r="EZ8" s="3">
        <f t="shared" ref="EZ8:EZ36" si="12">SUM(EB8:EY8)</f>
        <v>6.9500000000000011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0.01</v>
      </c>
      <c r="FO8" s="3">
        <v>0</v>
      </c>
      <c r="FP8" s="3">
        <v>0.01</v>
      </c>
      <c r="FQ8" s="3">
        <v>0.35</v>
      </c>
      <c r="FR8" s="3">
        <v>1.77</v>
      </c>
      <c r="FS8" s="3">
        <v>0.59</v>
      </c>
      <c r="FT8" s="3">
        <v>0.84</v>
      </c>
      <c r="FU8" s="3">
        <v>0.82</v>
      </c>
      <c r="FV8" s="3">
        <v>1.1100000000000001</v>
      </c>
      <c r="FW8" s="3">
        <v>0</v>
      </c>
      <c r="FX8" s="3">
        <v>0</v>
      </c>
      <c r="FY8" s="3">
        <f t="shared" ref="FY8:FY36" si="13">SUM(FA8:FX8)</f>
        <v>5.51</v>
      </c>
      <c r="FZ8" s="3">
        <v>0.55000000000000004</v>
      </c>
      <c r="GA8" s="3">
        <v>0.56000000000000005</v>
      </c>
      <c r="GB8" s="3">
        <v>0.56000000000000005</v>
      </c>
      <c r="GC8" s="3">
        <v>0.6</v>
      </c>
      <c r="GD8" s="3">
        <v>0.82</v>
      </c>
      <c r="GE8" s="3">
        <v>0.6</v>
      </c>
      <c r="GF8" s="3">
        <v>0.83</v>
      </c>
      <c r="GG8" s="3">
        <v>0.55000000000000004</v>
      </c>
      <c r="GH8" s="3">
        <v>0.22</v>
      </c>
      <c r="GI8" s="3">
        <v>0.22</v>
      </c>
      <c r="GJ8" s="3">
        <v>0.22</v>
      </c>
      <c r="GK8" s="3">
        <v>0.22</v>
      </c>
      <c r="GL8" s="3">
        <v>0.22</v>
      </c>
      <c r="GM8" s="3">
        <v>0.22</v>
      </c>
      <c r="GN8" s="3">
        <v>0.52</v>
      </c>
      <c r="GO8" s="3">
        <v>1.77</v>
      </c>
      <c r="GP8" s="3">
        <v>1.81</v>
      </c>
      <c r="GQ8" s="3">
        <v>2.11</v>
      </c>
      <c r="GR8" s="3">
        <v>0.59</v>
      </c>
      <c r="GS8" s="3">
        <v>0.84</v>
      </c>
      <c r="GT8" s="3">
        <v>0.82</v>
      </c>
      <c r="GU8" s="3">
        <v>1.23</v>
      </c>
      <c r="GV8" s="3">
        <v>0.86</v>
      </c>
      <c r="GW8" s="3">
        <v>0.61</v>
      </c>
      <c r="GX8" s="3">
        <f t="shared" ref="GX8:GX36" si="14">SUM(FZ8:GW8)</f>
        <v>17.549999999999997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398</v>
      </c>
      <c r="C9" s="6" t="str">
        <f t="shared" si="9"/>
        <v>水曜日</v>
      </c>
      <c r="D9" s="6"/>
      <c r="E9" s="6" t="str">
        <f t="shared" si="10"/>
        <v/>
      </c>
      <c r="F9" s="6" t="s">
        <v>426</v>
      </c>
      <c r="G9" s="6" t="s">
        <v>426</v>
      </c>
      <c r="H9" s="3">
        <v>0.6</v>
      </c>
      <c r="I9" s="3">
        <f>IF($E9="〇",H9*基本シート!$E$2,H9*VLOOKUP(LEFT(I$6,FIND("(",I$6)-1),基本シート!$B$6:$C$29,2,FALSE))</f>
        <v>17.945999999999998</v>
      </c>
      <c r="J9" s="3">
        <v>0.6</v>
      </c>
      <c r="K9" s="3">
        <f>IF($E9="〇",J9*基本シート!$E$2,J9*VLOOKUP(LEFT(K$6,FIND("(",K$6)-1),基本シート!$B$6:$C$29,2,FALSE))</f>
        <v>17.945999999999998</v>
      </c>
      <c r="L9" s="3">
        <v>0.65</v>
      </c>
      <c r="M9" s="3">
        <f>IF($E9="〇",L9*基本シート!$E$2,L9*VLOOKUP(LEFT(M$6,FIND("(",M$6)-1),基本シート!$B$6:$C$29,2,FALSE))</f>
        <v>19.441500000000001</v>
      </c>
      <c r="N9" s="3">
        <v>0.67</v>
      </c>
      <c r="O9" s="3">
        <f>IF($E9="〇",N9*基本シート!$E$2,N9*VLOOKUP(LEFT(O$6,FIND("(",O$6)-1),基本シート!$B$6:$C$29,2,FALSE))</f>
        <v>20.0397</v>
      </c>
      <c r="P9" s="3">
        <v>0.87</v>
      </c>
      <c r="Q9" s="3">
        <f>IF($E9="〇",P9*基本シート!$E$2,P9*VLOOKUP(LEFT(Q$6,FIND("(",Q$6)-1),基本シート!$B$6:$C$29,2,FALSE))</f>
        <v>26.021699999999999</v>
      </c>
      <c r="R9" s="3">
        <v>0.63</v>
      </c>
      <c r="S9" s="3">
        <f>IF($E9="〇",R9*基本シート!$E$2,R9*VLOOKUP(LEFT(S$6,FIND("(",S$6)-1),基本シート!$B$6:$C$29,2,FALSE))</f>
        <v>18.843299999999999</v>
      </c>
      <c r="T9" s="3">
        <v>0.13</v>
      </c>
      <c r="U9" s="3">
        <f>IF($E9="〇",T9*基本シート!$E$2,T9*VLOOKUP(LEFT(U$6,FIND("(",U$6)-1),基本シート!$B$6:$C$29,2,FALSE))</f>
        <v>3.8883000000000001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0.02</v>
      </c>
      <c r="AQ9" s="3">
        <f>IF($E9="〇",AP9*基本シート!$E$2,AP9*VLOOKUP(LEFT(AQ$6,FIND("(",AQ$6)-1),基本シート!$B$6:$C$29,2,FALSE))</f>
        <v>0.73959999999999992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7.0000000000000007E-2</v>
      </c>
      <c r="AW9" s="3">
        <f>IF($E9="〇",AV9*基本シート!$E$2,AV9*VLOOKUP(LEFT(AW$6,FIND("(",AW$6)-1),基本シート!$B$6:$C$29,2,FALSE))</f>
        <v>2.5886</v>
      </c>
      <c r="AX9" s="3">
        <v>1.07</v>
      </c>
      <c r="AY9" s="3">
        <f>IF($E9="〇",AX9*基本シート!$E$2,AX9*VLOOKUP(LEFT(AY$6,FIND("(",AY$6)-1),基本シート!$B$6:$C$29,2,FALSE))</f>
        <v>32.003700000000002</v>
      </c>
      <c r="AZ9" s="3">
        <v>0.65</v>
      </c>
      <c r="BA9" s="3">
        <f>IF($E9="〇",AZ9*基本シート!$E$2,AZ9*VLOOKUP(LEFT(BA$6,FIND("(",BA$6)-1),基本シート!$B$6:$C$29,2,FALSE))</f>
        <v>19.441500000000001</v>
      </c>
      <c r="BB9" s="3">
        <v>0.56999999999999995</v>
      </c>
      <c r="BC9" s="3">
        <f>IF($E9="〇",BB9*基本シート!$E$2,BB9*VLOOKUP(LEFT(BC$6,FIND("(",BC$6)-1),基本シート!$B$6:$C$29,2,FALSE))</f>
        <v>17.0487</v>
      </c>
      <c r="BD9" s="3">
        <f>SUM(H9,J9,L9,N9,P9,R9,T9,V9,X9,Z9,AB9,AD9,AF9,AH9,AJ9,AL9,AN9,AP9,AR9,AT9,AV9,AX9,AZ9,BB9)</f>
        <v>6.5600000000000005</v>
      </c>
      <c r="BE9" s="3">
        <f t="shared" si="8"/>
        <v>197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7.0000000000000007E-2</v>
      </c>
      <c r="BL9" s="3">
        <v>1.2</v>
      </c>
      <c r="BM9" s="3">
        <v>2.82</v>
      </c>
      <c r="BN9" s="3">
        <v>3.12</v>
      </c>
      <c r="BO9" s="3">
        <v>4.34</v>
      </c>
      <c r="BP9" s="3">
        <v>3.73</v>
      </c>
      <c r="BQ9" s="3">
        <v>2.5499999999999998</v>
      </c>
      <c r="BR9" s="3">
        <v>4.68</v>
      </c>
      <c r="BS9" s="3">
        <v>4.26</v>
      </c>
      <c r="BT9" s="3">
        <v>3.03</v>
      </c>
      <c r="BU9" s="3">
        <v>1.86</v>
      </c>
      <c r="BV9" s="3">
        <v>0.73</v>
      </c>
      <c r="BW9" s="3">
        <v>0.11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0.13</v>
      </c>
      <c r="CU9" s="3">
        <f>CT9*基本シート!$C$3</f>
        <v>2.08</v>
      </c>
      <c r="CV9" s="3">
        <v>2.88</v>
      </c>
      <c r="CW9" s="3">
        <f>CV9*基本シート!$C$3</f>
        <v>46.08</v>
      </c>
      <c r="CX9" s="3">
        <v>3.5</v>
      </c>
      <c r="CY9" s="3">
        <f>CX9*基本シート!$C$3</f>
        <v>56</v>
      </c>
      <c r="CZ9" s="3">
        <v>2.33</v>
      </c>
      <c r="DA9" s="3">
        <f>CZ9*基本シート!$C$3</f>
        <v>37.28</v>
      </c>
      <c r="DB9" s="3">
        <v>4.46</v>
      </c>
      <c r="DC9" s="3">
        <f>DB9*基本シート!$C$3</f>
        <v>71.36</v>
      </c>
      <c r="DD9" s="3">
        <v>4.07</v>
      </c>
      <c r="DE9" s="3">
        <f>DD9*基本シート!$C$3</f>
        <v>65.12</v>
      </c>
      <c r="DF9" s="3">
        <v>2.82</v>
      </c>
      <c r="DG9" s="3">
        <f>DF9*基本シート!$C$3</f>
        <v>45.12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20.480000000000008</v>
      </c>
      <c r="EA9" s="3">
        <f>ROUND(DZ9*基本シート!$C$3,0)</f>
        <v>328</v>
      </c>
      <c r="EB9" s="3">
        <v>0.03</v>
      </c>
      <c r="EC9" s="3">
        <v>0.03</v>
      </c>
      <c r="ED9" s="3">
        <v>0.03</v>
      </c>
      <c r="EE9" s="3">
        <v>0.03</v>
      </c>
      <c r="EF9" s="3">
        <v>0.03</v>
      </c>
      <c r="EG9" s="3">
        <v>0.01</v>
      </c>
      <c r="EH9" s="3">
        <v>0.64</v>
      </c>
      <c r="EI9" s="3">
        <v>2.1800000000000002</v>
      </c>
      <c r="EJ9" s="3">
        <v>2.74</v>
      </c>
      <c r="EK9" s="3">
        <v>1.24</v>
      </c>
      <c r="EL9" s="3">
        <v>0</v>
      </c>
      <c r="EM9" s="3">
        <v>0</v>
      </c>
      <c r="EN9" s="3">
        <v>0.01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0.03</v>
      </c>
      <c r="EX9" s="3">
        <v>0.03</v>
      </c>
      <c r="EY9" s="3">
        <v>0.03</v>
      </c>
      <c r="EZ9" s="3">
        <f t="shared" si="12"/>
        <v>7.0600000000000014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0.1</v>
      </c>
      <c r="FQ9" s="3">
        <v>1.08</v>
      </c>
      <c r="FR9" s="3">
        <v>2.21</v>
      </c>
      <c r="FS9" s="3">
        <v>0.95</v>
      </c>
      <c r="FT9" s="3">
        <v>0.57999999999999996</v>
      </c>
      <c r="FU9" s="3">
        <v>0.74</v>
      </c>
      <c r="FV9" s="3">
        <v>0</v>
      </c>
      <c r="FW9" s="3">
        <v>0</v>
      </c>
      <c r="FX9" s="3">
        <v>0</v>
      </c>
      <c r="FY9" s="3">
        <f t="shared" si="13"/>
        <v>5.6700000000000008</v>
      </c>
      <c r="FZ9" s="3">
        <v>0.56999999999999995</v>
      </c>
      <c r="GA9" s="3">
        <v>0.56999999999999995</v>
      </c>
      <c r="GB9" s="3">
        <v>0.62</v>
      </c>
      <c r="GC9" s="3">
        <v>0.64</v>
      </c>
      <c r="GD9" s="3">
        <v>0.84</v>
      </c>
      <c r="GE9" s="3">
        <v>0.69</v>
      </c>
      <c r="GF9" s="3">
        <v>0.68</v>
      </c>
      <c r="GG9" s="3">
        <v>0.64</v>
      </c>
      <c r="GH9" s="3">
        <v>0.25</v>
      </c>
      <c r="GI9" s="3">
        <v>0.22</v>
      </c>
      <c r="GJ9" s="3">
        <v>0.23</v>
      </c>
      <c r="GK9" s="3">
        <v>0.22</v>
      </c>
      <c r="GL9" s="3">
        <v>0.21</v>
      </c>
      <c r="GM9" s="3">
        <v>0.2</v>
      </c>
      <c r="GN9" s="3">
        <v>0.21</v>
      </c>
      <c r="GO9" s="3">
        <v>1.73</v>
      </c>
      <c r="GP9" s="3">
        <v>1.81</v>
      </c>
      <c r="GQ9" s="3">
        <v>2.33</v>
      </c>
      <c r="GR9" s="3">
        <v>0.95</v>
      </c>
      <c r="GS9" s="3">
        <v>0.57999999999999996</v>
      </c>
      <c r="GT9" s="3">
        <v>0.8</v>
      </c>
      <c r="GU9" s="3">
        <v>1.04</v>
      </c>
      <c r="GV9" s="3">
        <v>0.62</v>
      </c>
      <c r="GW9" s="3">
        <v>0.54</v>
      </c>
      <c r="GX9" s="3">
        <f t="shared" si="14"/>
        <v>17.190000000000001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399</v>
      </c>
      <c r="C10" s="6" t="str">
        <f t="shared" si="9"/>
        <v>木曜日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0.65</v>
      </c>
      <c r="I10" s="3">
        <f>IF($E10="〇",H10*基本シート!$E$2,H10*VLOOKUP(LEFT(I$6,FIND("(",I$6)-1),基本シート!$B$6:$C$29,2,FALSE))</f>
        <v>19.441500000000001</v>
      </c>
      <c r="J10" s="3">
        <v>0.56000000000000005</v>
      </c>
      <c r="K10" s="3">
        <f>IF($E10="〇",J10*基本シート!$E$2,J10*VLOOKUP(LEFT(K$6,FIND("(",K$6)-1),基本シート!$B$6:$C$29,2,FALSE))</f>
        <v>16.749600000000001</v>
      </c>
      <c r="L10" s="3">
        <v>0.54</v>
      </c>
      <c r="M10" s="3">
        <f>IF($E10="〇",L10*基本シート!$E$2,L10*VLOOKUP(LEFT(M$6,FIND("(",M$6)-1),基本シート!$B$6:$C$29,2,FALSE))</f>
        <v>16.151400000000002</v>
      </c>
      <c r="N10" s="3">
        <v>0.56999999999999995</v>
      </c>
      <c r="O10" s="3">
        <f>IF($E10="〇",N10*基本シート!$E$2,N10*VLOOKUP(LEFT(O$6,FIND("(",O$6)-1),基本シート!$B$6:$C$29,2,FALSE))</f>
        <v>17.0487</v>
      </c>
      <c r="P10" s="3">
        <v>0.72</v>
      </c>
      <c r="Q10" s="3">
        <f>IF($E10="〇",P10*基本シート!$E$2,P10*VLOOKUP(LEFT(Q$6,FIND("(",Q$6)-1),基本シート!$B$6:$C$29,2,FALSE))</f>
        <v>21.5352</v>
      </c>
      <c r="R10" s="3">
        <v>0.52</v>
      </c>
      <c r="S10" s="3">
        <f>IF($E10="〇",R10*基本シート!$E$2,R10*VLOOKUP(LEFT(S$6,FIND("(",S$6)-1),基本シート!$B$6:$C$29,2,FALSE))</f>
        <v>15.5532</v>
      </c>
      <c r="T10" s="3">
        <v>0.17</v>
      </c>
      <c r="U10" s="3">
        <f>IF($E10="〇",T10*基本シート!$E$2,T10*VLOOKUP(LEFT(U$6,FIND("(",U$6)-1),基本シート!$B$6:$C$29,2,FALSE))</f>
        <v>5.0847000000000007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0.01</v>
      </c>
      <c r="AY10" s="3">
        <f>IF($E10="〇",AX10*基本シート!$E$2,AX10*VLOOKUP(LEFT(AY$6,FIND("(",AY$6)-1),基本シート!$B$6:$C$29,2,FALSE))</f>
        <v>0.29910000000000003</v>
      </c>
      <c r="AZ10" s="3">
        <v>0.23</v>
      </c>
      <c r="BA10" s="3">
        <f>IF($E10="〇",AZ10*基本シート!$E$2,AZ10*VLOOKUP(LEFT(BA$6,FIND("(",BA$6)-1),基本シート!$B$6:$C$29,2,FALSE))</f>
        <v>6.8793000000000006</v>
      </c>
      <c r="BB10" s="3">
        <v>0.56999999999999995</v>
      </c>
      <c r="BC10" s="3">
        <f>IF($E10="〇",BB10*基本シート!$E$2,BB10*VLOOKUP(LEFT(BC$6,FIND("(",BC$6)-1),基本シート!$B$6:$C$29,2,FALSE))</f>
        <v>17.0487</v>
      </c>
      <c r="BD10" s="3">
        <f t="shared" si="7"/>
        <v>4.5699999999999994</v>
      </c>
      <c r="BE10" s="3">
        <f t="shared" si="8"/>
        <v>137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0.04</v>
      </c>
      <c r="BL10" s="3">
        <v>0.88</v>
      </c>
      <c r="BM10" s="3">
        <v>3.12</v>
      </c>
      <c r="BN10" s="3">
        <v>5.05</v>
      </c>
      <c r="BO10" s="3">
        <v>6.82</v>
      </c>
      <c r="BP10" s="3">
        <v>5.5</v>
      </c>
      <c r="BQ10" s="3">
        <v>8.32</v>
      </c>
      <c r="BR10" s="3">
        <v>4.4400000000000004</v>
      </c>
      <c r="BS10" s="3">
        <v>6.24</v>
      </c>
      <c r="BT10" s="3">
        <v>6.6</v>
      </c>
      <c r="BU10" s="3">
        <v>4.3099999999999996</v>
      </c>
      <c r="BV10" s="3">
        <v>1.66</v>
      </c>
      <c r="BW10" s="3">
        <v>0.35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0.75</v>
      </c>
      <c r="CU10" s="3">
        <f>CT10*基本シート!$C$3</f>
        <v>12</v>
      </c>
      <c r="CV10" s="3">
        <v>6.56</v>
      </c>
      <c r="CW10" s="3">
        <f>CV10*基本シート!$C$3</f>
        <v>104.96</v>
      </c>
      <c r="CX10" s="3">
        <v>5.29</v>
      </c>
      <c r="CY10" s="3">
        <f>CX10*基本シート!$C$3</f>
        <v>84.64</v>
      </c>
      <c r="CZ10" s="3">
        <v>8.1300000000000008</v>
      </c>
      <c r="DA10" s="3">
        <f>CZ10*基本シート!$C$3</f>
        <v>130.08000000000001</v>
      </c>
      <c r="DB10" s="3">
        <v>4.2300000000000004</v>
      </c>
      <c r="DC10" s="3">
        <f>DB10*基本シート!$C$3</f>
        <v>67.680000000000007</v>
      </c>
      <c r="DD10" s="3">
        <v>6.04</v>
      </c>
      <c r="DE10" s="3">
        <f>DD10*基本シート!$C$3</f>
        <v>96.64</v>
      </c>
      <c r="DF10" s="3">
        <v>6.42</v>
      </c>
      <c r="DG10" s="3">
        <f>DF10*基本シート!$C$3</f>
        <v>102.72</v>
      </c>
      <c r="DH10" s="3">
        <v>2.75</v>
      </c>
      <c r="DI10" s="3">
        <f>DH10*基本シート!$C$3</f>
        <v>44</v>
      </c>
      <c r="DJ10" s="3">
        <v>0.27</v>
      </c>
      <c r="DK10" s="3">
        <f>DJ10*基本シート!$C$3</f>
        <v>4.32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40.499999999999993</v>
      </c>
      <c r="EA10" s="3">
        <f>ROUND(DZ10*基本シート!$C$3,0)</f>
        <v>648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0.01</v>
      </c>
      <c r="EH10" s="3">
        <v>0.36</v>
      </c>
      <c r="EI10" s="3">
        <v>2.57</v>
      </c>
      <c r="EJ10" s="3">
        <v>4.05</v>
      </c>
      <c r="EK10" s="3">
        <v>0.03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0.03</v>
      </c>
      <c r="EZ10" s="3">
        <f t="shared" si="12"/>
        <v>7.21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0.01</v>
      </c>
      <c r="FQ10" s="3">
        <v>0.41</v>
      </c>
      <c r="FR10" s="3">
        <v>1.2</v>
      </c>
      <c r="FS10" s="3">
        <v>1.07</v>
      </c>
      <c r="FT10" s="3">
        <v>0.68</v>
      </c>
      <c r="FU10" s="3">
        <v>0.93</v>
      </c>
      <c r="FV10" s="3">
        <v>0.96</v>
      </c>
      <c r="FW10" s="3">
        <v>0.42</v>
      </c>
      <c r="FX10" s="3">
        <v>0</v>
      </c>
      <c r="FY10" s="3">
        <f t="shared" si="13"/>
        <v>5.68</v>
      </c>
      <c r="FZ10" s="3">
        <v>0.62</v>
      </c>
      <c r="GA10" s="3">
        <v>0.53</v>
      </c>
      <c r="GB10" s="3">
        <v>0.51</v>
      </c>
      <c r="GC10" s="3">
        <v>0.54</v>
      </c>
      <c r="GD10" s="3">
        <v>0.69</v>
      </c>
      <c r="GE10" s="3">
        <v>0.55000000000000004</v>
      </c>
      <c r="GF10" s="3">
        <v>0.69</v>
      </c>
      <c r="GG10" s="3">
        <v>0.54</v>
      </c>
      <c r="GH10" s="3">
        <v>0.25</v>
      </c>
      <c r="GI10" s="3">
        <v>0.23</v>
      </c>
      <c r="GJ10" s="3">
        <v>0.2</v>
      </c>
      <c r="GK10" s="3">
        <v>0.19</v>
      </c>
      <c r="GL10" s="3">
        <v>0.21</v>
      </c>
      <c r="GM10" s="3">
        <v>0.2</v>
      </c>
      <c r="GN10" s="3">
        <v>0.18</v>
      </c>
      <c r="GO10" s="3">
        <v>1.57</v>
      </c>
      <c r="GP10" s="3">
        <v>1.8</v>
      </c>
      <c r="GQ10" s="3">
        <v>1.55</v>
      </c>
      <c r="GR10" s="3">
        <v>1.07</v>
      </c>
      <c r="GS10" s="3">
        <v>0.67</v>
      </c>
      <c r="GT10" s="3">
        <v>0.93</v>
      </c>
      <c r="GU10" s="3">
        <v>0.96</v>
      </c>
      <c r="GV10" s="3">
        <v>0.65</v>
      </c>
      <c r="GW10" s="3">
        <v>0.54</v>
      </c>
      <c r="GX10" s="3">
        <f t="shared" si="14"/>
        <v>15.870000000000005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400</v>
      </c>
      <c r="C11" s="6" t="str">
        <f t="shared" si="9"/>
        <v>金曜日</v>
      </c>
      <c r="D11" s="6"/>
      <c r="E11" s="6" t="str">
        <f t="shared" si="10"/>
        <v/>
      </c>
      <c r="F11" s="6" t="s">
        <v>428</v>
      </c>
      <c r="G11" s="6" t="s">
        <v>428</v>
      </c>
      <c r="H11" s="3">
        <v>0.55000000000000004</v>
      </c>
      <c r="I11" s="3">
        <f>IF($E11="〇",H11*基本シート!$E$2,H11*VLOOKUP(LEFT(I$6,FIND("(",I$6)-1),基本シート!$B$6:$C$29,2,FALSE))</f>
        <v>16.450500000000002</v>
      </c>
      <c r="J11" s="3">
        <v>0.57999999999999996</v>
      </c>
      <c r="K11" s="3">
        <f>IF($E11="〇",J11*基本シート!$E$2,J11*VLOOKUP(LEFT(K$6,FIND("(",K$6)-1),基本シート!$B$6:$C$29,2,FALSE))</f>
        <v>17.347799999999999</v>
      </c>
      <c r="L11" s="3">
        <v>0.5</v>
      </c>
      <c r="M11" s="3">
        <f>IF($E11="〇",L11*基本シート!$E$2,L11*VLOOKUP(LEFT(M$6,FIND("(",M$6)-1),基本シート!$B$6:$C$29,2,FALSE))</f>
        <v>14.955</v>
      </c>
      <c r="N11" s="3">
        <v>0.67</v>
      </c>
      <c r="O11" s="3">
        <f>IF($E11="〇",N11*基本シート!$E$2,N11*VLOOKUP(LEFT(O$6,FIND("(",O$6)-1),基本シート!$B$6:$C$29,2,FALSE))</f>
        <v>20.0397</v>
      </c>
      <c r="P11" s="3">
        <v>0.73</v>
      </c>
      <c r="Q11" s="3">
        <f>IF($E11="〇",P11*基本シート!$E$2,P11*VLOOKUP(LEFT(Q$6,FIND("(",Q$6)-1),基本シート!$B$6:$C$29,2,FALSE))</f>
        <v>21.834299999999999</v>
      </c>
      <c r="R11" s="3">
        <v>0.53</v>
      </c>
      <c r="S11" s="3">
        <f>IF($E11="〇",R11*基本シート!$E$2,R11*VLOOKUP(LEFT(S$6,FIND("(",S$6)-1),基本シート!$B$6:$C$29,2,FALSE))</f>
        <v>15.852300000000001</v>
      </c>
      <c r="T11" s="3">
        <v>0.18</v>
      </c>
      <c r="U11" s="3">
        <f>IF($E11="〇",T11*基本シート!$E$2,T11*VLOOKUP(LEFT(U$6,FIND("(",U$6)-1),基本シート!$B$6:$C$29,2,FALSE))</f>
        <v>5.3837999999999999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3.7599999999999993</v>
      </c>
      <c r="BE11" s="3">
        <f t="shared" si="8"/>
        <v>113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0.1</v>
      </c>
      <c r="BL11" s="3">
        <v>1.25</v>
      </c>
      <c r="BM11" s="3">
        <v>3.69</v>
      </c>
      <c r="BN11" s="3">
        <v>5.91</v>
      </c>
      <c r="BO11" s="3">
        <v>7.18</v>
      </c>
      <c r="BP11" s="3">
        <v>8.2200000000000006</v>
      </c>
      <c r="BQ11" s="3">
        <v>8.76</v>
      </c>
      <c r="BR11" s="3">
        <v>7.4</v>
      </c>
      <c r="BS11" s="3">
        <v>7.64</v>
      </c>
      <c r="BT11" s="3">
        <v>6.04</v>
      </c>
      <c r="BU11" s="3">
        <v>4.41</v>
      </c>
      <c r="BV11" s="3">
        <v>2.16</v>
      </c>
      <c r="BW11" s="3">
        <v>0.4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0.04</v>
      </c>
      <c r="CS11" s="3">
        <f>CR11*基本シート!$C$3</f>
        <v>0.64</v>
      </c>
      <c r="CT11" s="3">
        <v>2.41</v>
      </c>
      <c r="CU11" s="3">
        <f>CT11*基本シート!$C$3</f>
        <v>38.56</v>
      </c>
      <c r="CV11" s="3">
        <v>6.96</v>
      </c>
      <c r="CW11" s="3">
        <f>CV11*基本シート!$C$3</f>
        <v>111.36</v>
      </c>
      <c r="CX11" s="3">
        <v>8.02</v>
      </c>
      <c r="CY11" s="3">
        <f>CX11*基本シート!$C$3</f>
        <v>128.32</v>
      </c>
      <c r="CZ11" s="3">
        <v>8.57</v>
      </c>
      <c r="DA11" s="3">
        <f>CZ11*基本シート!$C$3</f>
        <v>137.12</v>
      </c>
      <c r="DB11" s="3">
        <v>7.22</v>
      </c>
      <c r="DC11" s="3">
        <f>DB11*基本シート!$C$3</f>
        <v>115.52</v>
      </c>
      <c r="DD11" s="3">
        <v>7.43</v>
      </c>
      <c r="DE11" s="3">
        <f>DD11*基本シート!$C$3</f>
        <v>118.88</v>
      </c>
      <c r="DF11" s="3">
        <v>5.65</v>
      </c>
      <c r="DG11" s="3">
        <f>DF11*基本シート!$C$3</f>
        <v>90.4</v>
      </c>
      <c r="DH11" s="3">
        <v>2.66</v>
      </c>
      <c r="DI11" s="3">
        <f>DH11*基本シート!$C$3</f>
        <v>42.56</v>
      </c>
      <c r="DJ11" s="3">
        <v>0.49</v>
      </c>
      <c r="DK11" s="3">
        <f>DJ11*基本シート!$C$3</f>
        <v>7.84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49.509999999999991</v>
      </c>
      <c r="EA11" s="3">
        <f>ROUND(DZ11*基本シート!$C$3,0)</f>
        <v>792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0.01</v>
      </c>
      <c r="EH11" s="3">
        <v>0.66</v>
      </c>
      <c r="EI11" s="3">
        <v>3.06</v>
      </c>
      <c r="EJ11" s="3">
        <v>3.27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7.1400000000000006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0.01</v>
      </c>
      <c r="FM11" s="3">
        <v>0</v>
      </c>
      <c r="FN11" s="3">
        <v>0</v>
      </c>
      <c r="FO11" s="3">
        <v>0</v>
      </c>
      <c r="FP11" s="3">
        <v>0</v>
      </c>
      <c r="FQ11" s="3">
        <v>0.14000000000000001</v>
      </c>
      <c r="FR11" s="3">
        <v>1.1399999999999999</v>
      </c>
      <c r="FS11" s="3">
        <v>1</v>
      </c>
      <c r="FT11" s="3">
        <v>0.68</v>
      </c>
      <c r="FU11" s="3">
        <v>0.54</v>
      </c>
      <c r="FV11" s="3">
        <v>0.87</v>
      </c>
      <c r="FW11" s="3">
        <v>0.56000000000000005</v>
      </c>
      <c r="FX11" s="3">
        <v>0.56000000000000005</v>
      </c>
      <c r="FY11" s="3">
        <f t="shared" si="13"/>
        <v>5.5</v>
      </c>
      <c r="FZ11" s="3">
        <v>0.53</v>
      </c>
      <c r="GA11" s="3">
        <v>0.55000000000000004</v>
      </c>
      <c r="GB11" s="3">
        <v>0.47</v>
      </c>
      <c r="GC11" s="3">
        <v>0.64</v>
      </c>
      <c r="GD11" s="3">
        <v>0.7</v>
      </c>
      <c r="GE11" s="3">
        <v>0.62</v>
      </c>
      <c r="GF11" s="3">
        <v>0.76</v>
      </c>
      <c r="GG11" s="3">
        <v>0.59</v>
      </c>
      <c r="GH11" s="3">
        <v>0.23</v>
      </c>
      <c r="GI11" s="3">
        <v>0.22</v>
      </c>
      <c r="GJ11" s="3">
        <v>0.2</v>
      </c>
      <c r="GK11" s="3">
        <v>0.2</v>
      </c>
      <c r="GL11" s="3">
        <v>0.18</v>
      </c>
      <c r="GM11" s="3">
        <v>0.21</v>
      </c>
      <c r="GN11" s="3">
        <v>0.39</v>
      </c>
      <c r="GO11" s="3">
        <v>1.75</v>
      </c>
      <c r="GP11" s="3">
        <v>1.81</v>
      </c>
      <c r="GQ11" s="3">
        <v>1.54</v>
      </c>
      <c r="GR11" s="3">
        <v>1</v>
      </c>
      <c r="GS11" s="3">
        <v>0.68</v>
      </c>
      <c r="GT11" s="3">
        <v>0.53</v>
      </c>
      <c r="GU11" s="3">
        <v>0.87</v>
      </c>
      <c r="GV11" s="3">
        <v>0.55000000000000004</v>
      </c>
      <c r="GW11" s="3">
        <v>0.55000000000000004</v>
      </c>
      <c r="GX11" s="3">
        <f t="shared" si="14"/>
        <v>15.77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401</v>
      </c>
      <c r="C12" s="6" t="str">
        <f t="shared" si="9"/>
        <v>土曜日</v>
      </c>
      <c r="D12" s="6"/>
      <c r="E12" s="6" t="str">
        <f t="shared" si="10"/>
        <v>〇</v>
      </c>
      <c r="F12" s="6" t="s">
        <v>428</v>
      </c>
      <c r="G12" s="6" t="s">
        <v>431</v>
      </c>
      <c r="H12" s="3">
        <v>0.44</v>
      </c>
      <c r="I12" s="3">
        <f>IF($E12="〇",H12*基本シート!$E$2,H12*VLOOKUP(LEFT(I$6,FIND("(",I$6)-1),基本シート!$B$6:$C$29,2,FALSE))</f>
        <v>13.160400000000001</v>
      </c>
      <c r="J12" s="3">
        <v>0.6</v>
      </c>
      <c r="K12" s="3">
        <f>IF($E12="〇",J12*基本シート!$E$2,J12*VLOOKUP(LEFT(K$6,FIND("(",K$6)-1),基本シート!$B$6:$C$29,2,FALSE))</f>
        <v>17.945999999999998</v>
      </c>
      <c r="L12" s="3">
        <v>0.59</v>
      </c>
      <c r="M12" s="3">
        <f>IF($E12="〇",L12*基本シート!$E$2,L12*VLOOKUP(LEFT(M$6,FIND("(",M$6)-1),基本シート!$B$6:$C$29,2,FALSE))</f>
        <v>17.646899999999999</v>
      </c>
      <c r="N12" s="3">
        <v>0.6</v>
      </c>
      <c r="O12" s="3">
        <f>IF($E12="〇",N12*基本シート!$E$2,N12*VLOOKUP(LEFT(O$6,FIND("(",O$6)-1),基本シート!$B$6:$C$29,2,FALSE))</f>
        <v>17.945999999999998</v>
      </c>
      <c r="P12" s="3">
        <v>0.56999999999999995</v>
      </c>
      <c r="Q12" s="3">
        <f>IF($E12="〇",P12*基本シート!$E$2,P12*VLOOKUP(LEFT(Q$6,FIND("(",Q$6)-1),基本シート!$B$6:$C$29,2,FALSE))</f>
        <v>17.0487</v>
      </c>
      <c r="R12" s="3">
        <v>0.53</v>
      </c>
      <c r="S12" s="3">
        <f>IF($E12="〇",R12*基本シート!$E$2,R12*VLOOKUP(LEFT(S$6,FIND("(",S$6)-1),基本シート!$B$6:$C$29,2,FALSE))</f>
        <v>15.852300000000001</v>
      </c>
      <c r="T12" s="3">
        <v>0.1</v>
      </c>
      <c r="U12" s="3">
        <f>IF($E12="〇",T12*基本シート!$E$2,T12*VLOOKUP(LEFT(U$6,FIND("(",U$6)-1),基本シート!$B$6:$C$29,2,FALSE))</f>
        <v>2.9910000000000001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0.02</v>
      </c>
      <c r="Y12" s="3">
        <f>IF($E12="〇",X12*基本シート!$E$2,X12*VLOOKUP(LEFT(Y$6,FIND("(",Y$6)-1),基本シート!$B$6:$C$29,2,FALSE))</f>
        <v>0.59820000000000007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0.04</v>
      </c>
      <c r="AQ12" s="3">
        <f>IF($E12="〇",AP12*基本シート!$E$2,AP12*VLOOKUP(LEFT(AQ$6,FIND("(",AQ$6)-1),基本シート!$B$6:$C$29,2,FALSE))</f>
        <v>1.1964000000000001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0.29910000000000003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0.21</v>
      </c>
      <c r="BA12" s="3">
        <f>IF($E12="〇",AZ12*基本シート!$E$2,AZ12*VLOOKUP(LEFT(BA$6,FIND("(",BA$6)-1),基本シート!$B$6:$C$29,2,FALSE))</f>
        <v>6.2810999999999995</v>
      </c>
      <c r="BB12" s="3">
        <v>0.49</v>
      </c>
      <c r="BC12" s="3">
        <f>IF($E12="〇",BB12*基本シート!$E$2,BB12*VLOOKUP(LEFT(BC$6,FIND("(",BC$6)-1),基本シート!$B$6:$C$29,2,FALSE))</f>
        <v>14.655899999999999</v>
      </c>
      <c r="BD12" s="3">
        <f t="shared" si="7"/>
        <v>4.22</v>
      </c>
      <c r="BE12" s="3">
        <f t="shared" si="8"/>
        <v>126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0.09</v>
      </c>
      <c r="BL12" s="3">
        <v>1.02</v>
      </c>
      <c r="BM12" s="3">
        <v>3</v>
      </c>
      <c r="BN12" s="3">
        <v>4.5599999999999996</v>
      </c>
      <c r="BO12" s="3">
        <v>5.3</v>
      </c>
      <c r="BP12" s="3">
        <v>8.1</v>
      </c>
      <c r="BQ12" s="3">
        <v>8.3699999999999992</v>
      </c>
      <c r="BR12" s="3">
        <v>8.31</v>
      </c>
      <c r="BS12" s="3">
        <v>7.44</v>
      </c>
      <c r="BT12" s="3">
        <v>5.99</v>
      </c>
      <c r="BU12" s="3">
        <v>4.2300000000000004</v>
      </c>
      <c r="BV12" s="3">
        <v>2.13</v>
      </c>
      <c r="BW12" s="3">
        <v>0.4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0.16</v>
      </c>
      <c r="CS12" s="3">
        <f>CR12*基本シート!$C$3</f>
        <v>2.56</v>
      </c>
      <c r="CT12" s="3">
        <v>0.44</v>
      </c>
      <c r="CU12" s="3">
        <f>CT12*基本シート!$C$3</f>
        <v>7.04</v>
      </c>
      <c r="CV12" s="3">
        <v>4.17</v>
      </c>
      <c r="CW12" s="3">
        <f>CV12*基本シート!$C$3</f>
        <v>66.72</v>
      </c>
      <c r="CX12" s="3">
        <v>7.73</v>
      </c>
      <c r="CY12" s="3">
        <f>CX12*基本シート!$C$3</f>
        <v>123.68</v>
      </c>
      <c r="CZ12" s="3">
        <v>8.15</v>
      </c>
      <c r="DA12" s="3">
        <f>CZ12*基本シート!$C$3</f>
        <v>130.4</v>
      </c>
      <c r="DB12" s="3">
        <v>7.92</v>
      </c>
      <c r="DC12" s="3">
        <f>DB12*基本シート!$C$3</f>
        <v>126.72</v>
      </c>
      <c r="DD12" s="3">
        <v>6.98</v>
      </c>
      <c r="DE12" s="3">
        <f>DD12*基本シート!$C$3</f>
        <v>111.68</v>
      </c>
      <c r="DF12" s="3">
        <v>5.58</v>
      </c>
      <c r="DG12" s="3">
        <f>DF12*基本シート!$C$3</f>
        <v>89.28</v>
      </c>
      <c r="DH12" s="3">
        <v>2.4</v>
      </c>
      <c r="DI12" s="3">
        <f>DH12*基本シート!$C$3</f>
        <v>38.4</v>
      </c>
      <c r="DJ12" s="3">
        <v>0.28000000000000003</v>
      </c>
      <c r="DK12" s="3">
        <f>DJ12*基本シート!$C$3</f>
        <v>4.4800000000000004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43.859999999999985</v>
      </c>
      <c r="EA12" s="3">
        <f>ROUND(DZ12*基本シート!$C$3,0)</f>
        <v>702</v>
      </c>
      <c r="EB12" s="3">
        <v>0</v>
      </c>
      <c r="EC12" s="3">
        <v>0.03</v>
      </c>
      <c r="ED12" s="3">
        <v>0.04</v>
      </c>
      <c r="EE12" s="3">
        <v>0.03</v>
      </c>
      <c r="EF12" s="3">
        <v>0.04</v>
      </c>
      <c r="EG12" s="3">
        <v>0</v>
      </c>
      <c r="EH12" s="3">
        <v>0.55000000000000004</v>
      </c>
      <c r="EI12" s="3">
        <v>2.35</v>
      </c>
      <c r="EJ12" s="3">
        <v>3.5</v>
      </c>
      <c r="EK12" s="3">
        <v>0.53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0.03</v>
      </c>
      <c r="EZ12" s="3">
        <f t="shared" si="12"/>
        <v>7.1000000000000005</v>
      </c>
      <c r="FA12" s="3">
        <v>0.1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0.22</v>
      </c>
      <c r="FR12" s="3">
        <v>1.81</v>
      </c>
      <c r="FS12" s="3">
        <v>0.74</v>
      </c>
      <c r="FT12" s="3">
        <v>0.49</v>
      </c>
      <c r="FU12" s="3">
        <v>1.18</v>
      </c>
      <c r="FV12" s="3">
        <v>0.8</v>
      </c>
      <c r="FW12" s="3">
        <v>0.43</v>
      </c>
      <c r="FX12" s="3">
        <v>0</v>
      </c>
      <c r="FY12" s="3">
        <f t="shared" si="13"/>
        <v>5.7799999999999994</v>
      </c>
      <c r="FZ12" s="3">
        <v>0.54</v>
      </c>
      <c r="GA12" s="3">
        <v>0.56999999999999995</v>
      </c>
      <c r="GB12" s="3">
        <v>0.55000000000000004</v>
      </c>
      <c r="GC12" s="3">
        <v>0.56999999999999995</v>
      </c>
      <c r="GD12" s="3">
        <v>0.53</v>
      </c>
      <c r="GE12" s="3">
        <v>0.62</v>
      </c>
      <c r="GF12" s="3">
        <v>0.56999999999999995</v>
      </c>
      <c r="GG12" s="3">
        <v>0.5</v>
      </c>
      <c r="GH12" s="3">
        <v>0.64</v>
      </c>
      <c r="GI12" s="3">
        <v>0.6</v>
      </c>
      <c r="GJ12" s="3">
        <v>0.37</v>
      </c>
      <c r="GK12" s="3">
        <v>0.22</v>
      </c>
      <c r="GL12" s="3">
        <v>0.39</v>
      </c>
      <c r="GM12" s="3">
        <v>0.47</v>
      </c>
      <c r="GN12" s="3">
        <v>0.41</v>
      </c>
      <c r="GO12" s="3">
        <v>1.83</v>
      </c>
      <c r="GP12" s="3">
        <v>2.0699999999999998</v>
      </c>
      <c r="GQ12" s="3">
        <v>2.2400000000000002</v>
      </c>
      <c r="GR12" s="3">
        <v>0.74</v>
      </c>
      <c r="GS12" s="3">
        <v>0.48</v>
      </c>
      <c r="GT12" s="3">
        <v>1.18</v>
      </c>
      <c r="GU12" s="3">
        <v>0.8</v>
      </c>
      <c r="GV12" s="3">
        <v>0.63</v>
      </c>
      <c r="GW12" s="3">
        <v>0.46</v>
      </c>
      <c r="GX12" s="3">
        <f t="shared" si="14"/>
        <v>17.98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402</v>
      </c>
      <c r="C13" s="6" t="str">
        <f t="shared" si="9"/>
        <v>日曜日</v>
      </c>
      <c r="D13" s="6"/>
      <c r="E13" s="6" t="str">
        <f t="shared" si="10"/>
        <v>〇</v>
      </c>
      <c r="F13" s="6" t="s">
        <v>426</v>
      </c>
      <c r="G13" s="6" t="s">
        <v>428</v>
      </c>
      <c r="H13" s="3">
        <v>0.49</v>
      </c>
      <c r="I13" s="3">
        <f>IF($E13="〇",H13*基本シート!$E$2,H13*VLOOKUP(LEFT(I$6,FIND("(",I$6)-1),基本シート!$B$6:$C$29,2,FALSE))</f>
        <v>14.655899999999999</v>
      </c>
      <c r="J13" s="3">
        <v>0.48</v>
      </c>
      <c r="K13" s="3">
        <f>IF($E13="〇",J13*基本シート!$E$2,J13*VLOOKUP(LEFT(K$6,FIND("(",K$6)-1),基本シート!$B$6:$C$29,2,FALSE))</f>
        <v>14.3568</v>
      </c>
      <c r="L13" s="3">
        <v>0.48</v>
      </c>
      <c r="M13" s="3">
        <f>IF($E13="〇",L13*基本シート!$E$2,L13*VLOOKUP(LEFT(M$6,FIND("(",M$6)-1),基本シート!$B$6:$C$29,2,FALSE))</f>
        <v>14.3568</v>
      </c>
      <c r="N13" s="3">
        <v>0.49</v>
      </c>
      <c r="O13" s="3">
        <f>IF($E13="〇",N13*基本シート!$E$2,N13*VLOOKUP(LEFT(O$6,FIND("(",O$6)-1),基本シート!$B$6:$C$29,2,FALSE))</f>
        <v>14.655899999999999</v>
      </c>
      <c r="P13" s="3">
        <v>0.48</v>
      </c>
      <c r="Q13" s="3">
        <f>IF($E13="〇",P13*基本シート!$E$2,P13*VLOOKUP(LEFT(Q$6,FIND("(",Q$6)-1),基本シート!$B$6:$C$29,2,FALSE))</f>
        <v>14.3568</v>
      </c>
      <c r="R13" s="3">
        <v>0.43</v>
      </c>
      <c r="S13" s="3">
        <f>IF($E13="〇",R13*基本シート!$E$2,R13*VLOOKUP(LEFT(S$6,FIND("(",S$6)-1),基本シート!$B$6:$C$29,2,FALSE))</f>
        <v>12.8613</v>
      </c>
      <c r="T13" s="3">
        <v>0.67</v>
      </c>
      <c r="U13" s="3">
        <f>IF($E13="〇",T13*基本シート!$E$2,T13*VLOOKUP(LEFT(U$6,FIND("(",U$6)-1),基本シート!$B$6:$C$29,2,FALSE))</f>
        <v>20.0397</v>
      </c>
      <c r="V13" s="3">
        <v>0.15</v>
      </c>
      <c r="W13" s="3">
        <f>IF($E13="〇",V13*基本シート!$E$2,V13*VLOOKUP(LEFT(W$6,FIND("(",W$6)-1),基本シート!$B$6:$C$29,2,FALSE))</f>
        <v>4.4864999999999995</v>
      </c>
      <c r="X13" s="3">
        <v>0.01</v>
      </c>
      <c r="Y13" s="3">
        <f>IF($E13="〇",X13*基本シート!$E$2,X13*VLOOKUP(LEFT(Y$6,FIND("(",Y$6)-1),基本シート!$B$6:$C$29,2,FALSE))</f>
        <v>0.29910000000000003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0.01</v>
      </c>
      <c r="AS13" s="3">
        <f>IF($E13="〇",AR13*基本シート!$E$2,AR13*VLOOKUP(LEFT(AS$6,FIND("(",AS$6)-1),基本シート!$B$6:$C$29,2,FALSE))</f>
        <v>0.29910000000000003</v>
      </c>
      <c r="AT13" s="3">
        <v>0.01</v>
      </c>
      <c r="AU13" s="3">
        <f>IF($E13="〇",AT13*基本シート!$E$2,AT13*VLOOKUP(LEFT(AU$6,FIND("(",AU$6)-1),基本シート!$B$6:$C$29,2,FALSE))</f>
        <v>0.29910000000000003</v>
      </c>
      <c r="AV13" s="3">
        <v>0.01</v>
      </c>
      <c r="AW13" s="3">
        <f>IF($E13="〇",AV13*基本シート!$E$2,AV13*VLOOKUP(LEFT(AW$6,FIND("(",AW$6)-1),基本シート!$B$6:$C$29,2,FALSE))</f>
        <v>0.29910000000000003</v>
      </c>
      <c r="AX13" s="3">
        <v>0.01</v>
      </c>
      <c r="AY13" s="3">
        <f>IF($E13="〇",AX13*基本シート!$E$2,AX13*VLOOKUP(LEFT(AY$6,FIND("(",AY$6)-1),基本シート!$B$6:$C$29,2,FALSE))</f>
        <v>0.29910000000000003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3.7299999999999986</v>
      </c>
      <c r="BE13" s="3">
        <f t="shared" si="8"/>
        <v>112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0.33</v>
      </c>
      <c r="BM13" s="3">
        <v>0.68</v>
      </c>
      <c r="BN13" s="3">
        <v>3.39</v>
      </c>
      <c r="BO13" s="3">
        <v>6.68</v>
      </c>
      <c r="BP13" s="3">
        <v>8.01</v>
      </c>
      <c r="BQ13" s="3">
        <v>8.31</v>
      </c>
      <c r="BR13" s="3">
        <v>7.33</v>
      </c>
      <c r="BS13" s="3">
        <v>6.84</v>
      </c>
      <c r="BT13" s="3">
        <v>4.78</v>
      </c>
      <c r="BU13" s="3">
        <v>4.49</v>
      </c>
      <c r="BV13" s="3">
        <v>2.0699999999999998</v>
      </c>
      <c r="BW13" s="3">
        <v>0.4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0.04</v>
      </c>
      <c r="CU13" s="3">
        <f>CT13*基本シート!$C$3</f>
        <v>0.64</v>
      </c>
      <c r="CV13" s="3">
        <v>2.19</v>
      </c>
      <c r="CW13" s="3">
        <f>CV13*基本シート!$C$3</f>
        <v>35.04</v>
      </c>
      <c r="CX13" s="3">
        <v>7.8</v>
      </c>
      <c r="CY13" s="3">
        <f>CX13*基本シート!$C$3</f>
        <v>124.8</v>
      </c>
      <c r="CZ13" s="3">
        <v>7.77</v>
      </c>
      <c r="DA13" s="3">
        <f>CZ13*基本シート!$C$3</f>
        <v>124.32</v>
      </c>
      <c r="DB13" s="3">
        <v>6.93</v>
      </c>
      <c r="DC13" s="3">
        <f>DB13*基本シート!$C$3</f>
        <v>110.88</v>
      </c>
      <c r="DD13" s="3">
        <v>6.47</v>
      </c>
      <c r="DE13" s="3">
        <f>DD13*基本シート!$C$3</f>
        <v>103.52</v>
      </c>
      <c r="DF13" s="3">
        <v>4.21</v>
      </c>
      <c r="DG13" s="3">
        <f>DF13*基本シート!$C$3</f>
        <v>67.36</v>
      </c>
      <c r="DH13" s="3">
        <v>3.15</v>
      </c>
      <c r="DI13" s="3">
        <f>DH13*基本シート!$C$3</f>
        <v>50.4</v>
      </c>
      <c r="DJ13" s="3">
        <v>0.6</v>
      </c>
      <c r="DK13" s="3">
        <f>DJ13*基本シート!$C$3</f>
        <v>9.6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1"/>
        <v>39.219999999999985</v>
      </c>
      <c r="EA13" s="3">
        <f>ROUND(DZ13*基本シート!$C$3,0)</f>
        <v>628</v>
      </c>
      <c r="EB13" s="3">
        <v>0.03</v>
      </c>
      <c r="EC13" s="3">
        <v>0.03</v>
      </c>
      <c r="ED13" s="3">
        <v>0.03</v>
      </c>
      <c r="EE13" s="3">
        <v>0.03</v>
      </c>
      <c r="EF13" s="3">
        <v>0.03</v>
      </c>
      <c r="EG13" s="3">
        <v>0.01</v>
      </c>
      <c r="EH13" s="3">
        <v>0.01</v>
      </c>
      <c r="EI13" s="3">
        <v>0.27</v>
      </c>
      <c r="EJ13" s="3">
        <v>2.74</v>
      </c>
      <c r="EK13" s="3">
        <v>4.03</v>
      </c>
      <c r="EL13" s="3">
        <v>0.01</v>
      </c>
      <c r="EM13" s="3">
        <v>0</v>
      </c>
      <c r="EN13" s="3">
        <v>0</v>
      </c>
      <c r="EO13" s="3">
        <v>0</v>
      </c>
      <c r="EP13" s="3">
        <v>0.01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7.23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0.08</v>
      </c>
      <c r="FR13" s="3">
        <v>1</v>
      </c>
      <c r="FS13" s="3">
        <v>0.33</v>
      </c>
      <c r="FT13" s="3">
        <v>0.9</v>
      </c>
      <c r="FU13" s="3">
        <v>0.56000000000000005</v>
      </c>
      <c r="FV13" s="3">
        <v>0.52</v>
      </c>
      <c r="FW13" s="3">
        <v>0.27</v>
      </c>
      <c r="FX13" s="3">
        <v>0.21</v>
      </c>
      <c r="FY13" s="3">
        <f t="shared" si="13"/>
        <v>3.87</v>
      </c>
      <c r="FZ13" s="3">
        <v>0.46</v>
      </c>
      <c r="GA13" s="3">
        <v>0.45</v>
      </c>
      <c r="GB13" s="3">
        <v>0.45</v>
      </c>
      <c r="GC13" s="3">
        <v>0.46</v>
      </c>
      <c r="GD13" s="3">
        <v>0.45</v>
      </c>
      <c r="GE13" s="3">
        <v>0.44</v>
      </c>
      <c r="GF13" s="3">
        <v>0.99</v>
      </c>
      <c r="GG13" s="3">
        <v>0.56000000000000005</v>
      </c>
      <c r="GH13" s="3">
        <v>0.62</v>
      </c>
      <c r="GI13" s="3">
        <v>0.46</v>
      </c>
      <c r="GJ13" s="3">
        <v>0.2</v>
      </c>
      <c r="GK13" s="3">
        <v>0.54</v>
      </c>
      <c r="GL13" s="3">
        <v>0.4</v>
      </c>
      <c r="GM13" s="3">
        <v>0.37</v>
      </c>
      <c r="GN13" s="3">
        <v>0.56000000000000005</v>
      </c>
      <c r="GO13" s="3">
        <v>1.34</v>
      </c>
      <c r="GP13" s="3">
        <v>1.55</v>
      </c>
      <c r="GQ13" s="3">
        <v>1.4</v>
      </c>
      <c r="GR13" s="3">
        <v>0.33</v>
      </c>
      <c r="GS13" s="3">
        <v>0.9</v>
      </c>
      <c r="GT13" s="3">
        <v>0.56000000000000005</v>
      </c>
      <c r="GU13" s="3">
        <v>0.52</v>
      </c>
      <c r="GV13" s="3">
        <v>0.26</v>
      </c>
      <c r="GW13" s="3">
        <v>0.21</v>
      </c>
      <c r="GX13" s="3">
        <f t="shared" si="14"/>
        <v>14.480000000000002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403</v>
      </c>
      <c r="C14" s="6" t="str">
        <f t="shared" si="9"/>
        <v>月曜日</v>
      </c>
      <c r="D14" s="6"/>
      <c r="E14" s="6" t="str">
        <f t="shared" si="10"/>
        <v/>
      </c>
      <c r="F14" s="6" t="s">
        <v>426</v>
      </c>
      <c r="G14" s="6" t="s">
        <v>431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0.02</v>
      </c>
      <c r="Q14" s="3">
        <f>IF($E14="〇",P14*基本シート!$E$2,P14*VLOOKUP(LEFT(Q$6,FIND("(",Q$6)-1),基本シート!$B$6:$C$29,2,FALSE))</f>
        <v>0.59820000000000007</v>
      </c>
      <c r="R14" s="3">
        <v>0.12</v>
      </c>
      <c r="S14" s="3">
        <f>IF($E14="〇",R14*基本シート!$E$2,R14*VLOOKUP(LEFT(S$6,FIND("(",S$6)-1),基本シート!$B$6:$C$29,2,FALSE))</f>
        <v>3.5891999999999999</v>
      </c>
      <c r="T14" s="3">
        <v>0.2</v>
      </c>
      <c r="U14" s="3">
        <f>IF($E14="〇",T14*基本シート!$E$2,T14*VLOOKUP(LEFT(U$6,FIND("(",U$6)-1),基本シート!$B$6:$C$29,2,FALSE))</f>
        <v>5.9820000000000002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0.02</v>
      </c>
      <c r="AS14" s="3">
        <f>IF($E14="〇",AR14*基本シート!$E$2,AR14*VLOOKUP(LEFT(AS$6,FIND("(",AS$6)-1),基本シート!$B$6:$C$29,2,FALSE))</f>
        <v>0.73959999999999992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0.01</v>
      </c>
      <c r="BC14" s="3">
        <f>IF($E14="〇",BB14*基本シート!$E$2,BB14*VLOOKUP(LEFT(BC$6,FIND("(",BC$6)-1),基本シート!$B$6:$C$29,2,FALSE))</f>
        <v>0.29910000000000003</v>
      </c>
      <c r="BD14" s="3">
        <f t="shared" si="7"/>
        <v>0.39</v>
      </c>
      <c r="BE14" s="3">
        <f t="shared" si="8"/>
        <v>12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0.02</v>
      </c>
      <c r="BL14" s="3">
        <v>0.83</v>
      </c>
      <c r="BM14" s="3">
        <v>1.26</v>
      </c>
      <c r="BN14" s="3">
        <v>2.0499999999999998</v>
      </c>
      <c r="BO14" s="3">
        <v>5.04</v>
      </c>
      <c r="BP14" s="3">
        <v>6.46</v>
      </c>
      <c r="BQ14" s="3">
        <v>6.95</v>
      </c>
      <c r="BR14" s="3">
        <v>5.37</v>
      </c>
      <c r="BS14" s="3">
        <v>4.82</v>
      </c>
      <c r="BT14" s="3">
        <v>5.81</v>
      </c>
      <c r="BU14" s="3">
        <v>3.96</v>
      </c>
      <c r="BV14" s="3">
        <v>1.49</v>
      </c>
      <c r="BW14" s="3">
        <v>0.27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0.01</v>
      </c>
      <c r="CI14" s="3">
        <f>CH14*基本シート!$C$3</f>
        <v>0.16</v>
      </c>
      <c r="CJ14" s="3">
        <v>0.01</v>
      </c>
      <c r="CK14" s="3">
        <f>CJ14*基本シート!$C$3</f>
        <v>0.16</v>
      </c>
      <c r="CL14" s="3">
        <v>0.01</v>
      </c>
      <c r="CM14" s="3">
        <f>CL14*基本シート!$C$3</f>
        <v>0.16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0.76</v>
      </c>
      <c r="CW14" s="3">
        <f>CV14*基本シート!$C$3</f>
        <v>12.16</v>
      </c>
      <c r="CX14" s="3">
        <v>5.95</v>
      </c>
      <c r="CY14" s="3">
        <f>CX14*基本シート!$C$3</f>
        <v>95.2</v>
      </c>
      <c r="CZ14" s="3">
        <v>6.79</v>
      </c>
      <c r="DA14" s="3">
        <f>CZ14*基本シート!$C$3</f>
        <v>108.64</v>
      </c>
      <c r="DB14" s="3">
        <v>5.2</v>
      </c>
      <c r="DC14" s="3">
        <f>DB14*基本シート!$C$3</f>
        <v>83.2</v>
      </c>
      <c r="DD14" s="3">
        <v>4.6500000000000004</v>
      </c>
      <c r="DE14" s="3">
        <f>DD14*基本シート!$C$3</f>
        <v>74.400000000000006</v>
      </c>
      <c r="DF14" s="3">
        <v>5.63</v>
      </c>
      <c r="DG14" s="3">
        <f>DF14*基本シート!$C$3</f>
        <v>90.08</v>
      </c>
      <c r="DH14" s="3">
        <v>2.97</v>
      </c>
      <c r="DI14" s="3">
        <f>DH14*基本シート!$C$3</f>
        <v>47.52</v>
      </c>
      <c r="DJ14" s="3">
        <v>0.28000000000000003</v>
      </c>
      <c r="DK14" s="3">
        <f>DJ14*基本シート!$C$3</f>
        <v>4.4800000000000004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32.359999999999992</v>
      </c>
      <c r="EA14" s="3">
        <f>ROUND(DZ14*基本シート!$C$3,0)</f>
        <v>518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0.52</v>
      </c>
      <c r="EI14" s="3">
        <v>0.88</v>
      </c>
      <c r="EJ14" s="3">
        <v>1.1200000000000001</v>
      </c>
      <c r="EK14" s="3">
        <v>4.08</v>
      </c>
      <c r="EL14" s="3">
        <v>0.33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6.9399999999999995</v>
      </c>
      <c r="FA14" s="3">
        <v>0.21</v>
      </c>
      <c r="FB14" s="3">
        <v>0.27</v>
      </c>
      <c r="FC14" s="3">
        <v>0.25</v>
      </c>
      <c r="FD14" s="3">
        <v>0.21</v>
      </c>
      <c r="FE14" s="3">
        <v>0.42</v>
      </c>
      <c r="FF14" s="3">
        <v>0.16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0.31</v>
      </c>
      <c r="FR14" s="3">
        <v>0.32</v>
      </c>
      <c r="FS14" s="3">
        <v>1.03</v>
      </c>
      <c r="FT14" s="3">
        <v>0.26</v>
      </c>
      <c r="FU14" s="3">
        <v>0.56999999999999995</v>
      </c>
      <c r="FV14" s="3">
        <v>0.9</v>
      </c>
      <c r="FW14" s="3">
        <v>0.32</v>
      </c>
      <c r="FX14" s="3">
        <v>0.23</v>
      </c>
      <c r="FY14" s="3">
        <f t="shared" si="13"/>
        <v>5.4700000000000006</v>
      </c>
      <c r="FZ14" s="3">
        <v>0.2</v>
      </c>
      <c r="GA14" s="3">
        <v>0.26</v>
      </c>
      <c r="GB14" s="3">
        <v>0.24</v>
      </c>
      <c r="GC14" s="3">
        <v>0.2</v>
      </c>
      <c r="GD14" s="3">
        <v>0.43</v>
      </c>
      <c r="GE14" s="3">
        <v>0.3</v>
      </c>
      <c r="GF14" s="3">
        <v>0.5</v>
      </c>
      <c r="GG14" s="3">
        <v>0.37</v>
      </c>
      <c r="GH14" s="3">
        <v>0.93</v>
      </c>
      <c r="GI14" s="3">
        <v>0.2</v>
      </c>
      <c r="GJ14" s="3">
        <v>0.18</v>
      </c>
      <c r="GK14" s="3">
        <v>0.15</v>
      </c>
      <c r="GL14" s="3">
        <v>0.17</v>
      </c>
      <c r="GM14" s="3">
        <v>0.17</v>
      </c>
      <c r="GN14" s="3">
        <v>0.18</v>
      </c>
      <c r="GO14" s="3">
        <v>1</v>
      </c>
      <c r="GP14" s="3">
        <v>1.52</v>
      </c>
      <c r="GQ14" s="3">
        <v>0.57999999999999996</v>
      </c>
      <c r="GR14" s="3">
        <v>1.04</v>
      </c>
      <c r="GS14" s="3">
        <v>0.26</v>
      </c>
      <c r="GT14" s="3">
        <v>0.56000000000000005</v>
      </c>
      <c r="GU14" s="3">
        <v>0.9</v>
      </c>
      <c r="GV14" s="3">
        <v>0.32</v>
      </c>
      <c r="GW14" s="3">
        <v>0.23</v>
      </c>
      <c r="GX14" s="3">
        <f t="shared" si="14"/>
        <v>10.890000000000002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404</v>
      </c>
      <c r="C15" s="6" t="str">
        <f t="shared" si="9"/>
        <v>火曜日</v>
      </c>
      <c r="D15" s="6"/>
      <c r="E15" s="6" t="str">
        <f t="shared" si="10"/>
        <v/>
      </c>
      <c r="F15" s="6" t="s">
        <v>431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0.02</v>
      </c>
      <c r="Q15" s="3">
        <f>IF($E15="〇",P15*基本シート!$E$2,P15*VLOOKUP(LEFT(Q$6,FIND("(",Q$6)-1),基本シート!$B$6:$C$29,2,FALSE))</f>
        <v>0.59820000000000007</v>
      </c>
      <c r="R15" s="3">
        <v>0.06</v>
      </c>
      <c r="S15" s="3">
        <f>IF($E15="〇",R15*基本シート!$E$2,R15*VLOOKUP(LEFT(S$6,FIND("(",S$6)-1),基本シート!$B$6:$C$29,2,FALSE))</f>
        <v>1.7946</v>
      </c>
      <c r="T15" s="3">
        <v>0.49</v>
      </c>
      <c r="U15" s="3">
        <f>IF($E15="〇",T15*基本シート!$E$2,T15*VLOOKUP(LEFT(U$6,FIND("(",U$6)-1),基本シート!$B$6:$C$29,2,FALSE))</f>
        <v>14.655899999999999</v>
      </c>
      <c r="V15" s="3">
        <v>0.04</v>
      </c>
      <c r="W15" s="3">
        <f>IF($E15="〇",V15*基本シート!$E$2,V15*VLOOKUP(LEFT(W$6,FIND("(",W$6)-1),基本シート!$B$6:$C$29,2,FALSE))</f>
        <v>1.4791999999999998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0.28000000000000003</v>
      </c>
      <c r="AO15" s="3">
        <f>IF($E15="〇",AN15*基本シート!$E$2,AN15*VLOOKUP(LEFT(AO$6,FIND("(",AO$6)-1),基本シート!$B$6:$C$29,2,FALSE))</f>
        <v>10.3544</v>
      </c>
      <c r="AP15" s="3">
        <v>1.71</v>
      </c>
      <c r="AQ15" s="3">
        <f>IF($E15="〇",AP15*基本シート!$E$2,AP15*VLOOKUP(LEFT(AQ$6,FIND("(",AQ$6)-1),基本シート!$B$6:$C$29,2,FALSE))</f>
        <v>63.23579999999999</v>
      </c>
      <c r="AR15" s="3">
        <v>1.38</v>
      </c>
      <c r="AS15" s="3">
        <f>IF($E15="〇",AR15*基本シート!$E$2,AR15*VLOOKUP(LEFT(AS$6,FIND("(",AS$6)-1),基本シート!$B$6:$C$29,2,FALSE))</f>
        <v>51.032399999999988</v>
      </c>
      <c r="AT15" s="3">
        <v>0.73</v>
      </c>
      <c r="AU15" s="3">
        <f>IF($E15="〇",AT15*基本シート!$E$2,AT15*VLOOKUP(LEFT(AU$6,FIND("(",AU$6)-1),基本シート!$B$6:$C$29,2,FALSE))</f>
        <v>26.995399999999997</v>
      </c>
      <c r="AV15" s="3">
        <v>1.03</v>
      </c>
      <c r="AW15" s="3">
        <f>IF($E15="〇",AV15*基本シート!$E$2,AV15*VLOOKUP(LEFT(AW$6,FIND("(",AW$6)-1),基本シート!$B$6:$C$29,2,FALSE))</f>
        <v>38.089399999999998</v>
      </c>
      <c r="AX15" s="3">
        <v>0.94</v>
      </c>
      <c r="AY15" s="3">
        <f>IF($E15="〇",AX15*基本シート!$E$2,AX15*VLOOKUP(LEFT(AY$6,FIND("(",AY$6)-1),基本シート!$B$6:$C$29,2,FALSE))</f>
        <v>28.115399999999998</v>
      </c>
      <c r="AZ15" s="3">
        <v>0.54</v>
      </c>
      <c r="BA15" s="3">
        <f>IF($E15="〇",AZ15*基本シート!$E$2,AZ15*VLOOKUP(LEFT(BA$6,FIND("(",BA$6)-1),基本シート!$B$6:$C$29,2,FALSE))</f>
        <v>16.151400000000002</v>
      </c>
      <c r="BB15" s="3">
        <v>0.45</v>
      </c>
      <c r="BC15" s="3">
        <f>IF($E15="〇",BB15*基本シート!$E$2,BB15*VLOOKUP(LEFT(BC$6,FIND("(",BC$6)-1),基本シート!$B$6:$C$29,2,FALSE))</f>
        <v>13.4595</v>
      </c>
      <c r="BD15" s="3">
        <f t="shared" si="7"/>
        <v>7.68</v>
      </c>
      <c r="BE15" s="3">
        <f t="shared" si="8"/>
        <v>266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0.06</v>
      </c>
      <c r="BM15" s="3">
        <v>0.31</v>
      </c>
      <c r="BN15" s="3">
        <v>0.38</v>
      </c>
      <c r="BO15" s="3">
        <v>0.56999999999999995</v>
      </c>
      <c r="BP15" s="3">
        <v>0.83</v>
      </c>
      <c r="BQ15" s="3">
        <v>0.91</v>
      </c>
      <c r="BR15" s="3">
        <v>0.49</v>
      </c>
      <c r="BS15" s="3">
        <v>0.48</v>
      </c>
      <c r="BT15" s="3">
        <v>0.68</v>
      </c>
      <c r="BU15" s="3">
        <v>0.5</v>
      </c>
      <c r="BV15" s="3">
        <v>0.22</v>
      </c>
      <c r="BW15" s="3">
        <v>0.09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0.01</v>
      </c>
      <c r="CK15" s="3">
        <f>CJ15*基本シート!$C$3</f>
        <v>0.16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0.01</v>
      </c>
      <c r="CU15" s="3">
        <f>CT15*基本シート!$C$3</f>
        <v>0.16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0.11999999999999998</v>
      </c>
      <c r="EA15" s="3">
        <f>ROUND(DZ15*基本シート!$C$3,0)</f>
        <v>2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7.0000000000000007E-2</v>
      </c>
      <c r="EJ15" s="3">
        <v>0.15</v>
      </c>
      <c r="EK15" s="3">
        <v>0.35</v>
      </c>
      <c r="EL15" s="3">
        <v>0.62</v>
      </c>
      <c r="EM15" s="3">
        <v>0.65</v>
      </c>
      <c r="EN15" s="3">
        <v>0.28999999999999998</v>
      </c>
      <c r="EO15" s="3">
        <v>0.23</v>
      </c>
      <c r="EP15" s="3">
        <v>0.48</v>
      </c>
      <c r="EQ15" s="3">
        <v>0</v>
      </c>
      <c r="ER15" s="3">
        <v>0</v>
      </c>
      <c r="ES15" s="3">
        <v>0.01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0.03</v>
      </c>
      <c r="EZ15" s="3">
        <f t="shared" si="12"/>
        <v>3.0799999999999996</v>
      </c>
      <c r="FA15" s="3">
        <v>0.24</v>
      </c>
      <c r="FB15" s="3">
        <v>0.22</v>
      </c>
      <c r="FC15" s="3">
        <v>0.2</v>
      </c>
      <c r="FD15" s="3">
        <v>0.21</v>
      </c>
      <c r="FE15" s="3">
        <v>0.4</v>
      </c>
      <c r="FF15" s="3">
        <v>0.16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0.89</v>
      </c>
      <c r="FQ15" s="3">
        <v>1.34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3.66</v>
      </c>
      <c r="FZ15" s="3">
        <v>0.23</v>
      </c>
      <c r="GA15" s="3">
        <v>0.21</v>
      </c>
      <c r="GB15" s="3">
        <v>0.19</v>
      </c>
      <c r="GC15" s="3">
        <v>0.2</v>
      </c>
      <c r="GD15" s="3">
        <v>0.41</v>
      </c>
      <c r="GE15" s="3">
        <v>0.22</v>
      </c>
      <c r="GF15" s="3">
        <v>0.55000000000000004</v>
      </c>
      <c r="GG15" s="3">
        <v>0.28000000000000003</v>
      </c>
      <c r="GH15" s="3">
        <v>0.23</v>
      </c>
      <c r="GI15" s="3">
        <v>0.22</v>
      </c>
      <c r="GJ15" s="3">
        <v>0.2</v>
      </c>
      <c r="GK15" s="3">
        <v>0.25</v>
      </c>
      <c r="GL15" s="3">
        <v>0.19</v>
      </c>
      <c r="GM15" s="3">
        <v>0.25</v>
      </c>
      <c r="GN15" s="3">
        <v>0.19</v>
      </c>
      <c r="GO15" s="3">
        <v>1.38</v>
      </c>
      <c r="GP15" s="3">
        <v>1.83</v>
      </c>
      <c r="GQ15" s="3">
        <v>1.79</v>
      </c>
      <c r="GR15" s="3">
        <v>1.34</v>
      </c>
      <c r="GS15" s="3">
        <v>0.69</v>
      </c>
      <c r="GT15" s="3">
        <v>0.99</v>
      </c>
      <c r="GU15" s="3">
        <v>0.9</v>
      </c>
      <c r="GV15" s="3">
        <v>0.5</v>
      </c>
      <c r="GW15" s="3">
        <v>0.42</v>
      </c>
      <c r="GX15" s="3">
        <f t="shared" si="14"/>
        <v>13.66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405</v>
      </c>
      <c r="C16" s="6" t="str">
        <f t="shared" si="9"/>
        <v>水曜日</v>
      </c>
      <c r="D16" s="6"/>
      <c r="E16" s="6" t="str">
        <f t="shared" si="10"/>
        <v/>
      </c>
      <c r="F16" s="6" t="s">
        <v>428</v>
      </c>
      <c r="G16" s="6" t="s">
        <v>428</v>
      </c>
      <c r="H16" s="3">
        <v>0.43</v>
      </c>
      <c r="I16" s="3">
        <f>IF($E16="〇",H16*基本シート!$E$2,H16*VLOOKUP(LEFT(I$6,FIND("(",I$6)-1),基本シート!$B$6:$C$29,2,FALSE))</f>
        <v>12.8613</v>
      </c>
      <c r="J16" s="3">
        <v>0.41</v>
      </c>
      <c r="K16" s="3">
        <f>IF($E16="〇",J16*基本シート!$E$2,J16*VLOOKUP(LEFT(K$6,FIND("(",K$6)-1),基本シート!$B$6:$C$29,2,FALSE))</f>
        <v>12.2631</v>
      </c>
      <c r="L16" s="3">
        <v>0.46</v>
      </c>
      <c r="M16" s="3">
        <f>IF($E16="〇",L16*基本シート!$E$2,L16*VLOOKUP(LEFT(M$6,FIND("(",M$6)-1),基本シート!$B$6:$C$29,2,FALSE))</f>
        <v>13.758600000000001</v>
      </c>
      <c r="N16" s="3">
        <v>0.47</v>
      </c>
      <c r="O16" s="3">
        <f>IF($E16="〇",N16*基本シート!$E$2,N16*VLOOKUP(LEFT(O$6,FIND("(",O$6)-1),基本シート!$B$6:$C$29,2,FALSE))</f>
        <v>14.057699999999999</v>
      </c>
      <c r="P16" s="3">
        <v>0.57999999999999996</v>
      </c>
      <c r="Q16" s="3">
        <f>IF($E16="〇",P16*基本シート!$E$2,P16*VLOOKUP(LEFT(Q$6,FIND("(",Q$6)-1),基本シート!$B$6:$C$29,2,FALSE))</f>
        <v>17.347799999999999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0.08</v>
      </c>
      <c r="U16" s="3">
        <f>IF($E16="〇",T16*基本シート!$E$2,T16*VLOOKUP(LEFT(U$6,FIND("(",U$6)-1),基本シート!$B$6:$C$29,2,FALSE))</f>
        <v>2.3928000000000003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0.01</v>
      </c>
      <c r="AY16" s="3">
        <f>IF($E16="〇",AX16*基本シート!$E$2,AX16*VLOOKUP(LEFT(AY$6,FIND("(",AY$6)-1),基本シート!$B$6:$C$29,2,FALSE))</f>
        <v>0.29910000000000003</v>
      </c>
      <c r="AZ16" s="3">
        <v>0.89</v>
      </c>
      <c r="BA16" s="3">
        <f>IF($E16="〇",AZ16*基本シート!$E$2,AZ16*VLOOKUP(LEFT(BA$6,FIND("(",BA$6)-1),基本シート!$B$6:$C$29,2,FALSE))</f>
        <v>26.619900000000001</v>
      </c>
      <c r="BB16" s="3">
        <v>0.6</v>
      </c>
      <c r="BC16" s="3">
        <f>IF($E16="〇",BB16*基本シート!$E$2,BB16*VLOOKUP(LEFT(BC$6,FIND("(",BC$6)-1),基本シート!$B$6:$C$29,2,FALSE))</f>
        <v>17.945999999999998</v>
      </c>
      <c r="BD16" s="3">
        <f t="shared" si="7"/>
        <v>4.3899999999999997</v>
      </c>
      <c r="BE16" s="3">
        <f t="shared" si="8"/>
        <v>132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</v>
      </c>
      <c r="BL16" s="3">
        <v>1.5</v>
      </c>
      <c r="BM16" s="3">
        <v>4.2699999999999996</v>
      </c>
      <c r="BN16" s="3">
        <v>6.43</v>
      </c>
      <c r="BO16" s="3">
        <v>7.74</v>
      </c>
      <c r="BP16" s="3">
        <v>6.64</v>
      </c>
      <c r="BQ16" s="3">
        <v>8.85</v>
      </c>
      <c r="BR16" s="3">
        <v>8.14</v>
      </c>
      <c r="BS16" s="3">
        <v>7.96</v>
      </c>
      <c r="BT16" s="3">
        <v>6.58</v>
      </c>
      <c r="BU16" s="3">
        <v>4.68</v>
      </c>
      <c r="BV16" s="3">
        <v>2.4</v>
      </c>
      <c r="BW16" s="3">
        <v>0.49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0.17</v>
      </c>
      <c r="CS16" s="3">
        <f>CR16*基本シート!$C$3</f>
        <v>2.72</v>
      </c>
      <c r="CT16" s="3">
        <v>3.7</v>
      </c>
      <c r="CU16" s="3">
        <f>CT16*基本シート!$C$3</f>
        <v>59.2</v>
      </c>
      <c r="CV16" s="3">
        <v>7.33</v>
      </c>
      <c r="CW16" s="3">
        <f>CV16*基本シート!$C$3</f>
        <v>117.28</v>
      </c>
      <c r="CX16" s="3">
        <v>6.27</v>
      </c>
      <c r="CY16" s="3">
        <f>CX16*基本シート!$C$3</f>
        <v>100.32</v>
      </c>
      <c r="CZ16" s="3">
        <v>8.49</v>
      </c>
      <c r="DA16" s="3">
        <f>CZ16*基本シート!$C$3</f>
        <v>135.84</v>
      </c>
      <c r="DB16" s="3">
        <v>7.82</v>
      </c>
      <c r="DC16" s="3">
        <f>DB16*基本シート!$C$3</f>
        <v>125.12</v>
      </c>
      <c r="DD16" s="3">
        <v>7.6</v>
      </c>
      <c r="DE16" s="3">
        <f>DD16*基本シート!$C$3</f>
        <v>121.6</v>
      </c>
      <c r="DF16" s="3">
        <v>6.21</v>
      </c>
      <c r="DG16" s="3">
        <f>DF16*基本シート!$C$3</f>
        <v>99.36</v>
      </c>
      <c r="DH16" s="3">
        <v>3.3</v>
      </c>
      <c r="DI16" s="3">
        <f>DH16*基本シート!$C$3</f>
        <v>52.8</v>
      </c>
      <c r="DJ16" s="3">
        <v>0.56000000000000005</v>
      </c>
      <c r="DK16" s="3">
        <f>DJ16*基本シート!$C$3</f>
        <v>8.9600000000000009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51.509999999999991</v>
      </c>
      <c r="EA16" s="3">
        <f>ROUND(DZ16*基本シート!$C$3,0)</f>
        <v>824</v>
      </c>
      <c r="EB16" s="3">
        <v>0.04</v>
      </c>
      <c r="EC16" s="3">
        <v>0.04</v>
      </c>
      <c r="ED16" s="3">
        <v>0.04</v>
      </c>
      <c r="EE16" s="3">
        <v>0.03</v>
      </c>
      <c r="EF16" s="3">
        <v>0.04</v>
      </c>
      <c r="EG16" s="3">
        <v>0.01</v>
      </c>
      <c r="EH16" s="3">
        <v>0.88</v>
      </c>
      <c r="EI16" s="3">
        <v>3.44</v>
      </c>
      <c r="EJ16" s="3">
        <v>2.25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0.01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2"/>
        <v>6.84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0.11</v>
      </c>
      <c r="FR16" s="3">
        <v>1.47</v>
      </c>
      <c r="FS16" s="3">
        <v>0.95</v>
      </c>
      <c r="FT16" s="3">
        <v>1.04</v>
      </c>
      <c r="FU16" s="3">
        <v>0.95</v>
      </c>
      <c r="FV16" s="3">
        <v>1</v>
      </c>
      <c r="FW16" s="3">
        <v>0</v>
      </c>
      <c r="FX16" s="3">
        <v>0</v>
      </c>
      <c r="FY16" s="3">
        <f t="shared" si="13"/>
        <v>5.53</v>
      </c>
      <c r="FZ16" s="3">
        <v>0.39</v>
      </c>
      <c r="GA16" s="3">
        <v>0.37</v>
      </c>
      <c r="GB16" s="3">
        <v>0.42</v>
      </c>
      <c r="GC16" s="3">
        <v>0.44</v>
      </c>
      <c r="GD16" s="3">
        <v>0.54</v>
      </c>
      <c r="GE16" s="3">
        <v>0.5</v>
      </c>
      <c r="GF16" s="3">
        <v>0.69</v>
      </c>
      <c r="GG16" s="3">
        <v>0.66</v>
      </c>
      <c r="GH16" s="3">
        <v>0.48</v>
      </c>
      <c r="GI16" s="3">
        <v>0.41</v>
      </c>
      <c r="GJ16" s="3">
        <v>0.37</v>
      </c>
      <c r="GK16" s="3">
        <v>0.36</v>
      </c>
      <c r="GL16" s="3">
        <v>0.32</v>
      </c>
      <c r="GM16" s="3">
        <v>0.36</v>
      </c>
      <c r="GN16" s="3">
        <v>0.36</v>
      </c>
      <c r="GO16" s="3">
        <v>1.39</v>
      </c>
      <c r="GP16" s="3">
        <v>1.95</v>
      </c>
      <c r="GQ16" s="3">
        <v>1.96</v>
      </c>
      <c r="GR16" s="3">
        <v>0.95</v>
      </c>
      <c r="GS16" s="3">
        <v>1.05</v>
      </c>
      <c r="GT16" s="3">
        <v>0.95</v>
      </c>
      <c r="GU16" s="3">
        <v>1</v>
      </c>
      <c r="GV16" s="3">
        <v>0.86</v>
      </c>
      <c r="GW16" s="3">
        <v>0.56999999999999995</v>
      </c>
      <c r="GX16" s="3">
        <f t="shared" si="14"/>
        <v>17.350000000000001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406</v>
      </c>
      <c r="C17" s="6" t="str">
        <f t="shared" si="9"/>
        <v>木曜日</v>
      </c>
      <c r="D17" s="6"/>
      <c r="E17" s="6" t="str">
        <f t="shared" si="10"/>
        <v/>
      </c>
      <c r="F17" s="6" t="s">
        <v>428</v>
      </c>
      <c r="G17" s="6" t="s">
        <v>426</v>
      </c>
      <c r="H17" s="3">
        <v>0.56000000000000005</v>
      </c>
      <c r="I17" s="3">
        <f>IF($E17="〇",H17*基本シート!$E$2,H17*VLOOKUP(LEFT(I$6,FIND("(",I$6)-1),基本シート!$B$6:$C$29,2,FALSE))</f>
        <v>16.749600000000001</v>
      </c>
      <c r="J17" s="3">
        <v>0.49</v>
      </c>
      <c r="K17" s="3">
        <f>IF($E17="〇",J17*基本シート!$E$2,J17*VLOOKUP(LEFT(K$6,FIND("(",K$6)-1),基本シート!$B$6:$C$29,2,FALSE))</f>
        <v>14.655899999999999</v>
      </c>
      <c r="L17" s="3">
        <v>0.51</v>
      </c>
      <c r="M17" s="3">
        <f>IF($E17="〇",L17*基本シート!$E$2,L17*VLOOKUP(LEFT(M$6,FIND("(",M$6)-1),基本シート!$B$6:$C$29,2,FALSE))</f>
        <v>15.254100000000001</v>
      </c>
      <c r="N17" s="3">
        <v>0.67</v>
      </c>
      <c r="O17" s="3">
        <f>IF($E17="〇",N17*基本シート!$E$2,N17*VLOOKUP(LEFT(O$6,FIND("(",O$6)-1),基本シート!$B$6:$C$29,2,FALSE))</f>
        <v>20.0397</v>
      </c>
      <c r="P17" s="3">
        <v>0.67</v>
      </c>
      <c r="Q17" s="3">
        <f>IF($E17="〇",P17*基本シート!$E$2,P17*VLOOKUP(LEFT(Q$6,FIND("(",Q$6)-1),基本シート!$B$6:$C$29,2,FALSE))</f>
        <v>20.0397</v>
      </c>
      <c r="R17" s="3">
        <v>0.45</v>
      </c>
      <c r="S17" s="3">
        <f>IF($E17="〇",R17*基本シート!$E$2,R17*VLOOKUP(LEFT(S$6,FIND("(",S$6)-1),基本シート!$B$6:$C$29,2,FALSE))</f>
        <v>13.4595</v>
      </c>
      <c r="T17" s="3">
        <v>0.11</v>
      </c>
      <c r="U17" s="3">
        <f>IF($E17="〇",T17*基本シート!$E$2,T17*VLOOKUP(LEFT(U$6,FIND("(",U$6)-1),基本シート!$B$6:$C$29,2,FALSE))</f>
        <v>3.2901000000000002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0.36979999999999996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0.11</v>
      </c>
      <c r="BC17" s="3">
        <f>IF($E17="〇",BB17*基本シート!$E$2,BB17*VLOOKUP(LEFT(BC$6,FIND("(",BC$6)-1),基本シート!$B$6:$C$29,2,FALSE))</f>
        <v>3.2901000000000002</v>
      </c>
      <c r="BD17" s="3">
        <f t="shared" si="7"/>
        <v>3.609999999999999</v>
      </c>
      <c r="BE17" s="3">
        <f t="shared" si="8"/>
        <v>108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0.11</v>
      </c>
      <c r="BL17" s="3">
        <v>1.5</v>
      </c>
      <c r="BM17" s="3">
        <v>4.1100000000000003</v>
      </c>
      <c r="BN17" s="3">
        <v>6.24</v>
      </c>
      <c r="BO17" s="3">
        <v>7.31</v>
      </c>
      <c r="BP17" s="3">
        <v>7.47</v>
      </c>
      <c r="BQ17" s="3">
        <v>7.14</v>
      </c>
      <c r="BR17" s="3">
        <v>6.39</v>
      </c>
      <c r="BS17" s="3">
        <v>6.17</v>
      </c>
      <c r="BT17" s="3">
        <v>5.13</v>
      </c>
      <c r="BU17" s="3">
        <v>3.4</v>
      </c>
      <c r="BV17" s="3">
        <v>1.94</v>
      </c>
      <c r="BW17" s="3">
        <v>0.46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0.14000000000000001</v>
      </c>
      <c r="CS17" s="3">
        <f>CR17*基本シート!$C$3</f>
        <v>2.2400000000000002</v>
      </c>
      <c r="CT17" s="3">
        <v>3.28</v>
      </c>
      <c r="CU17" s="3">
        <f>CT17*基本シート!$C$3</f>
        <v>52.48</v>
      </c>
      <c r="CV17" s="3">
        <v>6.95</v>
      </c>
      <c r="CW17" s="3">
        <f>CV17*基本シート!$C$3</f>
        <v>111.2</v>
      </c>
      <c r="CX17" s="3">
        <v>7.16</v>
      </c>
      <c r="CY17" s="3">
        <f>CX17*基本シート!$C$3</f>
        <v>114.56</v>
      </c>
      <c r="CZ17" s="3">
        <v>6.56</v>
      </c>
      <c r="DA17" s="3">
        <f>CZ17*基本シート!$C$3</f>
        <v>104.96</v>
      </c>
      <c r="DB17" s="3">
        <v>6.07</v>
      </c>
      <c r="DC17" s="3">
        <f>DB17*基本シート!$C$3</f>
        <v>97.12</v>
      </c>
      <c r="DD17" s="3">
        <v>5.84</v>
      </c>
      <c r="DE17" s="3">
        <f>DD17*基本シート!$C$3</f>
        <v>93.44</v>
      </c>
      <c r="DF17" s="3">
        <v>4.84</v>
      </c>
      <c r="DG17" s="3">
        <f>DF17*基本シート!$C$3</f>
        <v>77.44</v>
      </c>
      <c r="DH17" s="3">
        <v>3.06</v>
      </c>
      <c r="DI17" s="3">
        <f>DH17*基本シート!$C$3</f>
        <v>48.96</v>
      </c>
      <c r="DJ17" s="3">
        <v>0.95</v>
      </c>
      <c r="DK17" s="3">
        <f>DJ17*基本シート!$C$3</f>
        <v>15.2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44.909999999999989</v>
      </c>
      <c r="EA17" s="3">
        <f>ROUND(DZ17*基本シート!$C$3,0)</f>
        <v>719</v>
      </c>
      <c r="EB17" s="3">
        <v>0.03</v>
      </c>
      <c r="EC17" s="3">
        <v>0.02</v>
      </c>
      <c r="ED17" s="3">
        <v>0.03</v>
      </c>
      <c r="EE17" s="3">
        <v>0.02</v>
      </c>
      <c r="EF17" s="3">
        <v>0.03</v>
      </c>
      <c r="EG17" s="3">
        <v>0</v>
      </c>
      <c r="EH17" s="3">
        <v>0.93</v>
      </c>
      <c r="EI17" s="3">
        <v>3.39</v>
      </c>
      <c r="EJ17" s="3">
        <v>2.5499999999999998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7.01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0.34</v>
      </c>
      <c r="FR17" s="3">
        <v>1.1200000000000001</v>
      </c>
      <c r="FS17" s="3">
        <v>0.89</v>
      </c>
      <c r="FT17" s="3">
        <v>0.48</v>
      </c>
      <c r="FU17" s="3">
        <v>0.71</v>
      </c>
      <c r="FV17" s="3">
        <v>1.1299999999999999</v>
      </c>
      <c r="FW17" s="3">
        <v>0.54</v>
      </c>
      <c r="FX17" s="3">
        <v>0.36</v>
      </c>
      <c r="FY17" s="3">
        <f t="shared" si="13"/>
        <v>5.57</v>
      </c>
      <c r="FZ17" s="3">
        <v>0.53</v>
      </c>
      <c r="GA17" s="3">
        <v>0.47</v>
      </c>
      <c r="GB17" s="3">
        <v>0.48</v>
      </c>
      <c r="GC17" s="3">
        <v>0.65</v>
      </c>
      <c r="GD17" s="3">
        <v>0.64</v>
      </c>
      <c r="GE17" s="3">
        <v>0.56000000000000005</v>
      </c>
      <c r="GF17" s="3">
        <v>0.67</v>
      </c>
      <c r="GG17" s="3">
        <v>0.57999999999999996</v>
      </c>
      <c r="GH17" s="3">
        <v>0.41</v>
      </c>
      <c r="GI17" s="3">
        <v>0.36</v>
      </c>
      <c r="GJ17" s="3">
        <v>0.31</v>
      </c>
      <c r="GK17" s="3">
        <v>0.57999999999999996</v>
      </c>
      <c r="GL17" s="3">
        <v>0.32</v>
      </c>
      <c r="GM17" s="3">
        <v>0.33</v>
      </c>
      <c r="GN17" s="3">
        <v>0.28999999999999998</v>
      </c>
      <c r="GO17" s="3">
        <v>0.33</v>
      </c>
      <c r="GP17" s="3">
        <v>1.33</v>
      </c>
      <c r="GQ17" s="3">
        <v>1.58</v>
      </c>
      <c r="GR17" s="3">
        <v>0.89</v>
      </c>
      <c r="GS17" s="3">
        <v>0.48</v>
      </c>
      <c r="GT17" s="3">
        <v>0.7</v>
      </c>
      <c r="GU17" s="3">
        <v>1.1299999999999999</v>
      </c>
      <c r="GV17" s="3">
        <v>0.54</v>
      </c>
      <c r="GW17" s="3">
        <v>0.47</v>
      </c>
      <c r="GX17" s="3">
        <f t="shared" si="14"/>
        <v>14.63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407</v>
      </c>
      <c r="C18" s="6" t="str">
        <f t="shared" si="9"/>
        <v>金曜日</v>
      </c>
      <c r="D18" s="6"/>
      <c r="E18" s="6" t="str">
        <f t="shared" si="10"/>
        <v/>
      </c>
      <c r="F18" s="6" t="s">
        <v>426</v>
      </c>
      <c r="G18" s="6" t="s">
        <v>428</v>
      </c>
      <c r="H18" s="3">
        <v>0.47</v>
      </c>
      <c r="I18" s="3">
        <f>IF($E18="〇",H18*基本シート!$E$2,H18*VLOOKUP(LEFT(I$6,FIND("(",I$6)-1),基本シート!$B$6:$C$29,2,FALSE))</f>
        <v>14.057699999999999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0.46</v>
      </c>
      <c r="M18" s="3">
        <f>IF($E18="〇",L18*基本シート!$E$2,L18*VLOOKUP(LEFT(M$6,FIND("(",M$6)-1),基本シート!$B$6:$C$29,2,FALSE))</f>
        <v>13.758600000000001</v>
      </c>
      <c r="N18" s="3">
        <v>0.55000000000000004</v>
      </c>
      <c r="O18" s="3">
        <f>IF($E18="〇",N18*基本シート!$E$2,N18*VLOOKUP(LEFT(O$6,FIND("(",O$6)-1),基本シート!$B$6:$C$29,2,FALSE))</f>
        <v>16.450500000000002</v>
      </c>
      <c r="P18" s="3">
        <v>0.7</v>
      </c>
      <c r="Q18" s="3">
        <f>IF($E18="〇",P18*基本シート!$E$2,P18*VLOOKUP(LEFT(Q$6,FIND("(",Q$6)-1),基本シート!$B$6:$C$29,2,FALSE))</f>
        <v>20.936999999999998</v>
      </c>
      <c r="R18" s="3">
        <v>0.41</v>
      </c>
      <c r="S18" s="3">
        <f>IF($E18="〇",R18*基本シート!$E$2,R18*VLOOKUP(LEFT(S$6,FIND("(",S$6)-1),基本シート!$B$6:$C$29,2,FALSE))</f>
        <v>12.2631</v>
      </c>
      <c r="T18" s="3">
        <v>0.3</v>
      </c>
      <c r="U18" s="3">
        <f>IF($E18="〇",T18*基本シート!$E$2,T18*VLOOKUP(LEFT(U$6,FIND("(",U$6)-1),基本シート!$B$6:$C$29,2,FALSE))</f>
        <v>8.972999999999999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0.02</v>
      </c>
      <c r="AU18" s="3">
        <f>IF($E18="〇",AT18*基本シート!$E$2,AT18*VLOOKUP(LEFT(AU$6,FIND("(",AU$6)-1),基本シート!$B$6:$C$29,2,FALSE))</f>
        <v>0.73959999999999992</v>
      </c>
      <c r="AV18" s="3">
        <v>0.03</v>
      </c>
      <c r="AW18" s="3">
        <f>IF($E18="〇",AV18*基本シート!$E$2,AV18*VLOOKUP(LEFT(AW$6,FIND("(",AW$6)-1),基本シート!$B$6:$C$29,2,FALSE))</f>
        <v>1.1093999999999999</v>
      </c>
      <c r="AX18" s="3">
        <v>0.01</v>
      </c>
      <c r="AY18" s="3">
        <f>IF($E18="〇",AX18*基本シート!$E$2,AX18*VLOOKUP(LEFT(AY$6,FIND("(",AY$6)-1),基本シート!$B$6:$C$29,2,FALSE))</f>
        <v>0.29910000000000003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3.4599999999999986</v>
      </c>
      <c r="BE18" s="3">
        <f t="shared" si="8"/>
        <v>104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0.09</v>
      </c>
      <c r="BL18" s="3">
        <v>0.56999999999999995</v>
      </c>
      <c r="BM18" s="3">
        <v>2.04</v>
      </c>
      <c r="BN18" s="3">
        <v>4.13</v>
      </c>
      <c r="BO18" s="3">
        <v>5.84</v>
      </c>
      <c r="BP18" s="3">
        <v>6.42</v>
      </c>
      <c r="BQ18" s="3">
        <v>8.23</v>
      </c>
      <c r="BR18" s="3">
        <v>8.16</v>
      </c>
      <c r="BS18" s="3">
        <v>7.52</v>
      </c>
      <c r="BT18" s="3">
        <v>6.26</v>
      </c>
      <c r="BU18" s="3">
        <v>4.4400000000000004</v>
      </c>
      <c r="BV18" s="3">
        <v>2.1800000000000002</v>
      </c>
      <c r="BW18" s="3">
        <v>0.44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0.01</v>
      </c>
      <c r="CU18" s="3">
        <f>CT18*基本シート!$C$3</f>
        <v>0.16</v>
      </c>
      <c r="CV18" s="3">
        <v>4.09</v>
      </c>
      <c r="CW18" s="3">
        <f>CV18*基本シート!$C$3</f>
        <v>65.44</v>
      </c>
      <c r="CX18" s="3">
        <v>6.1</v>
      </c>
      <c r="CY18" s="3">
        <f>CX18*基本シート!$C$3</f>
        <v>97.6</v>
      </c>
      <c r="CZ18" s="3">
        <v>7.93</v>
      </c>
      <c r="DA18" s="3">
        <f>CZ18*基本シート!$C$3</f>
        <v>126.88</v>
      </c>
      <c r="DB18" s="3">
        <v>7.88</v>
      </c>
      <c r="DC18" s="3">
        <f>DB18*基本シート!$C$3</f>
        <v>126.08</v>
      </c>
      <c r="DD18" s="3">
        <v>7.23</v>
      </c>
      <c r="DE18" s="3">
        <f>DD18*基本シート!$C$3</f>
        <v>115.68</v>
      </c>
      <c r="DF18" s="3">
        <v>5.99</v>
      </c>
      <c r="DG18" s="3">
        <f>DF18*基本シート!$C$3</f>
        <v>95.84</v>
      </c>
      <c r="DH18" s="3">
        <v>3.52</v>
      </c>
      <c r="DI18" s="3">
        <f>DH18*基本シート!$C$3</f>
        <v>56.32</v>
      </c>
      <c r="DJ18" s="3">
        <v>0.5</v>
      </c>
      <c r="DK18" s="3">
        <f>DJ18*基本シート!$C$3</f>
        <v>8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1"/>
        <v>43.319999999999993</v>
      </c>
      <c r="EA18" s="3">
        <f>ROUND(DZ18*基本シート!$C$3,0)</f>
        <v>693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0.01</v>
      </c>
      <c r="EH18" s="3">
        <v>0.13</v>
      </c>
      <c r="EI18" s="3">
        <v>1.57</v>
      </c>
      <c r="EJ18" s="3">
        <v>3.77</v>
      </c>
      <c r="EK18" s="3">
        <v>1.42</v>
      </c>
      <c r="EL18" s="3">
        <v>0.01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7.1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0.13</v>
      </c>
      <c r="FR18" s="3">
        <v>1.3</v>
      </c>
      <c r="FS18" s="3">
        <v>0.52</v>
      </c>
      <c r="FT18" s="3">
        <v>0.59</v>
      </c>
      <c r="FU18" s="3">
        <v>0.67</v>
      </c>
      <c r="FV18" s="3">
        <v>1.2</v>
      </c>
      <c r="FW18" s="3">
        <v>0.65</v>
      </c>
      <c r="FX18" s="3">
        <v>0.42</v>
      </c>
      <c r="FY18" s="3">
        <f t="shared" si="13"/>
        <v>5.48</v>
      </c>
      <c r="FZ18" s="3">
        <v>0.44</v>
      </c>
      <c r="GA18" s="3">
        <v>0.42</v>
      </c>
      <c r="GB18" s="3">
        <v>0.42</v>
      </c>
      <c r="GC18" s="3">
        <v>0.51</v>
      </c>
      <c r="GD18" s="3">
        <v>0.66</v>
      </c>
      <c r="GE18" s="3">
        <v>0.49</v>
      </c>
      <c r="GF18" s="3">
        <v>0.74</v>
      </c>
      <c r="GG18" s="3">
        <v>0.46</v>
      </c>
      <c r="GH18" s="3">
        <v>0.35</v>
      </c>
      <c r="GI18" s="3">
        <v>0.33</v>
      </c>
      <c r="GJ18" s="3">
        <v>0.31</v>
      </c>
      <c r="GK18" s="3">
        <v>0.3</v>
      </c>
      <c r="GL18" s="3">
        <v>0.28000000000000003</v>
      </c>
      <c r="GM18" s="3">
        <v>0.28999999999999998</v>
      </c>
      <c r="GN18" s="3">
        <v>0.27</v>
      </c>
      <c r="GO18" s="3">
        <v>0.92</v>
      </c>
      <c r="GP18" s="3">
        <v>1.81</v>
      </c>
      <c r="GQ18" s="3">
        <v>1.74</v>
      </c>
      <c r="GR18" s="3">
        <v>0.52</v>
      </c>
      <c r="GS18" s="3">
        <v>0.6</v>
      </c>
      <c r="GT18" s="3">
        <v>0.7</v>
      </c>
      <c r="GU18" s="3">
        <v>1.2</v>
      </c>
      <c r="GV18" s="3">
        <v>0.66</v>
      </c>
      <c r="GW18" s="3">
        <v>0.42</v>
      </c>
      <c r="GX18" s="3">
        <f t="shared" si="14"/>
        <v>14.839999999999998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408</v>
      </c>
      <c r="C19" s="6" t="str">
        <f t="shared" si="9"/>
        <v>土曜日</v>
      </c>
      <c r="D19" s="6"/>
      <c r="E19" s="6" t="str">
        <f t="shared" si="10"/>
        <v>〇</v>
      </c>
      <c r="F19" s="6" t="s">
        <v>428</v>
      </c>
      <c r="G19" s="6" t="s">
        <v>428</v>
      </c>
      <c r="H19" s="3">
        <v>0.3</v>
      </c>
      <c r="I19" s="3">
        <f>IF($E19="〇",H19*基本シート!$E$2,H19*VLOOKUP(LEFT(I$6,FIND("(",I$6)-1),基本シート!$B$6:$C$29,2,FALSE))</f>
        <v>8.972999999999999</v>
      </c>
      <c r="J19" s="3">
        <v>0.49</v>
      </c>
      <c r="K19" s="3">
        <f>IF($E19="〇",J19*基本シート!$E$2,J19*VLOOKUP(LEFT(K$6,FIND("(",K$6)-1),基本シート!$B$6:$C$29,2,FALSE))</f>
        <v>14.655899999999999</v>
      </c>
      <c r="L19" s="3">
        <v>0.5</v>
      </c>
      <c r="M19" s="3">
        <f>IF($E19="〇",L19*基本シート!$E$2,L19*VLOOKUP(LEFT(M$6,FIND("(",M$6)-1),基本シート!$B$6:$C$29,2,FALSE))</f>
        <v>14.955</v>
      </c>
      <c r="N19" s="3">
        <v>0.44</v>
      </c>
      <c r="O19" s="3">
        <f>IF($E19="〇",N19*基本シート!$E$2,N19*VLOOKUP(LEFT(O$6,FIND("(",O$6)-1),基本シート!$B$6:$C$29,2,FALSE))</f>
        <v>13.160400000000001</v>
      </c>
      <c r="P19" s="3">
        <v>0.42</v>
      </c>
      <c r="Q19" s="3">
        <f>IF($E19="〇",P19*基本シート!$E$2,P19*VLOOKUP(LEFT(Q$6,FIND("(",Q$6)-1),基本シート!$B$6:$C$29,2,FALSE))</f>
        <v>12.562199999999999</v>
      </c>
      <c r="R19" s="3">
        <v>0.43</v>
      </c>
      <c r="S19" s="3">
        <f>IF($E19="〇",R19*基本シート!$E$2,R19*VLOOKUP(LEFT(S$6,FIND("(",S$6)-1),基本シート!$B$6:$C$29,2,FALSE))</f>
        <v>12.8613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0.29910000000000003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0.29910000000000003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0.01</v>
      </c>
      <c r="BA19" s="3">
        <f>IF($E19="〇",AZ19*基本シート!$E$2,AZ19*VLOOKUP(LEFT(BA$6,FIND("(",BA$6)-1),基本シート!$B$6:$C$29,2,FALSE))</f>
        <v>0.29910000000000003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2.6499999999999986</v>
      </c>
      <c r="BE19" s="3">
        <f t="shared" si="8"/>
        <v>79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0.16</v>
      </c>
      <c r="BL19" s="3">
        <v>1.48</v>
      </c>
      <c r="BM19" s="3">
        <v>4.01</v>
      </c>
      <c r="BN19" s="3">
        <v>6.07</v>
      </c>
      <c r="BO19" s="3">
        <v>7.2</v>
      </c>
      <c r="BP19" s="3">
        <v>7.65</v>
      </c>
      <c r="BQ19" s="3">
        <v>7.47</v>
      </c>
      <c r="BR19" s="3">
        <v>7.88</v>
      </c>
      <c r="BS19" s="3">
        <v>7.19</v>
      </c>
      <c r="BT19" s="3">
        <v>5.7</v>
      </c>
      <c r="BU19" s="3">
        <v>3.43</v>
      </c>
      <c r="BV19" s="3">
        <v>2.27</v>
      </c>
      <c r="BW19" s="3">
        <v>0.49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3.3</v>
      </c>
      <c r="CU19" s="3">
        <f>CT19*基本シート!$C$3</f>
        <v>52.8</v>
      </c>
      <c r="CV19" s="3">
        <v>6.88</v>
      </c>
      <c r="CW19" s="3">
        <f>CV19*基本シート!$C$3</f>
        <v>110.08</v>
      </c>
      <c r="CX19" s="3">
        <v>7.36</v>
      </c>
      <c r="CY19" s="3">
        <f>CX19*基本シート!$C$3</f>
        <v>117.76</v>
      </c>
      <c r="CZ19" s="3">
        <v>7.22</v>
      </c>
      <c r="DA19" s="3">
        <f>CZ19*基本シート!$C$3</f>
        <v>115.52</v>
      </c>
      <c r="DB19" s="3">
        <v>7.62</v>
      </c>
      <c r="DC19" s="3">
        <f>DB19*基本シート!$C$3</f>
        <v>121.92</v>
      </c>
      <c r="DD19" s="3">
        <v>6.94</v>
      </c>
      <c r="DE19" s="3">
        <f>DD19*基本シート!$C$3</f>
        <v>111.04</v>
      </c>
      <c r="DF19" s="3">
        <v>5.37</v>
      </c>
      <c r="DG19" s="3">
        <f>DF19*基本シート!$C$3</f>
        <v>85.92</v>
      </c>
      <c r="DH19" s="3">
        <v>1.86</v>
      </c>
      <c r="DI19" s="3">
        <f>DH19*基本シート!$C$3</f>
        <v>29.76</v>
      </c>
      <c r="DJ19" s="3">
        <v>0.68</v>
      </c>
      <c r="DK19" s="3">
        <f>DJ19*基本シート!$C$3</f>
        <v>10.88</v>
      </c>
      <c r="DL19" s="3">
        <v>7.0000000000000007E-2</v>
      </c>
      <c r="DM19" s="3">
        <f>DL19*基本シート!$C$3</f>
        <v>1.1200000000000001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0.01</v>
      </c>
      <c r="DY19" s="3">
        <f>DX19*基本シート!$C$3</f>
        <v>0.16</v>
      </c>
      <c r="DZ19" s="3">
        <f t="shared" si="11"/>
        <v>47.369999999999983</v>
      </c>
      <c r="EA19" s="3">
        <f>ROUND(DZ19*基本シート!$C$3,0)</f>
        <v>758</v>
      </c>
      <c r="EB19" s="3">
        <v>0</v>
      </c>
      <c r="EC19" s="3">
        <v>0.04</v>
      </c>
      <c r="ED19" s="3">
        <v>0.04</v>
      </c>
      <c r="EE19" s="3">
        <v>0.04</v>
      </c>
      <c r="EF19" s="3">
        <v>0.03</v>
      </c>
      <c r="EG19" s="3">
        <v>0.02</v>
      </c>
      <c r="EH19" s="3">
        <v>1.07</v>
      </c>
      <c r="EI19" s="3">
        <v>3.48</v>
      </c>
      <c r="EJ19" s="3">
        <v>2.42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7.14</v>
      </c>
      <c r="FA19" s="3">
        <v>0.11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0.01</v>
      </c>
      <c r="FP19" s="3">
        <v>0</v>
      </c>
      <c r="FQ19" s="3">
        <v>0.02</v>
      </c>
      <c r="FR19" s="3">
        <v>0.28000000000000003</v>
      </c>
      <c r="FS19" s="3">
        <v>0.4</v>
      </c>
      <c r="FT19" s="3">
        <v>0.42</v>
      </c>
      <c r="FU19" s="3">
        <v>0.82</v>
      </c>
      <c r="FV19" s="3">
        <v>0.64</v>
      </c>
      <c r="FW19" s="3">
        <v>0.45</v>
      </c>
      <c r="FX19" s="3">
        <v>0.39</v>
      </c>
      <c r="FY19" s="3">
        <f t="shared" si="13"/>
        <v>3.5500000000000003</v>
      </c>
      <c r="FZ19" s="3">
        <v>0.41</v>
      </c>
      <c r="GA19" s="3">
        <v>0.45</v>
      </c>
      <c r="GB19" s="3">
        <v>0.46</v>
      </c>
      <c r="GC19" s="3">
        <v>0.4</v>
      </c>
      <c r="GD19" s="3">
        <v>0.39</v>
      </c>
      <c r="GE19" s="3">
        <v>0.56999999999999995</v>
      </c>
      <c r="GF19" s="3">
        <v>0.41</v>
      </c>
      <c r="GG19" s="3">
        <v>0.53</v>
      </c>
      <c r="GH19" s="3">
        <v>0.35</v>
      </c>
      <c r="GI19" s="3">
        <v>0.32</v>
      </c>
      <c r="GJ19" s="3">
        <v>0.3</v>
      </c>
      <c r="GK19" s="3">
        <v>0.25</v>
      </c>
      <c r="GL19" s="3">
        <v>0.26</v>
      </c>
      <c r="GM19" s="3">
        <v>0.25</v>
      </c>
      <c r="GN19" s="3">
        <v>0.34</v>
      </c>
      <c r="GO19" s="3">
        <v>1.57</v>
      </c>
      <c r="GP19" s="3">
        <v>1.61</v>
      </c>
      <c r="GQ19" s="3">
        <v>0.71</v>
      </c>
      <c r="GR19" s="3">
        <v>0.4</v>
      </c>
      <c r="GS19" s="3">
        <v>0.42</v>
      </c>
      <c r="GT19" s="3">
        <v>0.82</v>
      </c>
      <c r="GU19" s="3">
        <v>0.64</v>
      </c>
      <c r="GV19" s="3">
        <v>0.45</v>
      </c>
      <c r="GW19" s="3">
        <v>0.38</v>
      </c>
      <c r="GX19" s="3">
        <f t="shared" si="14"/>
        <v>12.69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409</v>
      </c>
      <c r="C20" s="6" t="str">
        <f t="shared" si="9"/>
        <v>日曜日</v>
      </c>
      <c r="D20" s="6"/>
      <c r="E20" s="6" t="str">
        <f t="shared" si="10"/>
        <v>〇</v>
      </c>
      <c r="F20" s="6" t="s">
        <v>426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0.23</v>
      </c>
      <c r="S20" s="3">
        <f>IF($E20="〇",R20*基本シート!$E$2,R20*VLOOKUP(LEFT(S$6,FIND("(",S$6)-1),基本シート!$B$6:$C$29,2,FALSE))</f>
        <v>6.8793000000000006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0.01</v>
      </c>
      <c r="W20" s="3">
        <f>IF($E20="〇",V20*基本シート!$E$2,V20*VLOOKUP(LEFT(W$6,FIND("(",W$6)-1),基本シート!$B$6:$C$29,2,FALSE))</f>
        <v>0.29910000000000003</v>
      </c>
      <c r="X20" s="3">
        <v>0.01</v>
      </c>
      <c r="Y20" s="3">
        <f>IF($E20="〇",X20*基本シート!$E$2,X20*VLOOKUP(LEFT(Y$6,FIND("(",Y$6)-1),基本シート!$B$6:$C$29,2,FALSE))</f>
        <v>0.29910000000000003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0.29910000000000003</v>
      </c>
      <c r="AX20" s="3">
        <v>0.02</v>
      </c>
      <c r="AY20" s="3">
        <f>IF($E20="〇",AX20*基本シート!$E$2,AX20*VLOOKUP(LEFT(AY$6,FIND("(",AY$6)-1),基本シート!$B$6:$C$29,2,FALSE))</f>
        <v>0.59820000000000007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0.11</v>
      </c>
      <c r="BL20" s="3">
        <v>1.1000000000000001</v>
      </c>
      <c r="BM20" s="3">
        <v>3.34</v>
      </c>
      <c r="BN20" s="3">
        <v>4.04</v>
      </c>
      <c r="BO20" s="3">
        <v>5.29</v>
      </c>
      <c r="BP20" s="3">
        <v>7.41</v>
      </c>
      <c r="BQ20" s="3">
        <v>6.7</v>
      </c>
      <c r="BR20" s="3">
        <v>6.4</v>
      </c>
      <c r="BS20" s="3">
        <v>6.74</v>
      </c>
      <c r="BT20" s="3">
        <v>5.9</v>
      </c>
      <c r="BU20" s="3">
        <v>4.17</v>
      </c>
      <c r="BV20" s="3">
        <v>2.19</v>
      </c>
      <c r="BW20" s="3">
        <v>0.49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0.01</v>
      </c>
      <c r="CG20" s="3">
        <f>CF20*基本シート!$C$3</f>
        <v>0.16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0.01</v>
      </c>
      <c r="CU20" s="3">
        <f>CT20*基本シート!$C$3</f>
        <v>0.16</v>
      </c>
      <c r="CV20" s="3">
        <v>4.75</v>
      </c>
      <c r="CW20" s="3">
        <f>CV20*基本シート!$C$3</f>
        <v>76</v>
      </c>
      <c r="CX20" s="3">
        <v>7.2</v>
      </c>
      <c r="CY20" s="3">
        <f>CX20*基本シート!$C$3</f>
        <v>115.2</v>
      </c>
      <c r="CZ20" s="3">
        <v>6.5</v>
      </c>
      <c r="DA20" s="3">
        <f>CZ20*基本シート!$C$3</f>
        <v>104</v>
      </c>
      <c r="DB20" s="3">
        <v>6.23</v>
      </c>
      <c r="DC20" s="3">
        <f>DB20*基本シート!$C$3</f>
        <v>99.68</v>
      </c>
      <c r="DD20" s="3">
        <v>6.46</v>
      </c>
      <c r="DE20" s="3">
        <f>DD20*基本シート!$C$3</f>
        <v>103.36</v>
      </c>
      <c r="DF20" s="3">
        <v>5.69</v>
      </c>
      <c r="DG20" s="3">
        <f>DF20*基本シート!$C$3</f>
        <v>91.04</v>
      </c>
      <c r="DH20" s="3">
        <v>3.44</v>
      </c>
      <c r="DI20" s="3">
        <f>DH20*基本シート!$C$3</f>
        <v>55.04</v>
      </c>
      <c r="DJ20" s="3">
        <v>0.69</v>
      </c>
      <c r="DK20" s="3">
        <f>DJ20*基本シート!$C$3</f>
        <v>11.04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0.01</v>
      </c>
      <c r="DY20" s="3">
        <f>DX20*基本シート!$C$3</f>
        <v>0.16</v>
      </c>
      <c r="DZ20" s="3">
        <f t="shared" si="11"/>
        <v>41.039999999999992</v>
      </c>
      <c r="EA20" s="3">
        <f>ROUND(DZ20*基本シート!$C$3,0)</f>
        <v>657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0.73</v>
      </c>
      <c r="EI20" s="3">
        <v>2.94</v>
      </c>
      <c r="EJ20" s="3">
        <v>2.95</v>
      </c>
      <c r="EK20" s="3">
        <v>0.28000000000000003</v>
      </c>
      <c r="EL20" s="3">
        <v>0</v>
      </c>
      <c r="EM20" s="3">
        <v>0.01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6.91</v>
      </c>
      <c r="FA20" s="3">
        <v>0.4</v>
      </c>
      <c r="FB20" s="3">
        <v>0.4</v>
      </c>
      <c r="FC20" s="3">
        <v>0.37</v>
      </c>
      <c r="FD20" s="3">
        <v>0.36</v>
      </c>
      <c r="FE20" s="3">
        <v>0.4</v>
      </c>
      <c r="FF20" s="3">
        <v>0.04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0.01</v>
      </c>
      <c r="FQ20" s="3">
        <v>0.11</v>
      </c>
      <c r="FR20" s="3">
        <v>0.93</v>
      </c>
      <c r="FS20" s="3">
        <v>0.22</v>
      </c>
      <c r="FT20" s="3">
        <v>0.5</v>
      </c>
      <c r="FU20" s="3">
        <v>0.65</v>
      </c>
      <c r="FV20" s="3">
        <v>0.41</v>
      </c>
      <c r="FW20" s="3">
        <v>0.3</v>
      </c>
      <c r="FX20" s="3">
        <v>0.25</v>
      </c>
      <c r="FY20" s="3">
        <f t="shared" si="13"/>
        <v>5.3500000000000005</v>
      </c>
      <c r="FZ20" s="3">
        <v>0.4</v>
      </c>
      <c r="GA20" s="3">
        <v>0.39</v>
      </c>
      <c r="GB20" s="3">
        <v>0.36</v>
      </c>
      <c r="GC20" s="3">
        <v>0.36</v>
      </c>
      <c r="GD20" s="3">
        <v>0.4</v>
      </c>
      <c r="GE20" s="3">
        <v>0.38</v>
      </c>
      <c r="GF20" s="3">
        <v>0.38</v>
      </c>
      <c r="GG20" s="3">
        <v>0.4</v>
      </c>
      <c r="GH20" s="3">
        <v>1.0900000000000001</v>
      </c>
      <c r="GI20" s="3">
        <v>0.26</v>
      </c>
      <c r="GJ20" s="3">
        <v>0.21</v>
      </c>
      <c r="GK20" s="3">
        <v>0.19</v>
      </c>
      <c r="GL20" s="3">
        <v>0.17</v>
      </c>
      <c r="GM20" s="3">
        <v>0.28000000000000003</v>
      </c>
      <c r="GN20" s="3">
        <v>0.21</v>
      </c>
      <c r="GO20" s="3">
        <v>0.74</v>
      </c>
      <c r="GP20" s="3">
        <v>1.61</v>
      </c>
      <c r="GQ20" s="3">
        <v>1.43</v>
      </c>
      <c r="GR20" s="3">
        <v>0.22</v>
      </c>
      <c r="GS20" s="3">
        <v>0.5</v>
      </c>
      <c r="GT20" s="3">
        <v>0.65</v>
      </c>
      <c r="GU20" s="3">
        <v>0.42</v>
      </c>
      <c r="GV20" s="3">
        <v>0.3</v>
      </c>
      <c r="GW20" s="3">
        <v>0.24</v>
      </c>
      <c r="GX20" s="3">
        <f t="shared" si="14"/>
        <v>11.590000000000002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410</v>
      </c>
      <c r="C21" s="6" t="str">
        <f t="shared" si="9"/>
        <v>月曜日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0.02</v>
      </c>
      <c r="Q21" s="3">
        <f>IF($E21="〇",P21*基本シート!$E$2,P21*VLOOKUP(LEFT(Q$6,FIND("(",Q$6)-1),基本シート!$B$6:$C$29,2,FALSE))</f>
        <v>0.59820000000000007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0.01</v>
      </c>
      <c r="W21" s="3">
        <f>IF($E21="〇",V21*基本シート!$E$2,V21*VLOOKUP(LEFT(W$6,FIND("(",W$6)-1),基本シート!$B$6:$C$29,2,FALSE))</f>
        <v>0.36979999999999996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0.01</v>
      </c>
      <c r="AU21" s="3">
        <f>IF($E21="〇",AT21*基本シート!$E$2,AT21*VLOOKUP(LEFT(AU$6,FIND("(",AU$6)-1),基本シート!$B$6:$C$29,2,FALSE))</f>
        <v>0.36979999999999996</v>
      </c>
      <c r="AV21" s="3">
        <v>0.01</v>
      </c>
      <c r="AW21" s="3">
        <f>IF($E21="〇",AV21*基本シート!$E$2,AV21*VLOOKUP(LEFT(AW$6,FIND("(",AW$6)-1),基本シート!$B$6:$C$29,2,FALSE))</f>
        <v>0.36979999999999996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0.10999999999999999</v>
      </c>
      <c r="BE21" s="3">
        <f t="shared" si="8"/>
        <v>4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0.14000000000000001</v>
      </c>
      <c r="BL21" s="3">
        <v>1.6</v>
      </c>
      <c r="BM21" s="3">
        <v>4.22</v>
      </c>
      <c r="BN21" s="3">
        <v>6.29</v>
      </c>
      <c r="BO21" s="3">
        <v>7.37</v>
      </c>
      <c r="BP21" s="3">
        <v>7.54</v>
      </c>
      <c r="BQ21" s="3">
        <v>8.2899999999999991</v>
      </c>
      <c r="BR21" s="3">
        <v>7.89</v>
      </c>
      <c r="BS21" s="3">
        <v>7.32</v>
      </c>
      <c r="BT21" s="3">
        <v>6.03</v>
      </c>
      <c r="BU21" s="3">
        <v>4.29</v>
      </c>
      <c r="BV21" s="3">
        <v>2.1800000000000002</v>
      </c>
      <c r="BW21" s="3">
        <v>0.46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0.01</v>
      </c>
      <c r="CM21" s="3">
        <f>CL21*基本シート!$C$3</f>
        <v>0.16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0.01</v>
      </c>
      <c r="CS21" s="3">
        <f>CR21*基本シート!$C$3</f>
        <v>0.16</v>
      </c>
      <c r="CT21" s="3">
        <v>3.88</v>
      </c>
      <c r="CU21" s="3">
        <f>CT21*基本シート!$C$3</f>
        <v>62.08</v>
      </c>
      <c r="CV21" s="3">
        <v>7.14</v>
      </c>
      <c r="CW21" s="3">
        <f>CV21*基本シート!$C$3</f>
        <v>114.24</v>
      </c>
      <c r="CX21" s="3">
        <v>7.36</v>
      </c>
      <c r="CY21" s="3">
        <f>CX21*基本シート!$C$3</f>
        <v>117.76</v>
      </c>
      <c r="CZ21" s="3">
        <v>8.1199999999999992</v>
      </c>
      <c r="DA21" s="3">
        <f>CZ21*基本シート!$C$3</f>
        <v>129.91999999999999</v>
      </c>
      <c r="DB21" s="3">
        <v>7.76</v>
      </c>
      <c r="DC21" s="3">
        <f>DB21*基本シート!$C$3</f>
        <v>124.16</v>
      </c>
      <c r="DD21" s="3">
        <v>7.16</v>
      </c>
      <c r="DE21" s="3">
        <f>DD21*基本シート!$C$3</f>
        <v>114.56</v>
      </c>
      <c r="DF21" s="3">
        <v>5.87</v>
      </c>
      <c r="DG21" s="3">
        <f>DF21*基本シート!$C$3</f>
        <v>93.92</v>
      </c>
      <c r="DH21" s="3">
        <v>3.61</v>
      </c>
      <c r="DI21" s="3">
        <f>DH21*基本シート!$C$3</f>
        <v>57.76</v>
      </c>
      <c r="DJ21" s="3">
        <v>0.88</v>
      </c>
      <c r="DK21" s="3">
        <f>DJ21*基本シート!$C$3</f>
        <v>14.08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51.899999999999991</v>
      </c>
      <c r="EA21" s="3">
        <f>ROUND(DZ21*基本シート!$C$3,0)</f>
        <v>830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1.0900000000000001</v>
      </c>
      <c r="EI21" s="3">
        <v>3.21</v>
      </c>
      <c r="EJ21" s="3">
        <v>2.14</v>
      </c>
      <c r="EK21" s="3">
        <v>0</v>
      </c>
      <c r="EL21" s="3">
        <v>0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6.4499999999999993</v>
      </c>
      <c r="FA21" s="3">
        <v>0.25</v>
      </c>
      <c r="FB21" s="3">
        <v>0.23</v>
      </c>
      <c r="FC21" s="3">
        <v>0.22</v>
      </c>
      <c r="FD21" s="3">
        <v>0.31</v>
      </c>
      <c r="FE21" s="3">
        <v>0.4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0.01</v>
      </c>
      <c r="FP21" s="3">
        <v>0</v>
      </c>
      <c r="FQ21" s="3">
        <v>0.02</v>
      </c>
      <c r="FR21" s="3">
        <v>0.34</v>
      </c>
      <c r="FS21" s="3">
        <v>0.75</v>
      </c>
      <c r="FT21" s="3">
        <v>0.34</v>
      </c>
      <c r="FU21" s="3">
        <v>0.73</v>
      </c>
      <c r="FV21" s="3">
        <v>0.53</v>
      </c>
      <c r="FW21" s="3">
        <v>0.31</v>
      </c>
      <c r="FX21" s="3">
        <v>0.2</v>
      </c>
      <c r="FY21" s="3">
        <f t="shared" si="13"/>
        <v>4.83</v>
      </c>
      <c r="FZ21" s="3">
        <v>0.25</v>
      </c>
      <c r="GA21" s="3">
        <v>0.22</v>
      </c>
      <c r="GB21" s="3">
        <v>0.22</v>
      </c>
      <c r="GC21" s="3">
        <v>0.3</v>
      </c>
      <c r="GD21" s="3">
        <v>0.41</v>
      </c>
      <c r="GE21" s="3">
        <v>0.32</v>
      </c>
      <c r="GF21" s="3">
        <v>0.51</v>
      </c>
      <c r="GG21" s="3">
        <v>1.01</v>
      </c>
      <c r="GH21" s="3">
        <v>0.27</v>
      </c>
      <c r="GI21" s="3">
        <v>0.23</v>
      </c>
      <c r="GJ21" s="3">
        <v>0.19</v>
      </c>
      <c r="GK21" s="3">
        <v>0.17</v>
      </c>
      <c r="GL21" s="3">
        <v>0.13</v>
      </c>
      <c r="GM21" s="3">
        <v>0.15</v>
      </c>
      <c r="GN21" s="3">
        <v>0.17</v>
      </c>
      <c r="GO21" s="3">
        <v>0.68</v>
      </c>
      <c r="GP21" s="3">
        <v>1.32</v>
      </c>
      <c r="GQ21" s="3">
        <v>0.8</v>
      </c>
      <c r="GR21" s="3">
        <v>0.75</v>
      </c>
      <c r="GS21" s="3">
        <v>0.34</v>
      </c>
      <c r="GT21" s="3">
        <v>0.73</v>
      </c>
      <c r="GU21" s="3">
        <v>0.53</v>
      </c>
      <c r="GV21" s="3">
        <v>0.31</v>
      </c>
      <c r="GW21" s="3">
        <v>0.2</v>
      </c>
      <c r="GX21" s="3">
        <f t="shared" si="14"/>
        <v>10.210000000000001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411</v>
      </c>
      <c r="C22" s="6" t="str">
        <f t="shared" si="9"/>
        <v>火曜日</v>
      </c>
      <c r="D22" s="6"/>
      <c r="E22" s="6" t="str">
        <f t="shared" si="10"/>
        <v/>
      </c>
      <c r="F22" s="6" t="s">
        <v>426</v>
      </c>
      <c r="G22" s="6" t="s">
        <v>426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0.02</v>
      </c>
      <c r="Q22" s="3">
        <f>IF($E22="〇",P22*基本シート!$E$2,P22*VLOOKUP(LEFT(Q$6,FIND("(",Q$6)-1),基本シート!$B$6:$C$29,2,FALSE))</f>
        <v>0.59820000000000007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0.12</v>
      </c>
      <c r="BE22" s="3">
        <f t="shared" si="8"/>
        <v>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0.36</v>
      </c>
      <c r="BL22" s="3">
        <v>1.92</v>
      </c>
      <c r="BM22" s="3">
        <v>2.95</v>
      </c>
      <c r="BN22" s="3">
        <v>3.04</v>
      </c>
      <c r="BO22" s="3">
        <v>4.16</v>
      </c>
      <c r="BP22" s="3">
        <v>4.41</v>
      </c>
      <c r="BQ22" s="3">
        <v>5.63</v>
      </c>
      <c r="BR22" s="3">
        <v>5.86</v>
      </c>
      <c r="BS22" s="3">
        <v>4.79</v>
      </c>
      <c r="BT22" s="3">
        <v>2.67</v>
      </c>
      <c r="BU22" s="3">
        <v>1.2</v>
      </c>
      <c r="BV22" s="3">
        <v>0.43</v>
      </c>
      <c r="BW22" s="3">
        <v>0.23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0.01</v>
      </c>
      <c r="CG22" s="3">
        <f>CF22*基本シート!$C$3</f>
        <v>0.16</v>
      </c>
      <c r="CH22" s="3">
        <v>0</v>
      </c>
      <c r="CI22" s="3">
        <f>CH22*基本シート!$C$3</f>
        <v>0</v>
      </c>
      <c r="CJ22" s="3">
        <v>0.01</v>
      </c>
      <c r="CK22" s="3">
        <f>CJ22*基本シート!$C$3</f>
        <v>0.16</v>
      </c>
      <c r="CL22" s="3">
        <v>0.01</v>
      </c>
      <c r="CM22" s="3">
        <f>CL22*基本シート!$C$3</f>
        <v>0.16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0.01</v>
      </c>
      <c r="CS22" s="3">
        <f>CR22*基本シート!$C$3</f>
        <v>0.16</v>
      </c>
      <c r="CT22" s="3">
        <v>1.41</v>
      </c>
      <c r="CU22" s="3">
        <f>CT22*基本シート!$C$3</f>
        <v>22.56</v>
      </c>
      <c r="CV22" s="3">
        <v>3.97</v>
      </c>
      <c r="CW22" s="3">
        <f>CV22*基本シート!$C$3</f>
        <v>63.52</v>
      </c>
      <c r="CX22" s="3">
        <v>4.2300000000000004</v>
      </c>
      <c r="CY22" s="3">
        <f>CX22*基本シート!$C$3</f>
        <v>67.680000000000007</v>
      </c>
      <c r="CZ22" s="3">
        <v>5.46</v>
      </c>
      <c r="DA22" s="3">
        <f>CZ22*基本シート!$C$3</f>
        <v>87.36</v>
      </c>
      <c r="DB22" s="3">
        <v>5.7</v>
      </c>
      <c r="DC22" s="3">
        <f>DB22*基本シート!$C$3</f>
        <v>91.2</v>
      </c>
      <c r="DD22" s="3">
        <v>4.6100000000000003</v>
      </c>
      <c r="DE22" s="3">
        <f>DD22*基本シート!$C$3</f>
        <v>73.760000000000005</v>
      </c>
      <c r="DF22" s="3">
        <v>2.48</v>
      </c>
      <c r="DG22" s="3">
        <f>DF22*基本シート!$C$3</f>
        <v>39.68</v>
      </c>
      <c r="DH22" s="3">
        <v>0.09</v>
      </c>
      <c r="DI22" s="3">
        <f>DH22*基本シート!$C$3</f>
        <v>1.44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28.080000000000013</v>
      </c>
      <c r="EA22" s="3">
        <f>ROUND(DZ22*基本シート!$C$3,0)</f>
        <v>449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0.14000000000000001</v>
      </c>
      <c r="EH22" s="3">
        <v>1.53</v>
      </c>
      <c r="EI22" s="3">
        <v>2.65</v>
      </c>
      <c r="EJ22" s="3">
        <v>1.41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5.73</v>
      </c>
      <c r="FA22" s="3">
        <v>0.2</v>
      </c>
      <c r="FB22" s="3">
        <v>0.2</v>
      </c>
      <c r="FC22" s="3">
        <v>0.2</v>
      </c>
      <c r="FD22" s="3">
        <v>0.22</v>
      </c>
      <c r="FE22" s="3">
        <v>0.38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0.44</v>
      </c>
      <c r="FQ22" s="3">
        <v>1.18</v>
      </c>
      <c r="FR22" s="3">
        <v>0.33</v>
      </c>
      <c r="FS22" s="3">
        <v>0.78</v>
      </c>
      <c r="FT22" s="3">
        <v>0.46</v>
      </c>
      <c r="FU22" s="3">
        <v>0.47</v>
      </c>
      <c r="FV22" s="3">
        <v>0.92</v>
      </c>
      <c r="FW22" s="3">
        <v>0.42</v>
      </c>
      <c r="FX22" s="3">
        <v>0.24</v>
      </c>
      <c r="FY22" s="3">
        <f t="shared" si="13"/>
        <v>6.44</v>
      </c>
      <c r="FZ22" s="3">
        <v>0.2</v>
      </c>
      <c r="GA22" s="3">
        <v>0.19</v>
      </c>
      <c r="GB22" s="3">
        <v>0.2</v>
      </c>
      <c r="GC22" s="3">
        <v>0.21</v>
      </c>
      <c r="GD22" s="3">
        <v>0.39</v>
      </c>
      <c r="GE22" s="3">
        <v>0.22</v>
      </c>
      <c r="GF22" s="3">
        <v>0.39</v>
      </c>
      <c r="GG22" s="3">
        <v>0.3</v>
      </c>
      <c r="GH22" s="3">
        <v>0.22</v>
      </c>
      <c r="GI22" s="3">
        <v>0.19</v>
      </c>
      <c r="GJ22" s="3">
        <v>0.18</v>
      </c>
      <c r="GK22" s="3">
        <v>0.17</v>
      </c>
      <c r="GL22" s="3">
        <v>0.16</v>
      </c>
      <c r="GM22" s="3">
        <v>0.18</v>
      </c>
      <c r="GN22" s="3">
        <v>0.19</v>
      </c>
      <c r="GO22" s="3">
        <v>1.55</v>
      </c>
      <c r="GP22" s="3">
        <v>1.62</v>
      </c>
      <c r="GQ22" s="3">
        <v>0.56000000000000005</v>
      </c>
      <c r="GR22" s="3">
        <v>0.78</v>
      </c>
      <c r="GS22" s="3">
        <v>0.46</v>
      </c>
      <c r="GT22" s="3">
        <v>0.46</v>
      </c>
      <c r="GU22" s="3">
        <v>0.92</v>
      </c>
      <c r="GV22" s="3">
        <v>0.43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412</v>
      </c>
      <c r="C23" s="6" t="str">
        <f t="shared" si="9"/>
        <v>水曜日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0.18</v>
      </c>
      <c r="K23" s="3">
        <f>IF($E23="〇",J23*基本シート!$E$2,J23*VLOOKUP(LEFT(K$6,FIND("(",K$6)-1),基本シート!$B$6:$C$29,2,FALSE))</f>
        <v>5.3837999999999999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0.3</v>
      </c>
      <c r="O23" s="3">
        <f>IF($E23="〇",N23*基本シート!$E$2,N23*VLOOKUP(LEFT(O$6,FIND("(",O$6)-1),基本シート!$B$6:$C$29,2,FALSE))</f>
        <v>8.972999999999999</v>
      </c>
      <c r="P23" s="3">
        <v>0.5</v>
      </c>
      <c r="Q23" s="3">
        <f>IF($E23="〇",P23*基本シート!$E$2,P23*VLOOKUP(LEFT(Q$6,FIND("(",Q$6)-1),基本シート!$B$6:$C$29,2,FALSE))</f>
        <v>14.955</v>
      </c>
      <c r="R23" s="3">
        <v>0.11</v>
      </c>
      <c r="S23" s="3">
        <f>IF($E23="〇",R23*基本シート!$E$2,R23*VLOOKUP(LEFT(S$6,FIND("(",S$6)-1),基本シート!$B$6:$C$29,2,FALSE))</f>
        <v>3.2901000000000002</v>
      </c>
      <c r="T23" s="3">
        <v>0.09</v>
      </c>
      <c r="U23" s="3">
        <f>IF($E23="〇",T23*基本シート!$E$2,T23*VLOOKUP(LEFT(U$6,FIND("(",U$6)-1),基本シート!$B$6:$C$29,2,FALSE))</f>
        <v>2.6919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0.01</v>
      </c>
      <c r="AW23" s="3">
        <f>IF($E23="〇",AV23*基本シート!$E$2,AV23*VLOOKUP(LEFT(AW$6,FIND("(",AW$6)-1),基本シート!$B$6:$C$29,2,FALSE))</f>
        <v>0.36979999999999996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1.5000000000000002</v>
      </c>
      <c r="BE23" s="3">
        <f t="shared" si="8"/>
        <v>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0.16</v>
      </c>
      <c r="BL23" s="3">
        <v>1.65</v>
      </c>
      <c r="BM23" s="3">
        <v>1.83</v>
      </c>
      <c r="BN23" s="3">
        <v>1.1299999999999999</v>
      </c>
      <c r="BO23" s="3">
        <v>2.62</v>
      </c>
      <c r="BP23" s="3">
        <v>4.3600000000000003</v>
      </c>
      <c r="BQ23" s="3">
        <v>4.3499999999999996</v>
      </c>
      <c r="BR23" s="3">
        <v>3</v>
      </c>
      <c r="BS23" s="3">
        <v>1.42</v>
      </c>
      <c r="BT23" s="3">
        <v>1.66</v>
      </c>
      <c r="BU23" s="3">
        <v>2.0099999999999998</v>
      </c>
      <c r="BV23" s="3">
        <v>1.59</v>
      </c>
      <c r="BW23" s="3">
        <v>0.63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3.42</v>
      </c>
      <c r="CY23" s="3">
        <f>CX23*基本シート!$C$3</f>
        <v>54.72</v>
      </c>
      <c r="CZ23" s="3">
        <v>4.16</v>
      </c>
      <c r="DA23" s="3">
        <f>CZ23*基本シート!$C$3</f>
        <v>66.56</v>
      </c>
      <c r="DB23" s="3">
        <v>2.83</v>
      </c>
      <c r="DC23" s="3">
        <f>DB23*基本シート!$C$3</f>
        <v>45.28</v>
      </c>
      <c r="DD23" s="3">
        <v>1.24</v>
      </c>
      <c r="DE23" s="3">
        <f>DD23*基本シート!$C$3</f>
        <v>19.84</v>
      </c>
      <c r="DF23" s="3">
        <v>1.47</v>
      </c>
      <c r="DG23" s="3">
        <f>DF23*基本シート!$C$3</f>
        <v>23.52</v>
      </c>
      <c r="DH23" s="3">
        <v>1.25</v>
      </c>
      <c r="DI23" s="3">
        <f>DH23*基本シート!$C$3</f>
        <v>20</v>
      </c>
      <c r="DJ23" s="3">
        <v>0.14000000000000001</v>
      </c>
      <c r="DK23" s="3">
        <f>DJ23*基本シート!$C$3</f>
        <v>2.2400000000000002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1"/>
        <v>14.59</v>
      </c>
      <c r="EA23" s="3">
        <f>ROUND(DZ23*基本シート!$C$3,0)</f>
        <v>233</v>
      </c>
      <c r="EB23" s="3">
        <v>0</v>
      </c>
      <c r="EC23" s="3">
        <v>0</v>
      </c>
      <c r="ED23" s="3">
        <v>0.03</v>
      </c>
      <c r="EE23" s="3">
        <v>0.03</v>
      </c>
      <c r="EF23" s="3">
        <v>0.03</v>
      </c>
      <c r="EG23" s="3">
        <v>0.04</v>
      </c>
      <c r="EH23" s="3">
        <v>1.24</v>
      </c>
      <c r="EI23" s="3">
        <v>1.57</v>
      </c>
      <c r="EJ23" s="3">
        <v>0.93</v>
      </c>
      <c r="EK23" s="3">
        <v>2.42</v>
      </c>
      <c r="EL23" s="3">
        <v>0.74</v>
      </c>
      <c r="EM23" s="3">
        <v>0</v>
      </c>
      <c r="EN23" s="3">
        <v>0</v>
      </c>
      <c r="EO23" s="3">
        <v>0</v>
      </c>
      <c r="EP23" s="3">
        <v>0.01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7.0500000000000007</v>
      </c>
      <c r="FA23" s="3">
        <v>0.25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0.3</v>
      </c>
      <c r="FR23" s="3">
        <v>0.71</v>
      </c>
      <c r="FS23" s="3">
        <v>0.86</v>
      </c>
      <c r="FT23" s="3">
        <v>0.24</v>
      </c>
      <c r="FU23" s="3">
        <v>0.64</v>
      </c>
      <c r="FV23" s="3">
        <v>0.9</v>
      </c>
      <c r="FW23" s="3">
        <v>0.42</v>
      </c>
      <c r="FX23" s="3">
        <v>0.31</v>
      </c>
      <c r="FY23" s="3">
        <f t="shared" si="13"/>
        <v>4.68</v>
      </c>
      <c r="FZ23" s="3">
        <v>0.25</v>
      </c>
      <c r="GA23" s="3">
        <v>0.23</v>
      </c>
      <c r="GB23" s="3">
        <v>0.23</v>
      </c>
      <c r="GC23" s="3">
        <v>0.27</v>
      </c>
      <c r="GD23" s="3">
        <v>0.47</v>
      </c>
      <c r="GE23" s="3">
        <v>0.23</v>
      </c>
      <c r="GF23" s="3">
        <v>0.49</v>
      </c>
      <c r="GG23" s="3">
        <v>0.26</v>
      </c>
      <c r="GH23" s="3">
        <v>0.2</v>
      </c>
      <c r="GI23" s="3">
        <v>0.19</v>
      </c>
      <c r="GJ23" s="3">
        <v>0.2</v>
      </c>
      <c r="GK23" s="3">
        <v>0.19</v>
      </c>
      <c r="GL23" s="3">
        <v>0.17</v>
      </c>
      <c r="GM23" s="3">
        <v>0.18</v>
      </c>
      <c r="GN23" s="3">
        <v>0.18</v>
      </c>
      <c r="GO23" s="3">
        <v>0.75</v>
      </c>
      <c r="GP23" s="3">
        <v>1.76</v>
      </c>
      <c r="GQ23" s="3">
        <v>1.34</v>
      </c>
      <c r="GR23" s="3">
        <v>0.86</v>
      </c>
      <c r="GS23" s="3">
        <v>0.24</v>
      </c>
      <c r="GT23" s="3">
        <v>0.64</v>
      </c>
      <c r="GU23" s="3">
        <v>0.9</v>
      </c>
      <c r="GV23" s="3">
        <v>0.42</v>
      </c>
      <c r="GW23" s="3">
        <v>0.3</v>
      </c>
      <c r="GX23" s="3">
        <f t="shared" si="14"/>
        <v>10.950000000000001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413</v>
      </c>
      <c r="C24" s="6" t="str">
        <f t="shared" si="9"/>
        <v>木曜日</v>
      </c>
      <c r="D24" s="6"/>
      <c r="E24" s="6" t="str">
        <f t="shared" si="10"/>
        <v/>
      </c>
      <c r="F24" s="6" t="s">
        <v>428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0.28000000000000003</v>
      </c>
      <c r="Q24" s="3">
        <f>IF($E24="〇",P24*基本シート!$E$2,P24*VLOOKUP(LEFT(Q$6,FIND("(",Q$6)-1),基本シート!$B$6:$C$29,2,FALSE))</f>
        <v>8.3748000000000005</v>
      </c>
      <c r="R24" s="3">
        <v>0.1</v>
      </c>
      <c r="S24" s="3">
        <f>IF($E24="〇",R24*基本シート!$E$2,R24*VLOOKUP(LEFT(S$6,FIND("(",S$6)-1),基本シート!$B$6:$C$29,2,FALSE))</f>
        <v>2.9910000000000001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0.02</v>
      </c>
      <c r="AS24" s="3">
        <f>IF($E24="〇",AR24*基本シート!$E$2,AR24*VLOOKUP(LEFT(AS$6,FIND("(",AS$6)-1),基本シート!$B$6:$C$29,2,FALSE))</f>
        <v>0.73959999999999992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0.45000000000000007</v>
      </c>
      <c r="BE24" s="3">
        <f t="shared" si="8"/>
        <v>14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0.25</v>
      </c>
      <c r="BL24" s="3">
        <v>1.62</v>
      </c>
      <c r="BM24" s="3">
        <v>3.32</v>
      </c>
      <c r="BN24" s="3">
        <v>5.14</v>
      </c>
      <c r="BO24" s="3">
        <v>5.92</v>
      </c>
      <c r="BP24" s="3">
        <v>6.95</v>
      </c>
      <c r="BQ24" s="3">
        <v>7.23</v>
      </c>
      <c r="BR24" s="3">
        <v>5.88</v>
      </c>
      <c r="BS24" s="3">
        <v>2.5</v>
      </c>
      <c r="BT24" s="3">
        <v>3.3</v>
      </c>
      <c r="BU24" s="3">
        <v>4.32</v>
      </c>
      <c r="BV24" s="3">
        <v>2.54</v>
      </c>
      <c r="BW24" s="3">
        <v>0.46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0.01</v>
      </c>
      <c r="CK24" s="3">
        <f>CJ24*基本シート!$C$3</f>
        <v>0.16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0.01</v>
      </c>
      <c r="CS24" s="3">
        <f>CR24*基本シート!$C$3</f>
        <v>0.16</v>
      </c>
      <c r="CT24" s="3">
        <v>2.4</v>
      </c>
      <c r="CU24" s="3">
        <f>CT24*基本シート!$C$3</f>
        <v>38.4</v>
      </c>
      <c r="CV24" s="3">
        <v>5.73</v>
      </c>
      <c r="CW24" s="3">
        <f>CV24*基本シート!$C$3</f>
        <v>91.68</v>
      </c>
      <c r="CX24" s="3">
        <v>6.78</v>
      </c>
      <c r="CY24" s="3">
        <f>CX24*基本シート!$C$3</f>
        <v>108.48</v>
      </c>
      <c r="CZ24" s="3">
        <v>7.05</v>
      </c>
      <c r="DA24" s="3">
        <f>CZ24*基本シート!$C$3</f>
        <v>112.8</v>
      </c>
      <c r="DB24" s="3">
        <v>5.7</v>
      </c>
      <c r="DC24" s="3">
        <f>DB24*基本シート!$C$3</f>
        <v>91.2</v>
      </c>
      <c r="DD24" s="3">
        <v>2.3199999999999998</v>
      </c>
      <c r="DE24" s="3">
        <f>DD24*基本シート!$C$3</f>
        <v>37.119999999999997</v>
      </c>
      <c r="DF24" s="3">
        <v>3.11</v>
      </c>
      <c r="DG24" s="3">
        <f>DF24*基本シート!$C$3</f>
        <v>49.76</v>
      </c>
      <c r="DH24" s="3">
        <v>3.65</v>
      </c>
      <c r="DI24" s="3">
        <f>DH24*基本シート!$C$3</f>
        <v>58.4</v>
      </c>
      <c r="DJ24" s="3">
        <v>0.91</v>
      </c>
      <c r="DK24" s="3">
        <f>DJ24*基本シート!$C$3</f>
        <v>14.56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37.749999999999986</v>
      </c>
      <c r="EA24" s="3">
        <f>ROUND(DZ24*基本シート!$C$3,0)</f>
        <v>604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0.09</v>
      </c>
      <c r="EH24" s="3">
        <v>1.2</v>
      </c>
      <c r="EI24" s="3">
        <v>3.06</v>
      </c>
      <c r="EJ24" s="3">
        <v>2.54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6.8999999999999995</v>
      </c>
      <c r="FA24" s="3">
        <v>0.23</v>
      </c>
      <c r="FB24" s="3">
        <v>0.22</v>
      </c>
      <c r="FC24" s="3">
        <v>0.22</v>
      </c>
      <c r="FD24" s="3">
        <v>0.22</v>
      </c>
      <c r="FE24" s="3">
        <v>0.13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0</v>
      </c>
      <c r="FQ24" s="3">
        <v>0.06</v>
      </c>
      <c r="FR24" s="3">
        <v>0.86</v>
      </c>
      <c r="FS24" s="3">
        <v>0.67</v>
      </c>
      <c r="FT24" s="3">
        <v>0.43</v>
      </c>
      <c r="FU24" s="3">
        <v>0.72</v>
      </c>
      <c r="FV24" s="3">
        <v>0.93</v>
      </c>
      <c r="FW24" s="3">
        <v>0.49</v>
      </c>
      <c r="FX24" s="3">
        <v>0.43</v>
      </c>
      <c r="FY24" s="3">
        <f t="shared" si="13"/>
        <v>5.63</v>
      </c>
      <c r="FZ24" s="3">
        <v>0.23</v>
      </c>
      <c r="GA24" s="3">
        <v>0.21</v>
      </c>
      <c r="GB24" s="3">
        <v>0.21</v>
      </c>
      <c r="GC24" s="3">
        <v>0.21</v>
      </c>
      <c r="GD24" s="3">
        <v>0.41</v>
      </c>
      <c r="GE24" s="3">
        <v>0.26</v>
      </c>
      <c r="GF24" s="3">
        <v>0.41</v>
      </c>
      <c r="GG24" s="3">
        <v>0.26</v>
      </c>
      <c r="GH24" s="3">
        <v>0.2</v>
      </c>
      <c r="GI24" s="3">
        <v>0.19</v>
      </c>
      <c r="GJ24" s="3">
        <v>0.18</v>
      </c>
      <c r="GK24" s="3">
        <v>0.19</v>
      </c>
      <c r="GL24" s="3">
        <v>0.18</v>
      </c>
      <c r="GM24" s="3">
        <v>0.18</v>
      </c>
      <c r="GN24" s="3">
        <v>0.18</v>
      </c>
      <c r="GO24" s="3">
        <v>0.67</v>
      </c>
      <c r="GP24" s="3">
        <v>1.69</v>
      </c>
      <c r="GQ24" s="3">
        <v>1.32</v>
      </c>
      <c r="GR24" s="3">
        <v>0.68</v>
      </c>
      <c r="GS24" s="3">
        <v>0.43</v>
      </c>
      <c r="GT24" s="3">
        <v>0.71</v>
      </c>
      <c r="GU24" s="3">
        <v>0.94</v>
      </c>
      <c r="GV24" s="3">
        <v>0.49</v>
      </c>
      <c r="GW24" s="3">
        <v>0.43</v>
      </c>
      <c r="GX24" s="3">
        <f t="shared" si="14"/>
        <v>10.86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414</v>
      </c>
      <c r="C25" s="6" t="str">
        <f t="shared" si="9"/>
        <v>金曜日</v>
      </c>
      <c r="D25" s="6"/>
      <c r="E25" s="6" t="str">
        <f t="shared" si="10"/>
        <v/>
      </c>
      <c r="F25" s="6" t="s">
        <v>426</v>
      </c>
      <c r="G25" s="6" t="s">
        <v>428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0.34</v>
      </c>
      <c r="M25" s="3">
        <f>IF($E25="〇",L25*基本シート!$E$2,L25*VLOOKUP(LEFT(M$6,FIND("(",M$6)-1),基本シート!$B$6:$C$29,2,FALSE))</f>
        <v>10.169400000000001</v>
      </c>
      <c r="N25" s="3">
        <v>0.39</v>
      </c>
      <c r="O25" s="3">
        <f>IF($E25="〇",N25*基本シート!$E$2,N25*VLOOKUP(LEFT(O$6,FIND("(",O$6)-1),基本シート!$B$6:$C$29,2,FALSE))</f>
        <v>11.664900000000001</v>
      </c>
      <c r="P25" s="3">
        <v>0.64</v>
      </c>
      <c r="Q25" s="3">
        <f>IF($E25="〇",P25*基本シート!$E$2,P25*VLOOKUP(LEFT(Q$6,FIND("(",Q$6)-1),基本シート!$B$6:$C$29,2,FALSE))</f>
        <v>19.142400000000002</v>
      </c>
      <c r="R25" s="3">
        <v>0.27</v>
      </c>
      <c r="S25" s="3">
        <f>IF($E25="〇",R25*基本シート!$E$2,R25*VLOOKUP(LEFT(S$6,FIND("(",S$6)-1),基本シート!$B$6:$C$29,2,FALSE))</f>
        <v>8.0757000000000012</v>
      </c>
      <c r="T25" s="3">
        <v>0.21</v>
      </c>
      <c r="U25" s="3">
        <f>IF($E25="〇",T25*基本シート!$E$2,T25*VLOOKUP(LEFT(U$6,FIND("(",U$6)-1),基本シート!$B$6:$C$29,2,FALSE))</f>
        <v>6.2810999999999995</v>
      </c>
      <c r="V25" s="3">
        <v>0.01</v>
      </c>
      <c r="W25" s="3">
        <f>IF($E25="〇",V25*基本シート!$E$2,V25*VLOOKUP(LEFT(W$6,FIND("(",W$6)-1),基本シート!$B$6:$C$29,2,FALSE))</f>
        <v>0.36979999999999996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0.01</v>
      </c>
      <c r="AA25" s="3">
        <f>IF($E25="〇",Z25*基本シート!$E$2,Z25*VLOOKUP(LEFT(AA$6,FIND("(",AA$6)-1),基本シート!$B$6:$C$29,2,FALSE))</f>
        <v>0.36979999999999996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0.02</v>
      </c>
      <c r="AY25" s="3">
        <f>IF($E25="〇",AX25*基本シート!$E$2,AX25*VLOOKUP(LEFT(AY$6,FIND("(",AY$6)-1),基本シート!$B$6:$C$29,2,FALSE))</f>
        <v>0.59820000000000007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1.9600000000000002</v>
      </c>
      <c r="BE25" s="3">
        <f t="shared" si="8"/>
        <v>59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0.08</v>
      </c>
      <c r="BL25" s="3">
        <v>0.38</v>
      </c>
      <c r="BM25" s="3">
        <v>1.94</v>
      </c>
      <c r="BN25" s="3">
        <v>4.16</v>
      </c>
      <c r="BO25" s="3">
        <v>1.64</v>
      </c>
      <c r="BP25" s="3">
        <v>1.2</v>
      </c>
      <c r="BQ25" s="3">
        <v>1.28</v>
      </c>
      <c r="BR25" s="3">
        <v>1.88</v>
      </c>
      <c r="BS25" s="3">
        <v>1.56</v>
      </c>
      <c r="BT25" s="3">
        <v>1.28</v>
      </c>
      <c r="BU25" s="3">
        <v>2.04</v>
      </c>
      <c r="BV25" s="3">
        <v>1.48</v>
      </c>
      <c r="BW25" s="3">
        <v>0.89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0.12</v>
      </c>
      <c r="CU25" s="3">
        <f>CT25*基本シート!$C$3</f>
        <v>1.92</v>
      </c>
      <c r="CV25" s="3">
        <v>0.01</v>
      </c>
      <c r="CW25" s="3">
        <f>CV25*基本シート!$C$3</f>
        <v>0.16</v>
      </c>
      <c r="CX25" s="3">
        <v>0.94</v>
      </c>
      <c r="CY25" s="3">
        <f>CX25*基本シート!$C$3</f>
        <v>15.04</v>
      </c>
      <c r="CZ25" s="3">
        <v>1.06</v>
      </c>
      <c r="DA25" s="3">
        <f>CZ25*基本シート!$C$3</f>
        <v>16.96</v>
      </c>
      <c r="DB25" s="3">
        <v>1.64</v>
      </c>
      <c r="DC25" s="3">
        <f>DB25*基本シート!$C$3</f>
        <v>26.24</v>
      </c>
      <c r="DD25" s="3">
        <v>1.35</v>
      </c>
      <c r="DE25" s="3">
        <f>DD25*基本シート!$C$3</f>
        <v>21.6</v>
      </c>
      <c r="DF25" s="3">
        <v>1.0900000000000001</v>
      </c>
      <c r="DG25" s="3">
        <f>DF25*基本シート!$C$3</f>
        <v>17.440000000000001</v>
      </c>
      <c r="DH25" s="3">
        <v>1.46</v>
      </c>
      <c r="DI25" s="3">
        <f>DH25*基本シート!$C$3</f>
        <v>23.36</v>
      </c>
      <c r="DJ25" s="3">
        <v>0.14000000000000001</v>
      </c>
      <c r="DK25" s="3">
        <f>DJ25*基本シート!$C$3</f>
        <v>2.2400000000000002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7.879999999999999</v>
      </c>
      <c r="EA25" s="3">
        <f>ROUND(DZ25*基本シート!$C$3,0)</f>
        <v>126</v>
      </c>
      <c r="EB25" s="3">
        <v>0</v>
      </c>
      <c r="EC25" s="3">
        <v>0</v>
      </c>
      <c r="ED25" s="3">
        <v>0</v>
      </c>
      <c r="EE25" s="3">
        <v>0.04</v>
      </c>
      <c r="EF25" s="3">
        <v>0.04</v>
      </c>
      <c r="EG25" s="3">
        <v>0.01</v>
      </c>
      <c r="EH25" s="3">
        <v>0.04</v>
      </c>
      <c r="EI25" s="3">
        <v>1.52</v>
      </c>
      <c r="EJ25" s="3">
        <v>3.84</v>
      </c>
      <c r="EK25" s="3">
        <v>1.44</v>
      </c>
      <c r="EL25" s="3">
        <v>0.05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6.9799999999999995</v>
      </c>
      <c r="FA25" s="3">
        <v>0.4</v>
      </c>
      <c r="FB25" s="3">
        <v>0.41</v>
      </c>
      <c r="FC25" s="3">
        <v>0.06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0.01</v>
      </c>
      <c r="FQ25" s="3">
        <v>0.46</v>
      </c>
      <c r="FR25" s="3">
        <v>1.45</v>
      </c>
      <c r="FS25" s="3">
        <v>0.55000000000000004</v>
      </c>
      <c r="FT25" s="3">
        <v>0.7</v>
      </c>
      <c r="FU25" s="3">
        <v>0.91</v>
      </c>
      <c r="FV25" s="3">
        <v>0.66</v>
      </c>
      <c r="FW25" s="3">
        <v>0.42</v>
      </c>
      <c r="FX25" s="3">
        <v>0.44</v>
      </c>
      <c r="FY25" s="3">
        <f t="shared" si="13"/>
        <v>6.48</v>
      </c>
      <c r="FZ25" s="3">
        <v>0.4</v>
      </c>
      <c r="GA25" s="3">
        <v>0.41</v>
      </c>
      <c r="GB25" s="3">
        <v>0.4</v>
      </c>
      <c r="GC25" s="3">
        <v>0.35</v>
      </c>
      <c r="GD25" s="3">
        <v>0.6</v>
      </c>
      <c r="GE25" s="3">
        <v>0.34</v>
      </c>
      <c r="GF25" s="3">
        <v>0.55000000000000004</v>
      </c>
      <c r="GG25" s="3">
        <v>0.42</v>
      </c>
      <c r="GH25" s="3">
        <v>0.21</v>
      </c>
      <c r="GI25" s="3">
        <v>0.2</v>
      </c>
      <c r="GJ25" s="3">
        <v>0.21</v>
      </c>
      <c r="GK25" s="3">
        <v>0.22</v>
      </c>
      <c r="GL25" s="3">
        <v>0.24</v>
      </c>
      <c r="GM25" s="3">
        <v>0.21</v>
      </c>
      <c r="GN25" s="3">
        <v>0.2</v>
      </c>
      <c r="GO25" s="3">
        <v>0.59</v>
      </c>
      <c r="GP25" s="3">
        <v>1.81</v>
      </c>
      <c r="GQ25" s="3">
        <v>2.34</v>
      </c>
      <c r="GR25" s="3">
        <v>0.55000000000000004</v>
      </c>
      <c r="GS25" s="3">
        <v>0.7</v>
      </c>
      <c r="GT25" s="3">
        <v>0.91</v>
      </c>
      <c r="GU25" s="3">
        <v>0.67</v>
      </c>
      <c r="GV25" s="3">
        <v>0.42</v>
      </c>
      <c r="GW25" s="3">
        <v>0.44</v>
      </c>
      <c r="GX25" s="3">
        <f t="shared" si="14"/>
        <v>13.389999999999999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415</v>
      </c>
      <c r="C26" s="6" t="str">
        <f t="shared" si="9"/>
        <v>土曜日</v>
      </c>
      <c r="D26" s="6"/>
      <c r="E26" s="6" t="str">
        <f t="shared" si="10"/>
        <v>〇</v>
      </c>
      <c r="F26" s="6" t="s">
        <v>428</v>
      </c>
      <c r="G26" s="6" t="s">
        <v>428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0.45</v>
      </c>
      <c r="K26" s="3">
        <f>IF($E26="〇",J26*基本シート!$E$2,J26*VLOOKUP(LEFT(K$6,FIND("(",K$6)-1),基本シート!$B$6:$C$29,2,FALSE))</f>
        <v>13.4595</v>
      </c>
      <c r="L26" s="3">
        <v>0.5</v>
      </c>
      <c r="M26" s="3">
        <f>IF($E26="〇",L26*基本シート!$E$2,L26*VLOOKUP(LEFT(M$6,FIND("(",M$6)-1),基本シート!$B$6:$C$29,2,FALSE))</f>
        <v>14.955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0.45</v>
      </c>
      <c r="Q26" s="3">
        <f>IF($E26="〇",P26*基本シート!$E$2,P26*VLOOKUP(LEFT(Q$6,FIND("(",Q$6)-1),基本シート!$B$6:$C$29,2,FALSE))</f>
        <v>13.4595</v>
      </c>
      <c r="R26" s="3">
        <v>0.21</v>
      </c>
      <c r="S26" s="3">
        <f>IF($E26="〇",R26*基本シート!$E$2,R26*VLOOKUP(LEFT(S$6,FIND("(",S$6)-1),基本シート!$B$6:$C$29,2,FALSE))</f>
        <v>6.2810999999999995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0.01</v>
      </c>
      <c r="W26" s="3">
        <f>IF($E26="〇",V26*基本シート!$E$2,V26*VLOOKUP(LEFT(W$6,FIND("(",W$6)-1),基本シート!$B$6:$C$29,2,FALSE))</f>
        <v>0.29910000000000003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0.03</v>
      </c>
      <c r="AQ26" s="3">
        <f>IF($E26="〇",AP26*基本シート!$E$2,AP26*VLOOKUP(LEFT(AQ$6,FIND("(",AQ$6)-1),基本シート!$B$6:$C$29,2,FALSE))</f>
        <v>0.89729999999999999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0.11</v>
      </c>
      <c r="BC26" s="3">
        <f>IF($E26="〇",BB26*基本シート!$E$2,BB26*VLOOKUP(LEFT(BC$6,FIND("(",BC$6)-1),基本シート!$B$6:$C$29,2,FALSE))</f>
        <v>3.2901000000000002</v>
      </c>
      <c r="BD26" s="3">
        <f t="shared" si="7"/>
        <v>2.7199999999999989</v>
      </c>
      <c r="BE26" s="3">
        <f t="shared" si="8"/>
        <v>81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0.19</v>
      </c>
      <c r="BL26" s="3">
        <v>1.96</v>
      </c>
      <c r="BM26" s="3">
        <v>4.59</v>
      </c>
      <c r="BN26" s="3">
        <v>6.67</v>
      </c>
      <c r="BO26" s="3">
        <v>8.2100000000000009</v>
      </c>
      <c r="BP26" s="3">
        <v>8.61</v>
      </c>
      <c r="BQ26" s="3">
        <v>9.07</v>
      </c>
      <c r="BR26" s="3">
        <v>8.8699999999999992</v>
      </c>
      <c r="BS26" s="3">
        <v>8.0299999999999994</v>
      </c>
      <c r="BT26" s="3">
        <v>6.73</v>
      </c>
      <c r="BU26" s="3">
        <v>4.2</v>
      </c>
      <c r="BV26" s="3">
        <v>1.4</v>
      </c>
      <c r="BW26" s="3">
        <v>0.42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4.6900000000000004</v>
      </c>
      <c r="CU26" s="3">
        <f>CT26*基本シート!$C$3</f>
        <v>75.040000000000006</v>
      </c>
      <c r="CV26" s="3">
        <v>7.99</v>
      </c>
      <c r="CW26" s="3">
        <f>CV26*基本シート!$C$3</f>
        <v>127.84</v>
      </c>
      <c r="CX26" s="3">
        <v>8.41</v>
      </c>
      <c r="CY26" s="3">
        <f>CX26*基本シート!$C$3</f>
        <v>134.56</v>
      </c>
      <c r="CZ26" s="3">
        <v>8.86</v>
      </c>
      <c r="DA26" s="3">
        <f>CZ26*基本シート!$C$3</f>
        <v>141.76</v>
      </c>
      <c r="DB26" s="3">
        <v>8.57</v>
      </c>
      <c r="DC26" s="3">
        <f>DB26*基本シート!$C$3</f>
        <v>137.12</v>
      </c>
      <c r="DD26" s="3">
        <v>7.68</v>
      </c>
      <c r="DE26" s="3">
        <f>DD26*基本シート!$C$3</f>
        <v>122.88</v>
      </c>
      <c r="DF26" s="3">
        <v>6.3</v>
      </c>
      <c r="DG26" s="3">
        <f>DF26*基本シート!$C$3</f>
        <v>100.8</v>
      </c>
      <c r="DH26" s="3">
        <v>3.39</v>
      </c>
      <c r="DI26" s="3">
        <f>DH26*基本シート!$C$3</f>
        <v>54.24</v>
      </c>
      <c r="DJ26" s="3">
        <v>0.74</v>
      </c>
      <c r="DK26" s="3">
        <f>DJ26*基本シート!$C$3</f>
        <v>11.84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56.679999999999993</v>
      </c>
      <c r="EA26" s="3">
        <f>ROUND(DZ26*基本シート!$C$3,0)</f>
        <v>907</v>
      </c>
      <c r="EB26" s="3">
        <v>0.03</v>
      </c>
      <c r="EC26" s="3">
        <v>0.03</v>
      </c>
      <c r="ED26" s="3">
        <v>0.04</v>
      </c>
      <c r="EE26" s="3">
        <v>0.04</v>
      </c>
      <c r="EF26" s="3">
        <v>0.04</v>
      </c>
      <c r="EG26" s="3">
        <v>0.05</v>
      </c>
      <c r="EH26" s="3">
        <v>0.96</v>
      </c>
      <c r="EI26" s="3">
        <v>4.2</v>
      </c>
      <c r="EJ26" s="3">
        <v>1.75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0.01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7.16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0.39</v>
      </c>
      <c r="FR26" s="3">
        <v>1.81</v>
      </c>
      <c r="FS26" s="3">
        <v>0.85</v>
      </c>
      <c r="FT26" s="3">
        <v>0.53</v>
      </c>
      <c r="FU26" s="3">
        <v>0.67</v>
      </c>
      <c r="FV26" s="3">
        <v>0.4</v>
      </c>
      <c r="FW26" s="3">
        <v>0.52</v>
      </c>
      <c r="FX26" s="3">
        <v>0.38</v>
      </c>
      <c r="FY26" s="3">
        <f t="shared" si="13"/>
        <v>5.55</v>
      </c>
      <c r="FZ26" s="3">
        <v>0.43</v>
      </c>
      <c r="GA26" s="3">
        <v>0.42</v>
      </c>
      <c r="GB26" s="3">
        <v>0.46</v>
      </c>
      <c r="GC26" s="3">
        <v>0.43</v>
      </c>
      <c r="GD26" s="3">
        <v>0.41</v>
      </c>
      <c r="GE26" s="3">
        <v>0.35</v>
      </c>
      <c r="GF26" s="3">
        <v>1</v>
      </c>
      <c r="GG26" s="3">
        <v>0.39</v>
      </c>
      <c r="GH26" s="3">
        <v>0.23</v>
      </c>
      <c r="GI26" s="3">
        <v>0.22</v>
      </c>
      <c r="GJ26" s="3">
        <v>0.2</v>
      </c>
      <c r="GK26" s="3">
        <v>0.21</v>
      </c>
      <c r="GL26" s="3">
        <v>0.28999999999999998</v>
      </c>
      <c r="GM26" s="3">
        <v>0.35</v>
      </c>
      <c r="GN26" s="3">
        <v>0.43</v>
      </c>
      <c r="GO26" s="3">
        <v>0.8</v>
      </c>
      <c r="GP26" s="3">
        <v>1.06</v>
      </c>
      <c r="GQ26" s="3">
        <v>2.25</v>
      </c>
      <c r="GR26" s="3">
        <v>0.85</v>
      </c>
      <c r="GS26" s="3">
        <v>0.52</v>
      </c>
      <c r="GT26" s="3">
        <v>0.67</v>
      </c>
      <c r="GU26" s="3">
        <v>0.4</v>
      </c>
      <c r="GV26" s="3">
        <v>0.52</v>
      </c>
      <c r="GW26" s="3">
        <v>0.49</v>
      </c>
      <c r="GX26" s="3">
        <f t="shared" si="14"/>
        <v>13.379999999999999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416</v>
      </c>
      <c r="C27" s="6" t="str">
        <f t="shared" si="9"/>
        <v>日曜日</v>
      </c>
      <c r="D27" s="6"/>
      <c r="E27" s="6" t="str">
        <f t="shared" si="10"/>
        <v>〇</v>
      </c>
      <c r="F27" s="6" t="s">
        <v>428</v>
      </c>
      <c r="G27" s="6" t="s">
        <v>426</v>
      </c>
      <c r="H27" s="3">
        <v>0.46</v>
      </c>
      <c r="I27" s="3">
        <f>IF($E27="〇",H27*基本シート!$E$2,H27*VLOOKUP(LEFT(I$6,FIND("(",I$6)-1),基本シート!$B$6:$C$29,2,FALSE))</f>
        <v>13.758600000000001</v>
      </c>
      <c r="J27" s="3">
        <v>0.46</v>
      </c>
      <c r="K27" s="3">
        <f>IF($E27="〇",J27*基本シート!$E$2,J27*VLOOKUP(LEFT(K$6,FIND("(",K$6)-1),基本シート!$B$6:$C$29,2,FALSE))</f>
        <v>13.758600000000001</v>
      </c>
      <c r="L27" s="3">
        <v>0.45</v>
      </c>
      <c r="M27" s="3">
        <f>IF($E27="〇",L27*基本シート!$E$2,L27*VLOOKUP(LEFT(M$6,FIND("(",M$6)-1),基本シート!$B$6:$C$29,2,FALSE))</f>
        <v>13.4595</v>
      </c>
      <c r="N27" s="3">
        <v>1.39</v>
      </c>
      <c r="O27" s="3">
        <f>IF($E27="〇",N27*基本シート!$E$2,N27*VLOOKUP(LEFT(O$6,FIND("(",O$6)-1),基本シート!$B$6:$C$29,2,FALSE))</f>
        <v>41.5749</v>
      </c>
      <c r="P27" s="3">
        <v>0.51</v>
      </c>
      <c r="Q27" s="3">
        <f>IF($E27="〇",P27*基本シート!$E$2,P27*VLOOKUP(LEFT(Q$6,FIND("(",Q$6)-1),基本シート!$B$6:$C$29,2,FALSE))</f>
        <v>15.254100000000001</v>
      </c>
      <c r="R27" s="3">
        <v>0.16</v>
      </c>
      <c r="S27" s="3">
        <f>IF($E27="〇",R27*基本シート!$E$2,R27*VLOOKUP(LEFT(S$6,FIND("(",S$6)-1),基本シート!$B$6:$C$29,2,FALSE))</f>
        <v>4.7856000000000005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0.03</v>
      </c>
      <c r="AQ27" s="3">
        <f>IF($E27="〇",AP27*基本シート!$E$2,AP27*VLOOKUP(LEFT(AQ$6,FIND("(",AQ$6)-1),基本シート!$B$6:$C$29,2,FALSE))</f>
        <v>0.89729999999999999</v>
      </c>
      <c r="AR27" s="3">
        <v>0.01</v>
      </c>
      <c r="AS27" s="3">
        <f>IF($E27="〇",AR27*基本シート!$E$2,AR27*VLOOKUP(LEFT(AS$6,FIND("(",AS$6)-1),基本シート!$B$6:$C$29,2,FALSE))</f>
        <v>0.29910000000000003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3.5099999999999985</v>
      </c>
      <c r="BE27" s="3">
        <f t="shared" si="8"/>
        <v>105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0.34</v>
      </c>
      <c r="BL27" s="3">
        <v>1.38</v>
      </c>
      <c r="BM27" s="3">
        <v>4.4000000000000004</v>
      </c>
      <c r="BN27" s="3">
        <v>6.49</v>
      </c>
      <c r="BO27" s="3">
        <v>6.71</v>
      </c>
      <c r="BP27" s="3">
        <v>8.2899999999999991</v>
      </c>
      <c r="BQ27" s="3">
        <v>8.49</v>
      </c>
      <c r="BR27" s="3">
        <v>8.33</v>
      </c>
      <c r="BS27" s="3">
        <v>7.66</v>
      </c>
      <c r="BT27" s="3">
        <v>6.36</v>
      </c>
      <c r="BU27" s="3">
        <v>4.4000000000000004</v>
      </c>
      <c r="BV27" s="3">
        <v>2.09</v>
      </c>
      <c r="BW27" s="3">
        <v>0.59</v>
      </c>
      <c r="BX27" s="3">
        <v>0.02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0.16</v>
      </c>
      <c r="CS27" s="3">
        <f>CR27*基本シート!$C$3</f>
        <v>2.56</v>
      </c>
      <c r="CT27" s="3">
        <v>3.78</v>
      </c>
      <c r="CU27" s="3">
        <f>CT27*基本シート!$C$3</f>
        <v>60.48</v>
      </c>
      <c r="CV27" s="3">
        <v>5.79</v>
      </c>
      <c r="CW27" s="3">
        <f>CV27*基本シート!$C$3</f>
        <v>92.64</v>
      </c>
      <c r="CX27" s="3">
        <v>7.57</v>
      </c>
      <c r="CY27" s="3">
        <f>CX27*基本シート!$C$3</f>
        <v>121.12</v>
      </c>
      <c r="CZ27" s="3">
        <v>7.29</v>
      </c>
      <c r="DA27" s="3">
        <f>CZ27*基本シート!$C$3</f>
        <v>116.64</v>
      </c>
      <c r="DB27" s="3">
        <v>7.84</v>
      </c>
      <c r="DC27" s="3">
        <f>DB27*基本シート!$C$3</f>
        <v>125.44</v>
      </c>
      <c r="DD27" s="3">
        <v>7.46</v>
      </c>
      <c r="DE27" s="3">
        <f>DD27*基本シート!$C$3</f>
        <v>119.36</v>
      </c>
      <c r="DF27" s="3">
        <v>6.16</v>
      </c>
      <c r="DG27" s="3">
        <f>DF27*基本シート!$C$3</f>
        <v>98.56</v>
      </c>
      <c r="DH27" s="3">
        <v>4.1900000000000004</v>
      </c>
      <c r="DI27" s="3">
        <f>DH27*基本シート!$C$3</f>
        <v>67.040000000000006</v>
      </c>
      <c r="DJ27" s="3">
        <v>0.9</v>
      </c>
      <c r="DK27" s="3">
        <f>DJ27*基本シート!$C$3</f>
        <v>14.4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51.199999999999982</v>
      </c>
      <c r="EA27" s="3">
        <f>ROUND(DZ27*基本シート!$C$3,0)</f>
        <v>819</v>
      </c>
      <c r="EB27" s="3">
        <v>0.03</v>
      </c>
      <c r="EC27" s="3">
        <v>0.03</v>
      </c>
      <c r="ED27" s="3">
        <v>0.03</v>
      </c>
      <c r="EE27" s="3">
        <v>0.03</v>
      </c>
      <c r="EF27" s="3">
        <v>0.02</v>
      </c>
      <c r="EG27" s="3">
        <v>0.01</v>
      </c>
      <c r="EH27" s="3">
        <v>0.93</v>
      </c>
      <c r="EI27" s="3">
        <v>3.66</v>
      </c>
      <c r="EJ27" s="3">
        <v>2.36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7.1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0.01</v>
      </c>
      <c r="FP27" s="3">
        <v>0</v>
      </c>
      <c r="FQ27" s="3">
        <v>0.13</v>
      </c>
      <c r="FR27" s="3">
        <v>1.32</v>
      </c>
      <c r="FS27" s="3">
        <v>1.21</v>
      </c>
      <c r="FT27" s="3">
        <v>0.27</v>
      </c>
      <c r="FU27" s="3">
        <v>0.82</v>
      </c>
      <c r="FV27" s="3">
        <v>0.75</v>
      </c>
      <c r="FW27" s="3">
        <v>0.55000000000000004</v>
      </c>
      <c r="FX27" s="3">
        <v>0.42</v>
      </c>
      <c r="FY27" s="3">
        <f t="shared" si="13"/>
        <v>5.4899999999999993</v>
      </c>
      <c r="FZ27" s="3">
        <v>0.43</v>
      </c>
      <c r="GA27" s="3">
        <v>0.43</v>
      </c>
      <c r="GB27" s="3">
        <v>0.42</v>
      </c>
      <c r="GC27" s="3">
        <v>1.36</v>
      </c>
      <c r="GD27" s="3">
        <v>0.49</v>
      </c>
      <c r="GE27" s="3">
        <v>0.49</v>
      </c>
      <c r="GF27" s="3">
        <v>0.46</v>
      </c>
      <c r="GG27" s="3">
        <v>0.57999999999999996</v>
      </c>
      <c r="GH27" s="3">
        <v>0.35</v>
      </c>
      <c r="GI27" s="3">
        <v>0.92</v>
      </c>
      <c r="GJ27" s="3">
        <v>0.72</v>
      </c>
      <c r="GK27" s="3">
        <v>1.2</v>
      </c>
      <c r="GL27" s="3">
        <v>0.49</v>
      </c>
      <c r="GM27" s="3">
        <v>0.21</v>
      </c>
      <c r="GN27" s="3">
        <v>0.21</v>
      </c>
      <c r="GO27" s="3">
        <v>0.21</v>
      </c>
      <c r="GP27" s="3">
        <v>1.32</v>
      </c>
      <c r="GQ27" s="3">
        <v>1.93</v>
      </c>
      <c r="GR27" s="3">
        <v>1.23</v>
      </c>
      <c r="GS27" s="3">
        <v>0.26</v>
      </c>
      <c r="GT27" s="3">
        <v>0.82</v>
      </c>
      <c r="GU27" s="3">
        <v>0.75</v>
      </c>
      <c r="GV27" s="3">
        <v>0.55000000000000004</v>
      </c>
      <c r="GW27" s="3">
        <v>0.42</v>
      </c>
      <c r="GX27" s="3">
        <f t="shared" si="14"/>
        <v>16.250000000000004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417</v>
      </c>
      <c r="C28" s="6" t="str">
        <f t="shared" si="9"/>
        <v>月曜日</v>
      </c>
      <c r="D28" s="6"/>
      <c r="E28" s="6" t="str">
        <f t="shared" si="10"/>
        <v/>
      </c>
      <c r="F28" s="6" t="s">
        <v>428</v>
      </c>
      <c r="G28" s="6" t="s">
        <v>426</v>
      </c>
      <c r="H28" s="3">
        <v>0.31</v>
      </c>
      <c r="I28" s="3">
        <f>IF($E28="〇",H28*基本シート!$E$2,H28*VLOOKUP(LEFT(I$6,FIND("(",I$6)-1),基本シート!$B$6:$C$29,2,FALSE))</f>
        <v>9.2721</v>
      </c>
      <c r="J28" s="3">
        <v>0.51</v>
      </c>
      <c r="K28" s="3">
        <f>IF($E28="〇",J28*基本シート!$E$2,J28*VLOOKUP(LEFT(K$6,FIND("(",K$6)-1),基本シート!$B$6:$C$29,2,FALSE))</f>
        <v>15.254100000000001</v>
      </c>
      <c r="L28" s="3">
        <v>0.47</v>
      </c>
      <c r="M28" s="3">
        <f>IF($E28="〇",L28*基本シート!$E$2,L28*VLOOKUP(LEFT(M$6,FIND("(",M$6)-1),基本シート!$B$6:$C$29,2,FALSE))</f>
        <v>14.057699999999999</v>
      </c>
      <c r="N28" s="3">
        <v>0.52</v>
      </c>
      <c r="O28" s="3">
        <f>IF($E28="〇",N28*基本シート!$E$2,N28*VLOOKUP(LEFT(O$6,FIND("(",O$6)-1),基本シート!$B$6:$C$29,2,FALSE))</f>
        <v>15.5532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0.96</v>
      </c>
      <c r="S28" s="3">
        <f>IF($E28="〇",R28*基本シート!$E$2,R28*VLOOKUP(LEFT(S$6,FIND("(",S$6)-1),基本シート!$B$6:$C$29,2,FALSE))</f>
        <v>28.7136</v>
      </c>
      <c r="T28" s="3">
        <v>0.02</v>
      </c>
      <c r="U28" s="3">
        <f>IF($E28="〇",T28*基本シート!$E$2,T28*VLOOKUP(LEFT(U$6,FIND("(",U$6)-1),基本シート!$B$6:$C$29,2,FALSE))</f>
        <v>0.59820000000000007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0.02</v>
      </c>
      <c r="AS28" s="3">
        <f>IF($E28="〇",AR28*基本シート!$E$2,AR28*VLOOKUP(LEFT(AS$6,FIND("(",AS$6)-1),基本シート!$B$6:$C$29,2,FALSE))</f>
        <v>0.73959999999999992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0.02</v>
      </c>
      <c r="AY28" s="3">
        <f>IF($E28="〇",AX28*基本シート!$E$2,AX28*VLOOKUP(LEFT(AY$6,FIND("(",AY$6)-1),基本シート!$B$6:$C$29,2,FALSE))</f>
        <v>0.59820000000000007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3.4999999999999996</v>
      </c>
      <c r="BE28" s="3">
        <f t="shared" si="8"/>
        <v>105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0.27</v>
      </c>
      <c r="BL28" s="3">
        <v>2.02</v>
      </c>
      <c r="BM28" s="3">
        <v>3.85</v>
      </c>
      <c r="BN28" s="3">
        <v>6.15</v>
      </c>
      <c r="BO28" s="3">
        <v>7.4</v>
      </c>
      <c r="BP28" s="3">
        <v>7.88</v>
      </c>
      <c r="BQ28" s="3">
        <v>8.59</v>
      </c>
      <c r="BR28" s="3">
        <v>8.35</v>
      </c>
      <c r="BS28" s="3">
        <v>7.55</v>
      </c>
      <c r="BT28" s="3">
        <v>6.47</v>
      </c>
      <c r="BU28" s="3">
        <v>4.75</v>
      </c>
      <c r="BV28" s="3">
        <v>2.6</v>
      </c>
      <c r="BW28" s="3">
        <v>0.65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0.28999999999999998</v>
      </c>
      <c r="CS28" s="3">
        <f>CR28*基本シート!$C$3</f>
        <v>4.6399999999999997</v>
      </c>
      <c r="CT28" s="3">
        <v>3.46</v>
      </c>
      <c r="CU28" s="3">
        <f>CT28*基本シート!$C$3</f>
        <v>55.36</v>
      </c>
      <c r="CV28" s="3">
        <v>7.06</v>
      </c>
      <c r="CW28" s="3">
        <f>CV28*基本シート!$C$3</f>
        <v>112.96</v>
      </c>
      <c r="CX28" s="3">
        <v>7.6</v>
      </c>
      <c r="CY28" s="3">
        <f>CX28*基本シート!$C$3</f>
        <v>121.6</v>
      </c>
      <c r="CZ28" s="3">
        <v>8.3000000000000007</v>
      </c>
      <c r="DA28" s="3">
        <f>CZ28*基本シート!$C$3</f>
        <v>132.80000000000001</v>
      </c>
      <c r="DB28" s="3">
        <v>8.11</v>
      </c>
      <c r="DC28" s="3">
        <f>DB28*基本シート!$C$3</f>
        <v>129.76</v>
      </c>
      <c r="DD28" s="3">
        <v>7.15</v>
      </c>
      <c r="DE28" s="3">
        <f>DD28*基本シート!$C$3</f>
        <v>114.4</v>
      </c>
      <c r="DF28" s="3">
        <v>6.06</v>
      </c>
      <c r="DG28" s="3">
        <f>DF28*基本シート!$C$3</f>
        <v>96.96</v>
      </c>
      <c r="DH28" s="3">
        <v>4.5599999999999996</v>
      </c>
      <c r="DI28" s="3">
        <f>DH28*基本シート!$C$3</f>
        <v>72.959999999999994</v>
      </c>
      <c r="DJ28" s="3">
        <v>1.37</v>
      </c>
      <c r="DK28" s="3">
        <f>DJ28*基本シート!$C$3</f>
        <v>21.92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1"/>
        <v>54.029999999999987</v>
      </c>
      <c r="EA28" s="3">
        <f>ROUND(DZ28*基本シート!$C$3,0)</f>
        <v>864</v>
      </c>
      <c r="EB28" s="3">
        <v>0</v>
      </c>
      <c r="EC28" s="3">
        <v>0.03</v>
      </c>
      <c r="ED28" s="3">
        <v>0.03</v>
      </c>
      <c r="EE28" s="3">
        <v>0.03</v>
      </c>
      <c r="EF28" s="3">
        <v>0.02</v>
      </c>
      <c r="EG28" s="3">
        <v>0.02</v>
      </c>
      <c r="EH28" s="3">
        <v>1.41</v>
      </c>
      <c r="EI28" s="3">
        <v>3.11</v>
      </c>
      <c r="EJ28" s="3">
        <v>2.4300000000000002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7.08</v>
      </c>
      <c r="FA28" s="3">
        <v>0.08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0.02</v>
      </c>
      <c r="FR28" s="3">
        <v>1.07</v>
      </c>
      <c r="FS28" s="3">
        <v>1.07</v>
      </c>
      <c r="FT28" s="3">
        <v>0.44</v>
      </c>
      <c r="FU28" s="3">
        <v>0.62</v>
      </c>
      <c r="FV28" s="3">
        <v>0.97</v>
      </c>
      <c r="FW28" s="3">
        <v>0.49</v>
      </c>
      <c r="FX28" s="3">
        <v>0.37</v>
      </c>
      <c r="FY28" s="3">
        <f t="shared" si="13"/>
        <v>5.1400000000000006</v>
      </c>
      <c r="FZ28" s="3">
        <v>0.39</v>
      </c>
      <c r="GA28" s="3">
        <v>0.48</v>
      </c>
      <c r="GB28" s="3">
        <v>0.44</v>
      </c>
      <c r="GC28" s="3">
        <v>0.49</v>
      </c>
      <c r="GD28" s="3">
        <v>0.62</v>
      </c>
      <c r="GE28" s="3">
        <v>1.21</v>
      </c>
      <c r="GF28" s="3">
        <v>0.62</v>
      </c>
      <c r="GG28" s="3">
        <v>0.46</v>
      </c>
      <c r="GH28" s="3">
        <v>0.26</v>
      </c>
      <c r="GI28" s="3">
        <v>0.34</v>
      </c>
      <c r="GJ28" s="3">
        <v>0.28999999999999998</v>
      </c>
      <c r="GK28" s="3">
        <v>0.28999999999999998</v>
      </c>
      <c r="GL28" s="3">
        <v>0.24</v>
      </c>
      <c r="GM28" s="3">
        <v>0.4</v>
      </c>
      <c r="GN28" s="3">
        <v>0.41</v>
      </c>
      <c r="GO28" s="3">
        <v>0.19</v>
      </c>
      <c r="GP28" s="3">
        <v>1.25</v>
      </c>
      <c r="GQ28" s="3">
        <v>1.72</v>
      </c>
      <c r="GR28" s="3">
        <v>1.08</v>
      </c>
      <c r="GS28" s="3">
        <v>0.43</v>
      </c>
      <c r="GT28" s="3">
        <v>0.61</v>
      </c>
      <c r="GU28" s="3">
        <v>0.98</v>
      </c>
      <c r="GV28" s="3">
        <v>0.49</v>
      </c>
      <c r="GW28" s="3">
        <v>0.37</v>
      </c>
      <c r="GX28" s="3">
        <f t="shared" si="14"/>
        <v>14.06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418</v>
      </c>
      <c r="C29" s="6" t="str">
        <f t="shared" si="9"/>
        <v>火曜日</v>
      </c>
      <c r="D29" s="6"/>
      <c r="E29" s="6" t="str">
        <f t="shared" si="10"/>
        <v/>
      </c>
      <c r="F29" s="6" t="s">
        <v>426</v>
      </c>
      <c r="G29" s="6" t="s">
        <v>426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0.17</v>
      </c>
      <c r="K29" s="3">
        <f>IF($E29="〇",J29*基本シート!$E$2,J29*VLOOKUP(LEFT(K$6,FIND("(",K$6)-1),基本シート!$B$6:$C$29,2,FALSE))</f>
        <v>5.0847000000000007</v>
      </c>
      <c r="L29" s="3">
        <v>0.38</v>
      </c>
      <c r="M29" s="3">
        <f>IF($E29="〇",L29*基本シート!$E$2,L29*VLOOKUP(LEFT(M$6,FIND("(",M$6)-1),基本シート!$B$6:$C$29,2,FALSE))</f>
        <v>11.3658</v>
      </c>
      <c r="N29" s="3">
        <v>0.38</v>
      </c>
      <c r="O29" s="3">
        <f>IF($E29="〇",N29*基本シート!$E$2,N29*VLOOKUP(LEFT(O$6,FIND("(",O$6)-1),基本シート!$B$6:$C$29,2,FALSE))</f>
        <v>11.3658</v>
      </c>
      <c r="P29" s="3">
        <v>0.56000000000000005</v>
      </c>
      <c r="Q29" s="3">
        <f>IF($E29="〇",P29*基本シート!$E$2,P29*VLOOKUP(LEFT(Q$6,FIND("(",Q$6)-1),基本シート!$B$6:$C$29,2,FALSE))</f>
        <v>16.749600000000001</v>
      </c>
      <c r="R29" s="3">
        <v>0.25</v>
      </c>
      <c r="S29" s="3">
        <f>IF($E29="〇",R29*基本シート!$E$2,R29*VLOOKUP(LEFT(S$6,FIND("(",S$6)-1),基本シート!$B$6:$C$29,2,FALSE))</f>
        <v>7.4775</v>
      </c>
      <c r="T29" s="3">
        <v>0.14000000000000001</v>
      </c>
      <c r="U29" s="3">
        <f>IF($E29="〇",T29*基本シート!$E$2,T29*VLOOKUP(LEFT(U$6,FIND("(",U$6)-1),基本シート!$B$6:$C$29,2,FALSE))</f>
        <v>4.1874000000000002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0.04</v>
      </c>
      <c r="AU29" s="3">
        <f>IF($E29="〇",AT29*基本シート!$E$2,AT29*VLOOKUP(LEFT(AU$6,FIND("(",AU$6)-1),基本シート!$B$6:$C$29,2,FALSE))</f>
        <v>1.4791999999999998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1.9900000000000004</v>
      </c>
      <c r="BE29" s="3">
        <f t="shared" si="8"/>
        <v>60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0.12</v>
      </c>
      <c r="BL29" s="3">
        <v>0.77</v>
      </c>
      <c r="BM29" s="3">
        <v>1.84</v>
      </c>
      <c r="BN29" s="3">
        <v>2.89</v>
      </c>
      <c r="BO29" s="3">
        <v>3.31</v>
      </c>
      <c r="BP29" s="3">
        <v>6.32</v>
      </c>
      <c r="BQ29" s="3">
        <v>7.62</v>
      </c>
      <c r="BR29" s="3">
        <v>6.8</v>
      </c>
      <c r="BS29" s="3">
        <v>4.6900000000000004</v>
      </c>
      <c r="BT29" s="3">
        <v>5.99</v>
      </c>
      <c r="BU29" s="3">
        <v>4.22</v>
      </c>
      <c r="BV29" s="3">
        <v>1.92</v>
      </c>
      <c r="BW29" s="3">
        <v>0.49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</v>
      </c>
      <c r="CU29" s="3">
        <f>CT29*基本シート!$C$3</f>
        <v>0</v>
      </c>
      <c r="CV29" s="3">
        <v>0.49</v>
      </c>
      <c r="CW29" s="3">
        <f>CV29*基本シート!$C$3</f>
        <v>7.84</v>
      </c>
      <c r="CX29" s="3">
        <v>6.1</v>
      </c>
      <c r="CY29" s="3">
        <f>CX29*基本シート!$C$3</f>
        <v>97.6</v>
      </c>
      <c r="CZ29" s="3">
        <v>7.43</v>
      </c>
      <c r="DA29" s="3">
        <f>CZ29*基本シート!$C$3</f>
        <v>118.88</v>
      </c>
      <c r="DB29" s="3">
        <v>6.63</v>
      </c>
      <c r="DC29" s="3">
        <f>DB29*基本シート!$C$3</f>
        <v>106.08</v>
      </c>
      <c r="DD29" s="3">
        <v>4.51</v>
      </c>
      <c r="DE29" s="3">
        <f>DD29*基本シート!$C$3</f>
        <v>72.16</v>
      </c>
      <c r="DF29" s="3">
        <v>5.8</v>
      </c>
      <c r="DG29" s="3">
        <f>DF29*基本シート!$C$3</f>
        <v>92.8</v>
      </c>
      <c r="DH29" s="3">
        <v>3.8</v>
      </c>
      <c r="DI29" s="3">
        <f>DH29*基本シート!$C$3</f>
        <v>60.8</v>
      </c>
      <c r="DJ29" s="3">
        <v>0.56000000000000005</v>
      </c>
      <c r="DK29" s="3">
        <f>DJ29*基本シート!$C$3</f>
        <v>8.9600000000000009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35.389999999999993</v>
      </c>
      <c r="EA29" s="3">
        <f>ROUND(DZ29*基本シート!$C$3,0)</f>
        <v>566</v>
      </c>
      <c r="EB29" s="3">
        <v>0</v>
      </c>
      <c r="EC29" s="3">
        <v>0</v>
      </c>
      <c r="ED29" s="3">
        <v>0.03</v>
      </c>
      <c r="EE29" s="3">
        <v>0.02</v>
      </c>
      <c r="EF29" s="3">
        <v>0.02</v>
      </c>
      <c r="EG29" s="3">
        <v>0</v>
      </c>
      <c r="EH29" s="3">
        <v>0.32</v>
      </c>
      <c r="EI29" s="3">
        <v>1.4</v>
      </c>
      <c r="EJ29" s="3">
        <v>2.63</v>
      </c>
      <c r="EK29" s="3">
        <v>2.59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0.01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7.02</v>
      </c>
      <c r="FA29" s="3">
        <v>0.35</v>
      </c>
      <c r="FB29" s="3">
        <v>0.18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0.01</v>
      </c>
      <c r="FM29" s="3">
        <v>0</v>
      </c>
      <c r="FN29" s="3">
        <v>0</v>
      </c>
      <c r="FO29" s="3">
        <v>0</v>
      </c>
      <c r="FP29" s="3">
        <v>0</v>
      </c>
      <c r="FQ29" s="3">
        <v>0.38</v>
      </c>
      <c r="FR29" s="3">
        <v>1.24</v>
      </c>
      <c r="FS29" s="3">
        <v>0.6</v>
      </c>
      <c r="FT29" s="3">
        <v>0.54</v>
      </c>
      <c r="FU29" s="3">
        <v>0.59</v>
      </c>
      <c r="FV29" s="3">
        <v>1</v>
      </c>
      <c r="FW29" s="3">
        <v>0.5</v>
      </c>
      <c r="FX29" s="3">
        <v>0.34</v>
      </c>
      <c r="FY29" s="3">
        <f t="shared" si="13"/>
        <v>5.73</v>
      </c>
      <c r="FZ29" s="3">
        <v>0.35</v>
      </c>
      <c r="GA29" s="3">
        <v>0.35</v>
      </c>
      <c r="GB29" s="3">
        <v>0.35</v>
      </c>
      <c r="GC29" s="3">
        <v>0.36</v>
      </c>
      <c r="GD29" s="3">
        <v>0.54</v>
      </c>
      <c r="GE29" s="3">
        <v>0.37</v>
      </c>
      <c r="GF29" s="3">
        <v>0.59</v>
      </c>
      <c r="GG29" s="3">
        <v>0.44</v>
      </c>
      <c r="GH29" s="3">
        <v>0.26</v>
      </c>
      <c r="GI29" s="3">
        <v>0.23</v>
      </c>
      <c r="GJ29" s="3">
        <v>0.22</v>
      </c>
      <c r="GK29" s="3">
        <v>0.2</v>
      </c>
      <c r="GL29" s="3">
        <v>0.17</v>
      </c>
      <c r="GM29" s="3">
        <v>0.18</v>
      </c>
      <c r="GN29" s="3">
        <v>0.19</v>
      </c>
      <c r="GO29" s="3">
        <v>0.41</v>
      </c>
      <c r="GP29" s="3">
        <v>1.74</v>
      </c>
      <c r="GQ29" s="3">
        <v>1.73</v>
      </c>
      <c r="GR29" s="3">
        <v>0.61</v>
      </c>
      <c r="GS29" s="3">
        <v>0.56999999999999995</v>
      </c>
      <c r="GT29" s="3">
        <v>0.57999999999999996</v>
      </c>
      <c r="GU29" s="3">
        <v>1</v>
      </c>
      <c r="GV29" s="3">
        <v>0.51</v>
      </c>
      <c r="GW29" s="3">
        <v>0.34</v>
      </c>
      <c r="GX29" s="3">
        <f t="shared" si="14"/>
        <v>12.29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419</v>
      </c>
      <c r="C30" s="6" t="str">
        <f t="shared" si="9"/>
        <v>水曜日</v>
      </c>
      <c r="D30" s="6"/>
      <c r="E30" s="6" t="str">
        <f t="shared" si="10"/>
        <v/>
      </c>
      <c r="F30" s="6" t="s">
        <v>426</v>
      </c>
      <c r="G30" s="6" t="s">
        <v>431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0.34</v>
      </c>
      <c r="K30" s="3">
        <f>IF($E30="〇",J30*基本シート!$E$2,J30*VLOOKUP(LEFT(K$6,FIND("(",K$6)-1),基本シート!$B$6:$C$29,2,FALSE))</f>
        <v>10.169400000000001</v>
      </c>
      <c r="L30" s="3">
        <v>0.36</v>
      </c>
      <c r="M30" s="3">
        <f>IF($E30="〇",L30*基本シート!$E$2,L30*VLOOKUP(LEFT(M$6,FIND("(",M$6)-1),基本シート!$B$6:$C$29,2,FALSE))</f>
        <v>10.7676</v>
      </c>
      <c r="N30" s="3">
        <v>0.39</v>
      </c>
      <c r="O30" s="3">
        <f>IF($E30="〇",N30*基本シート!$E$2,N30*VLOOKUP(LEFT(O$6,FIND("(",O$6)-1),基本シート!$B$6:$C$29,2,FALSE))</f>
        <v>11.664900000000001</v>
      </c>
      <c r="P30" s="3">
        <v>0.61</v>
      </c>
      <c r="Q30" s="3">
        <f>IF($E30="〇",P30*基本シート!$E$2,P30*VLOOKUP(LEFT(Q$6,FIND("(",Q$6)-1),基本シート!$B$6:$C$29,2,FALSE))</f>
        <v>18.245100000000001</v>
      </c>
      <c r="R30" s="3">
        <v>0.13</v>
      </c>
      <c r="S30" s="3">
        <f>IF($E30="〇",R30*基本シート!$E$2,R30*VLOOKUP(LEFT(S$6,FIND("(",S$6)-1),基本シート!$B$6:$C$29,2,FALSE))</f>
        <v>3.8883000000000001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0.01</v>
      </c>
      <c r="W30" s="3">
        <f>IF($E30="〇",V30*基本シート!$E$2,V30*VLOOKUP(LEFT(W$6,FIND("(",W$6)-1),基本シート!$B$6:$C$29,2,FALSE))</f>
        <v>0.36979999999999996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0.23</v>
      </c>
      <c r="BC30" s="3">
        <f>IF($E30="〇",BB30*基本シート!$E$2,BB30*VLOOKUP(LEFT(BC$6,FIND("(",BC$6)-1),基本シート!$B$6:$C$29,2,FALSE))</f>
        <v>6.8793000000000006</v>
      </c>
      <c r="BD30" s="3">
        <f t="shared" si="7"/>
        <v>2.15</v>
      </c>
      <c r="BE30" s="3">
        <f t="shared" si="8"/>
        <v>65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0.39</v>
      </c>
      <c r="BL30" s="3">
        <v>1.69</v>
      </c>
      <c r="BM30" s="3">
        <v>3.92</v>
      </c>
      <c r="BN30" s="3">
        <v>2.88</v>
      </c>
      <c r="BO30" s="3">
        <v>3.38</v>
      </c>
      <c r="BP30" s="3">
        <v>4.07</v>
      </c>
      <c r="BQ30" s="3">
        <v>3.89</v>
      </c>
      <c r="BR30" s="3">
        <v>2.69</v>
      </c>
      <c r="BS30" s="3">
        <v>2.62</v>
      </c>
      <c r="BT30" s="3">
        <v>1.6</v>
      </c>
      <c r="BU30" s="3">
        <v>1.79</v>
      </c>
      <c r="BV30" s="3">
        <v>0.92</v>
      </c>
      <c r="BW30" s="3">
        <v>0.42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0.09</v>
      </c>
      <c r="CS30" s="3">
        <f>CR30*基本シート!$C$3</f>
        <v>1.44</v>
      </c>
      <c r="CT30" s="3">
        <v>0.44</v>
      </c>
      <c r="CU30" s="3">
        <f>CT30*基本シート!$C$3</f>
        <v>7.04</v>
      </c>
      <c r="CV30" s="3">
        <v>3.2</v>
      </c>
      <c r="CW30" s="3">
        <f>CV30*基本シート!$C$3</f>
        <v>51.2</v>
      </c>
      <c r="CX30" s="3">
        <v>3.89</v>
      </c>
      <c r="CY30" s="3">
        <f>CX30*基本シート!$C$3</f>
        <v>62.24</v>
      </c>
      <c r="CZ30" s="3">
        <v>3.7</v>
      </c>
      <c r="DA30" s="3">
        <f>CZ30*基本シート!$C$3</f>
        <v>59.2</v>
      </c>
      <c r="DB30" s="3">
        <v>2.5</v>
      </c>
      <c r="DC30" s="3">
        <f>DB30*基本シート!$C$3</f>
        <v>40</v>
      </c>
      <c r="DD30" s="3">
        <v>2.4300000000000002</v>
      </c>
      <c r="DE30" s="3">
        <f>DD30*基本シート!$C$3</f>
        <v>38.880000000000003</v>
      </c>
      <c r="DF30" s="3">
        <v>1.42</v>
      </c>
      <c r="DG30" s="3">
        <f>DF30*基本シート!$C$3</f>
        <v>22.72</v>
      </c>
      <c r="DH30" s="3">
        <v>1.5</v>
      </c>
      <c r="DI30" s="3">
        <f>DH30*基本シート!$C$3</f>
        <v>24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19.250000000000011</v>
      </c>
      <c r="EA30" s="3">
        <f>ROUND(DZ30*基本シート!$C$3,0)</f>
        <v>308</v>
      </c>
      <c r="EB30" s="3">
        <v>0</v>
      </c>
      <c r="EC30" s="3">
        <v>0.01</v>
      </c>
      <c r="ED30" s="3">
        <v>0.03</v>
      </c>
      <c r="EE30" s="3">
        <v>0.05</v>
      </c>
      <c r="EF30" s="3">
        <v>0.03</v>
      </c>
      <c r="EG30" s="3">
        <v>0.14000000000000001</v>
      </c>
      <c r="EH30" s="3">
        <v>1.08</v>
      </c>
      <c r="EI30" s="3">
        <v>3.47</v>
      </c>
      <c r="EJ30" s="3">
        <v>2.2400000000000002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7.0600000000000005</v>
      </c>
      <c r="FA30" s="3">
        <v>0.35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0.01</v>
      </c>
      <c r="FK30" s="3">
        <v>0.01</v>
      </c>
      <c r="FL30" s="3">
        <v>0</v>
      </c>
      <c r="FM30" s="3">
        <v>0</v>
      </c>
      <c r="FN30" s="3">
        <v>0</v>
      </c>
      <c r="FO30" s="3">
        <v>0</v>
      </c>
      <c r="FP30" s="3">
        <v>0.08</v>
      </c>
      <c r="FQ30" s="3">
        <v>0.86</v>
      </c>
      <c r="FR30" s="3">
        <v>1.1499999999999999</v>
      </c>
      <c r="FS30" s="3">
        <v>0.86</v>
      </c>
      <c r="FT30" s="3">
        <v>0.43</v>
      </c>
      <c r="FU30" s="3">
        <v>0.54</v>
      </c>
      <c r="FV30" s="3">
        <v>1.08</v>
      </c>
      <c r="FW30" s="3">
        <v>0.46</v>
      </c>
      <c r="FX30" s="3">
        <v>0.12</v>
      </c>
      <c r="FY30" s="3">
        <f t="shared" si="13"/>
        <v>5.95</v>
      </c>
      <c r="FZ30" s="3">
        <v>0.35</v>
      </c>
      <c r="GA30" s="3">
        <v>0.33</v>
      </c>
      <c r="GB30" s="3">
        <v>0.33</v>
      </c>
      <c r="GC30" s="3">
        <v>0.34</v>
      </c>
      <c r="GD30" s="3">
        <v>0.57999999999999996</v>
      </c>
      <c r="GE30" s="3">
        <v>0.38</v>
      </c>
      <c r="GF30" s="3">
        <v>0.61</v>
      </c>
      <c r="GG30" s="3">
        <v>0.37</v>
      </c>
      <c r="GH30" s="3">
        <v>0.2</v>
      </c>
      <c r="GI30" s="3">
        <v>0.19</v>
      </c>
      <c r="GJ30" s="3">
        <v>0.19</v>
      </c>
      <c r="GK30" s="3">
        <v>0.19</v>
      </c>
      <c r="GL30" s="3">
        <v>0.18</v>
      </c>
      <c r="GM30" s="3">
        <v>0.19</v>
      </c>
      <c r="GN30" s="3">
        <v>0.18</v>
      </c>
      <c r="GO30" s="3">
        <v>0.37</v>
      </c>
      <c r="GP30" s="3">
        <v>1.78</v>
      </c>
      <c r="GQ30" s="3">
        <v>1.57</v>
      </c>
      <c r="GR30" s="3">
        <v>0.87</v>
      </c>
      <c r="GS30" s="3">
        <v>0.42</v>
      </c>
      <c r="GT30" s="3">
        <v>0.54</v>
      </c>
      <c r="GU30" s="3">
        <v>1.08</v>
      </c>
      <c r="GV30" s="3">
        <v>0.46</v>
      </c>
      <c r="GW30" s="3">
        <v>0.35</v>
      </c>
      <c r="GX30" s="3">
        <f t="shared" si="14"/>
        <v>12.05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420</v>
      </c>
      <c r="C31" s="6" t="str">
        <f t="shared" si="9"/>
        <v>木曜日</v>
      </c>
      <c r="D31" s="6"/>
      <c r="E31" s="6" t="str">
        <f t="shared" si="10"/>
        <v/>
      </c>
      <c r="F31" s="6" t="s">
        <v>431</v>
      </c>
      <c r="G31" s="6" t="s">
        <v>428</v>
      </c>
      <c r="H31" s="3">
        <v>0.37</v>
      </c>
      <c r="I31" s="3">
        <f>IF($E31="〇",H31*基本シート!$E$2,H31*VLOOKUP(LEFT(I$6,FIND("(",I$6)-1),基本シート!$B$6:$C$29,2,FALSE))</f>
        <v>11.066699999999999</v>
      </c>
      <c r="J31" s="3">
        <v>0.37</v>
      </c>
      <c r="K31" s="3">
        <f>IF($E31="〇",J31*基本シート!$E$2,J31*VLOOKUP(LEFT(K$6,FIND("(",K$6)-1),基本シート!$B$6:$C$29,2,FALSE))</f>
        <v>11.066699999999999</v>
      </c>
      <c r="L31" s="3">
        <v>0.39</v>
      </c>
      <c r="M31" s="3">
        <f>IF($E31="〇",L31*基本シート!$E$2,L31*VLOOKUP(LEFT(M$6,FIND("(",M$6)-1),基本シート!$B$6:$C$29,2,FALSE))</f>
        <v>11.664900000000001</v>
      </c>
      <c r="N31" s="3">
        <v>0.39</v>
      </c>
      <c r="O31" s="3">
        <f>IF($E31="〇",N31*基本シート!$E$2,N31*VLOOKUP(LEFT(O$6,FIND("(",O$6)-1),基本シート!$B$6:$C$29,2,FALSE))</f>
        <v>11.664900000000001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0.37</v>
      </c>
      <c r="S31" s="3">
        <f>IF($E31="〇",R31*基本シート!$E$2,R31*VLOOKUP(LEFT(S$6,FIND("(",S$6)-1),基本シート!$B$6:$C$29,2,FALSE))</f>
        <v>11.066699999999999</v>
      </c>
      <c r="T31" s="3">
        <v>0.3</v>
      </c>
      <c r="U31" s="3">
        <f>IF($E31="〇",T31*基本シート!$E$2,T31*VLOOKUP(LEFT(U$6,FIND("(",U$6)-1),基本シート!$B$6:$C$29,2,FALSE))</f>
        <v>8.972999999999999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0.24</v>
      </c>
      <c r="AW31" s="3">
        <f>IF($E31="〇",AV31*基本シート!$E$2,AV31*VLOOKUP(LEFT(AW$6,FIND("(",AW$6)-1),基本シート!$B$6:$C$29,2,FALSE))</f>
        <v>8.8751999999999995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0.49</v>
      </c>
      <c r="BA31" s="3">
        <f>IF($E31="〇",AZ31*基本シート!$E$2,AZ31*VLOOKUP(LEFT(BA$6,FIND("(",BA$6)-1),基本シート!$B$6:$C$29,2,FALSE))</f>
        <v>14.655899999999999</v>
      </c>
      <c r="BB31" s="3">
        <v>0.6</v>
      </c>
      <c r="BC31" s="3">
        <f>IF($E31="〇",BB31*基本シート!$E$2,BB31*VLOOKUP(LEFT(BC$6,FIND("(",BC$6)-1),基本シート!$B$6:$C$29,2,FALSE))</f>
        <v>17.945999999999998</v>
      </c>
      <c r="BD31" s="3">
        <f t="shared" si="7"/>
        <v>4.9899999999999993</v>
      </c>
      <c r="BE31" s="3">
        <f t="shared" si="8"/>
        <v>151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0.03</v>
      </c>
      <c r="BL31" s="3">
        <v>0.41</v>
      </c>
      <c r="BM31" s="3">
        <v>1.73</v>
      </c>
      <c r="BN31" s="3">
        <v>1.75</v>
      </c>
      <c r="BO31" s="3">
        <v>2.95</v>
      </c>
      <c r="BP31" s="3">
        <v>4.97</v>
      </c>
      <c r="BQ31" s="3">
        <v>5.09</v>
      </c>
      <c r="BR31" s="3">
        <v>4.1900000000000004</v>
      </c>
      <c r="BS31" s="3">
        <v>2.16</v>
      </c>
      <c r="BT31" s="3">
        <v>1.27</v>
      </c>
      <c r="BU31" s="3">
        <v>0.31</v>
      </c>
      <c r="BV31" s="3">
        <v>0.12</v>
      </c>
      <c r="BW31" s="3">
        <v>0.03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3.69</v>
      </c>
      <c r="CY31" s="3">
        <f>CX31*基本シート!$C$3</f>
        <v>59.04</v>
      </c>
      <c r="CZ31" s="3">
        <v>4.9000000000000004</v>
      </c>
      <c r="DA31" s="3">
        <f>CZ31*基本シート!$C$3</f>
        <v>78.400000000000006</v>
      </c>
      <c r="DB31" s="3">
        <v>4</v>
      </c>
      <c r="DC31" s="3">
        <f>DB31*基本シート!$C$3</f>
        <v>64</v>
      </c>
      <c r="DD31" s="3">
        <v>1.97</v>
      </c>
      <c r="DE31" s="3">
        <f>DD31*基本シート!$C$3</f>
        <v>31.52</v>
      </c>
      <c r="DF31" s="3">
        <v>1.08</v>
      </c>
      <c r="DG31" s="3">
        <f>DF31*基本シート!$C$3</f>
        <v>17.28</v>
      </c>
      <c r="DH31" s="3">
        <v>0.13</v>
      </c>
      <c r="DI31" s="3">
        <f>DH31*基本シート!$C$3</f>
        <v>2.08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15.840000000000002</v>
      </c>
      <c r="EA31" s="3">
        <f>ROUND(DZ31*基本シート!$C$3,0)</f>
        <v>253</v>
      </c>
      <c r="EB31" s="3">
        <v>0.02</v>
      </c>
      <c r="EC31" s="3">
        <v>0.03</v>
      </c>
      <c r="ED31" s="3">
        <v>0.02</v>
      </c>
      <c r="EE31" s="3">
        <v>0.03</v>
      </c>
      <c r="EF31" s="3">
        <v>0.03</v>
      </c>
      <c r="EG31" s="3">
        <v>0</v>
      </c>
      <c r="EH31" s="3">
        <v>0.12</v>
      </c>
      <c r="EI31" s="3">
        <v>1.36</v>
      </c>
      <c r="EJ31" s="3">
        <v>1.54</v>
      </c>
      <c r="EK31" s="3">
        <v>2.76</v>
      </c>
      <c r="EL31" s="3">
        <v>1.0900000000000001</v>
      </c>
      <c r="EM31" s="3">
        <v>0</v>
      </c>
      <c r="EN31" s="3">
        <v>0</v>
      </c>
      <c r="EO31" s="3">
        <v>0</v>
      </c>
      <c r="EP31" s="3">
        <v>0.01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0.04</v>
      </c>
      <c r="EX31" s="3">
        <v>0.04</v>
      </c>
      <c r="EY31" s="3">
        <v>0.04</v>
      </c>
      <c r="EZ31" s="3">
        <f t="shared" si="12"/>
        <v>7.13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0.31</v>
      </c>
      <c r="FQ31" s="3">
        <v>1.67</v>
      </c>
      <c r="FR31" s="3">
        <v>1.85</v>
      </c>
      <c r="FS31" s="3">
        <v>0.67</v>
      </c>
      <c r="FT31" s="3">
        <v>0.66</v>
      </c>
      <c r="FU31" s="3">
        <v>0.5</v>
      </c>
      <c r="FV31" s="3">
        <v>0</v>
      </c>
      <c r="FW31" s="3">
        <v>0</v>
      </c>
      <c r="FX31" s="3">
        <v>0</v>
      </c>
      <c r="FY31" s="3">
        <f t="shared" si="13"/>
        <v>5.66</v>
      </c>
      <c r="FZ31" s="3">
        <v>0.35</v>
      </c>
      <c r="GA31" s="3">
        <v>0.34</v>
      </c>
      <c r="GB31" s="3">
        <v>0.37</v>
      </c>
      <c r="GC31" s="3">
        <v>0.36</v>
      </c>
      <c r="GD31" s="3">
        <v>0.61</v>
      </c>
      <c r="GE31" s="3">
        <v>0.4</v>
      </c>
      <c r="GF31" s="3">
        <v>0.59</v>
      </c>
      <c r="GG31" s="3">
        <v>0.37</v>
      </c>
      <c r="GH31" s="3">
        <v>0.2</v>
      </c>
      <c r="GI31" s="3">
        <v>0.18</v>
      </c>
      <c r="GJ31" s="3">
        <v>0.19</v>
      </c>
      <c r="GK31" s="3">
        <v>0.19</v>
      </c>
      <c r="GL31" s="3">
        <v>0.19</v>
      </c>
      <c r="GM31" s="3">
        <v>0.19</v>
      </c>
      <c r="GN31" s="3">
        <v>0.18</v>
      </c>
      <c r="GO31" s="3">
        <v>0.49</v>
      </c>
      <c r="GP31" s="3">
        <v>1.79</v>
      </c>
      <c r="GQ31" s="3">
        <v>1.88</v>
      </c>
      <c r="GR31" s="3">
        <v>0.68</v>
      </c>
      <c r="GS31" s="3">
        <v>0.65</v>
      </c>
      <c r="GT31" s="3">
        <v>0.74</v>
      </c>
      <c r="GU31" s="3">
        <v>0.74</v>
      </c>
      <c r="GV31" s="3">
        <v>0.45</v>
      </c>
      <c r="GW31" s="3">
        <v>0.56000000000000005</v>
      </c>
      <c r="GX31" s="3">
        <f t="shared" si="14"/>
        <v>12.690000000000001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421</v>
      </c>
      <c r="C32" s="6" t="str">
        <f t="shared" si="9"/>
        <v>金曜日</v>
      </c>
      <c r="D32" s="6"/>
      <c r="E32" s="6" t="str">
        <f t="shared" si="10"/>
        <v/>
      </c>
      <c r="F32" s="6" t="s">
        <v>428</v>
      </c>
      <c r="G32" s="6" t="s">
        <v>426</v>
      </c>
      <c r="H32" s="3">
        <v>0.48</v>
      </c>
      <c r="I32" s="3">
        <f>IF($E32="〇",H32*基本シート!$E$2,H32*VLOOKUP(LEFT(I$6,FIND("(",I$6)-1),基本シート!$B$6:$C$29,2,FALSE))</f>
        <v>14.3568</v>
      </c>
      <c r="J32" s="3">
        <v>0.5</v>
      </c>
      <c r="K32" s="3">
        <f>IF($E32="〇",J32*基本シート!$E$2,J32*VLOOKUP(LEFT(K$6,FIND("(",K$6)-1),基本シート!$B$6:$C$29,2,FALSE))</f>
        <v>14.955</v>
      </c>
      <c r="L32" s="3">
        <v>0.46</v>
      </c>
      <c r="M32" s="3">
        <f>IF($E32="〇",L32*基本シート!$E$2,L32*VLOOKUP(LEFT(M$6,FIND("(",M$6)-1),基本シート!$B$6:$C$29,2,FALSE))</f>
        <v>13.758600000000001</v>
      </c>
      <c r="N32" s="3">
        <v>0.46</v>
      </c>
      <c r="O32" s="3">
        <f>IF($E32="〇",N32*基本シート!$E$2,N32*VLOOKUP(LEFT(O$6,FIND("(",O$6)-1),基本シート!$B$6:$C$29,2,FALSE))</f>
        <v>13.758600000000001</v>
      </c>
      <c r="P32" s="3">
        <v>0.62</v>
      </c>
      <c r="Q32" s="3">
        <f>IF($E32="〇",P32*基本シート!$E$2,P32*VLOOKUP(LEFT(Q$6,FIND("(",Q$6)-1),基本シート!$B$6:$C$29,2,FALSE))</f>
        <v>18.5442</v>
      </c>
      <c r="R32" s="3">
        <v>0.22</v>
      </c>
      <c r="S32" s="3">
        <f>IF($E32="〇",R32*基本シート!$E$2,R32*VLOOKUP(LEFT(S$6,FIND("(",S$6)-1),基本シート!$B$6:$C$29,2,FALSE))</f>
        <v>6.5802000000000005</v>
      </c>
      <c r="T32" s="3">
        <v>0.08</v>
      </c>
      <c r="U32" s="3">
        <f>IF($E32="〇",T32*基本シート!$E$2,T32*VLOOKUP(LEFT(U$6,FIND("(",U$6)-1),基本シート!$B$6:$C$29,2,FALSE))</f>
        <v>2.3928000000000003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2.84</v>
      </c>
      <c r="BE32" s="3">
        <f t="shared" si="8"/>
        <v>85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0.24</v>
      </c>
      <c r="BL32" s="3">
        <v>1.46</v>
      </c>
      <c r="BM32" s="3">
        <v>3.32</v>
      </c>
      <c r="BN32" s="3">
        <v>5.22</v>
      </c>
      <c r="BO32" s="3">
        <v>6.58</v>
      </c>
      <c r="BP32" s="3">
        <v>7.29</v>
      </c>
      <c r="BQ32" s="3">
        <v>7.49</v>
      </c>
      <c r="BR32" s="3">
        <v>7.22</v>
      </c>
      <c r="BS32" s="3">
        <v>6.43</v>
      </c>
      <c r="BT32" s="3">
        <v>5.2</v>
      </c>
      <c r="BU32" s="3">
        <v>3.66</v>
      </c>
      <c r="BV32" s="3">
        <v>1.93</v>
      </c>
      <c r="BW32" s="3">
        <v>0.61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0.01</v>
      </c>
      <c r="CQ32" s="3">
        <f>CP32*基本シート!$C$3</f>
        <v>0.16</v>
      </c>
      <c r="CR32" s="3">
        <v>0.01</v>
      </c>
      <c r="CS32" s="3">
        <f>CR32*基本シート!$C$3</f>
        <v>0.16</v>
      </c>
      <c r="CT32" s="3">
        <v>2.2599999999999998</v>
      </c>
      <c r="CU32" s="3">
        <f>CT32*基本シート!$C$3</f>
        <v>36.159999999999997</v>
      </c>
      <c r="CV32" s="3">
        <v>6.37</v>
      </c>
      <c r="CW32" s="3">
        <f>CV32*基本シート!$C$3</f>
        <v>101.92</v>
      </c>
      <c r="CX32" s="3">
        <v>7.1</v>
      </c>
      <c r="CY32" s="3">
        <f>CX32*基本シート!$C$3</f>
        <v>113.6</v>
      </c>
      <c r="CZ32" s="3">
        <v>7.29</v>
      </c>
      <c r="DA32" s="3">
        <f>CZ32*基本シート!$C$3</f>
        <v>116.64</v>
      </c>
      <c r="DB32" s="3">
        <v>6.85</v>
      </c>
      <c r="DC32" s="3">
        <f>DB32*基本シート!$C$3</f>
        <v>109.6</v>
      </c>
      <c r="DD32" s="3">
        <v>6.06</v>
      </c>
      <c r="DE32" s="3">
        <f>DD32*基本シート!$C$3</f>
        <v>96.96</v>
      </c>
      <c r="DF32" s="3">
        <v>4.68</v>
      </c>
      <c r="DG32" s="3">
        <f>DF32*基本シート!$C$3</f>
        <v>74.88</v>
      </c>
      <c r="DH32" s="3">
        <v>2.74</v>
      </c>
      <c r="DI32" s="3">
        <f>DH32*基本シート!$C$3</f>
        <v>43.84</v>
      </c>
      <c r="DJ32" s="3">
        <v>0.48</v>
      </c>
      <c r="DK32" s="3">
        <f>DJ32*基本シート!$C$3</f>
        <v>7.68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1"/>
        <v>43.909999999999989</v>
      </c>
      <c r="EA32" s="3">
        <f>ROUND(DZ32*基本シート!$C$3,0)</f>
        <v>703</v>
      </c>
      <c r="EB32" s="3">
        <v>0.04</v>
      </c>
      <c r="EC32" s="3">
        <v>0.03</v>
      </c>
      <c r="ED32" s="3">
        <v>0.04</v>
      </c>
      <c r="EE32" s="3">
        <v>0.04</v>
      </c>
      <c r="EF32" s="3">
        <v>0.03</v>
      </c>
      <c r="EG32" s="3">
        <v>0.03</v>
      </c>
      <c r="EH32" s="3">
        <v>1.04</v>
      </c>
      <c r="EI32" s="3">
        <v>3.07</v>
      </c>
      <c r="EJ32" s="3">
        <v>2.76</v>
      </c>
      <c r="EK32" s="3">
        <v>0</v>
      </c>
      <c r="EL32" s="3">
        <v>0</v>
      </c>
      <c r="EM32" s="3">
        <v>0.01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7.09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0.37</v>
      </c>
      <c r="FS32" s="3">
        <v>0.18</v>
      </c>
      <c r="FT32" s="3">
        <v>0.22</v>
      </c>
      <c r="FU32" s="3">
        <v>0.26</v>
      </c>
      <c r="FV32" s="3">
        <v>0.55000000000000004</v>
      </c>
      <c r="FW32" s="3">
        <v>0.23</v>
      </c>
      <c r="FX32" s="3">
        <v>0.22</v>
      </c>
      <c r="FY32" s="3">
        <f t="shared" si="13"/>
        <v>2.0300000000000002</v>
      </c>
      <c r="FZ32" s="3">
        <v>0.44</v>
      </c>
      <c r="GA32" s="3">
        <v>0.47</v>
      </c>
      <c r="GB32" s="3">
        <v>0.42</v>
      </c>
      <c r="GC32" s="3">
        <v>0.42</v>
      </c>
      <c r="GD32" s="3">
        <v>0.59</v>
      </c>
      <c r="GE32" s="3">
        <v>0.43</v>
      </c>
      <c r="GF32" s="3">
        <v>0.49</v>
      </c>
      <c r="GG32" s="3">
        <v>0.25</v>
      </c>
      <c r="GH32" s="3">
        <v>0.2</v>
      </c>
      <c r="GI32" s="3">
        <v>0.21</v>
      </c>
      <c r="GJ32" s="3">
        <v>0.19</v>
      </c>
      <c r="GK32" s="3">
        <v>0.19</v>
      </c>
      <c r="GL32" s="3">
        <v>0.37</v>
      </c>
      <c r="GM32" s="3">
        <v>0.37</v>
      </c>
      <c r="GN32" s="3">
        <v>0.52</v>
      </c>
      <c r="GO32" s="3">
        <v>0.92</v>
      </c>
      <c r="GP32" s="3">
        <v>1.45</v>
      </c>
      <c r="GQ32" s="3">
        <v>0.98</v>
      </c>
      <c r="GR32" s="3">
        <v>0.18</v>
      </c>
      <c r="GS32" s="3">
        <v>0.21</v>
      </c>
      <c r="GT32" s="3">
        <v>0.25</v>
      </c>
      <c r="GU32" s="3">
        <v>0.54</v>
      </c>
      <c r="GV32" s="3">
        <v>0.22</v>
      </c>
      <c r="GW32" s="3">
        <v>0.21</v>
      </c>
      <c r="GX32" s="3">
        <f t="shared" si="14"/>
        <v>10.520000000000001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422</v>
      </c>
      <c r="C33" s="6" t="str">
        <f t="shared" si="9"/>
        <v>土曜日</v>
      </c>
      <c r="D33" s="6"/>
      <c r="E33" s="6" t="str">
        <f t="shared" si="10"/>
        <v>〇</v>
      </c>
      <c r="F33" s="6" t="s">
        <v>428</v>
      </c>
      <c r="G33" s="6" t="s">
        <v>428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</v>
      </c>
      <c r="U33" s="3">
        <f>IF($E33="〇",T33*基本シート!$E$2,T33*VLOOKUP(LEFT(U$6,FIND("(",U$6)-1),基本シート!$B$6:$C$29,2,FALSE))</f>
        <v>0</v>
      </c>
      <c r="V33" s="3">
        <v>0.01</v>
      </c>
      <c r="W33" s="3">
        <f>IF($E33="〇",V33*基本シート!$E$2,V33*VLOOKUP(LEFT(W$6,FIND("(",W$6)-1),基本シート!$B$6:$C$29,2,FALSE))</f>
        <v>0.29910000000000003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0.01</v>
      </c>
      <c r="AU33" s="3">
        <f>IF($E33="〇",AT33*基本シート!$E$2,AT33*VLOOKUP(LEFT(AU$6,FIND("(",AU$6)-1),基本シート!$B$6:$C$29,2,FALSE))</f>
        <v>0.29910000000000003</v>
      </c>
      <c r="AV33" s="3">
        <v>0.01</v>
      </c>
      <c r="AW33" s="3">
        <f>IF($E33="〇",AV33*基本シート!$E$2,AV33*VLOOKUP(LEFT(AW$6,FIND("(",AW$6)-1),基本シート!$B$6:$C$29,2,FALSE))</f>
        <v>0.29910000000000003</v>
      </c>
      <c r="AX33" s="3">
        <v>0.02</v>
      </c>
      <c r="AY33" s="3">
        <f>IF($E33="〇",AX33*基本シート!$E$2,AX33*VLOOKUP(LEFT(AY$6,FIND("(",AY$6)-1),基本シート!$B$6:$C$29,2,FALSE))</f>
        <v>0.59820000000000007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7.0000000000000007E-2</v>
      </c>
      <c r="BE33" s="3">
        <f t="shared" si="8"/>
        <v>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0.4</v>
      </c>
      <c r="BL33" s="3">
        <v>1.78</v>
      </c>
      <c r="BM33" s="3">
        <v>3.08</v>
      </c>
      <c r="BN33" s="3">
        <v>6.14</v>
      </c>
      <c r="BO33" s="3">
        <v>6.89</v>
      </c>
      <c r="BP33" s="3">
        <v>8.02</v>
      </c>
      <c r="BQ33" s="3">
        <v>8</v>
      </c>
      <c r="BR33" s="3">
        <v>8.09</v>
      </c>
      <c r="BS33" s="3">
        <v>7.21</v>
      </c>
      <c r="BT33" s="3">
        <v>6</v>
      </c>
      <c r="BU33" s="3">
        <v>4.13</v>
      </c>
      <c r="BV33" s="3">
        <v>2.0499999999999998</v>
      </c>
      <c r="BW33" s="3">
        <v>0.69</v>
      </c>
      <c r="BX33" s="3">
        <v>0.03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0.01</v>
      </c>
      <c r="CI33" s="3">
        <f>CH33*基本シート!$C$3</f>
        <v>0.16</v>
      </c>
      <c r="CJ33" s="3">
        <v>0.01</v>
      </c>
      <c r="CK33" s="3">
        <f>CJ33*基本シート!$C$3</f>
        <v>0.16</v>
      </c>
      <c r="CL33" s="3">
        <v>0.01</v>
      </c>
      <c r="CM33" s="3">
        <f>CL33*基本シート!$C$3</f>
        <v>0.16</v>
      </c>
      <c r="CN33" s="3">
        <v>0</v>
      </c>
      <c r="CO33" s="3">
        <f>CN33*基本シート!$C$3</f>
        <v>0</v>
      </c>
      <c r="CP33" s="3">
        <v>0.01</v>
      </c>
      <c r="CQ33" s="3">
        <f>CP33*基本シート!$C$3</f>
        <v>0.16</v>
      </c>
      <c r="CR33" s="3">
        <v>0.24</v>
      </c>
      <c r="CS33" s="3">
        <f>CR33*基本シート!$C$3</f>
        <v>3.84</v>
      </c>
      <c r="CT33" s="3">
        <v>5.67</v>
      </c>
      <c r="CU33" s="3">
        <f>CT33*基本シート!$C$3</f>
        <v>90.72</v>
      </c>
      <c r="CV33" s="3">
        <v>6.68</v>
      </c>
      <c r="CW33" s="3">
        <f>CV33*基本シート!$C$3</f>
        <v>106.88</v>
      </c>
      <c r="CX33" s="3">
        <v>7.79</v>
      </c>
      <c r="CY33" s="3">
        <f>CX33*基本シート!$C$3</f>
        <v>124.64</v>
      </c>
      <c r="CZ33" s="3">
        <v>7.76</v>
      </c>
      <c r="DA33" s="3">
        <f>CZ33*基本シート!$C$3</f>
        <v>124.16</v>
      </c>
      <c r="DB33" s="3">
        <v>7.9</v>
      </c>
      <c r="DC33" s="3">
        <f>DB33*基本シート!$C$3</f>
        <v>126.4</v>
      </c>
      <c r="DD33" s="3">
        <v>6.96</v>
      </c>
      <c r="DE33" s="3">
        <f>DD33*基本シート!$C$3</f>
        <v>111.36</v>
      </c>
      <c r="DF33" s="3">
        <v>5.76</v>
      </c>
      <c r="DG33" s="3">
        <f>DF33*基本シート!$C$3</f>
        <v>92.16</v>
      </c>
      <c r="DH33" s="3">
        <v>2.46</v>
      </c>
      <c r="DI33" s="3">
        <f>DH33*基本シート!$C$3</f>
        <v>39.36</v>
      </c>
      <c r="DJ33" s="3">
        <v>0.55000000000000004</v>
      </c>
      <c r="DK33" s="3">
        <f>DJ33*基本シート!$C$3</f>
        <v>8.8000000000000007</v>
      </c>
      <c r="DL33" s="3">
        <v>0.02</v>
      </c>
      <c r="DM33" s="3">
        <f>DL33*基本シート!$C$3</f>
        <v>0.32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</v>
      </c>
      <c r="DW33" s="3">
        <f>DV33*基本シート!$C$3</f>
        <v>0</v>
      </c>
      <c r="DX33" s="3">
        <v>0.01</v>
      </c>
      <c r="DY33" s="3">
        <f>DX33*基本シート!$C$3</f>
        <v>0.16</v>
      </c>
      <c r="DZ33" s="3">
        <f t="shared" si="11"/>
        <v>51.899999999999984</v>
      </c>
      <c r="EA33" s="3">
        <f>ROUND(DZ33*基本シート!$C$3,0)</f>
        <v>830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0.2</v>
      </c>
      <c r="EH33" s="3">
        <v>1.55</v>
      </c>
      <c r="EI33" s="3">
        <v>2.4500000000000002</v>
      </c>
      <c r="EJ33" s="3">
        <v>0.11</v>
      </c>
      <c r="EK33" s="3">
        <v>0</v>
      </c>
      <c r="EL33" s="3">
        <v>0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4.32</v>
      </c>
      <c r="FA33" s="3">
        <v>0.21</v>
      </c>
      <c r="FB33" s="3">
        <v>0.24</v>
      </c>
      <c r="FC33" s="3">
        <v>0.25</v>
      </c>
      <c r="FD33" s="3">
        <v>0.25</v>
      </c>
      <c r="FE33" s="3">
        <v>0.24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</v>
      </c>
      <c r="FM33" s="3">
        <v>0.01</v>
      </c>
      <c r="FN33" s="3">
        <v>0</v>
      </c>
      <c r="FO33" s="3">
        <v>0</v>
      </c>
      <c r="FP33" s="3">
        <v>0</v>
      </c>
      <c r="FQ33" s="3">
        <v>0.08</v>
      </c>
      <c r="FR33" s="3">
        <v>0.64</v>
      </c>
      <c r="FS33" s="3">
        <v>0.4</v>
      </c>
      <c r="FT33" s="3">
        <v>0.5</v>
      </c>
      <c r="FU33" s="3">
        <v>0.7</v>
      </c>
      <c r="FV33" s="3">
        <v>0.44</v>
      </c>
      <c r="FW33" s="3">
        <v>0.28999999999999998</v>
      </c>
      <c r="FX33" s="3">
        <v>0.25</v>
      </c>
      <c r="FY33" s="3">
        <f t="shared" si="13"/>
        <v>4.51</v>
      </c>
      <c r="FZ33" s="3">
        <v>0.2</v>
      </c>
      <c r="GA33" s="3">
        <v>0.23</v>
      </c>
      <c r="GB33" s="3">
        <v>0.24</v>
      </c>
      <c r="GC33" s="3">
        <v>0.24</v>
      </c>
      <c r="GD33" s="3">
        <v>0.23</v>
      </c>
      <c r="GE33" s="3">
        <v>0.2</v>
      </c>
      <c r="GF33" s="3">
        <v>0.22</v>
      </c>
      <c r="GG33" s="3">
        <v>0.4</v>
      </c>
      <c r="GH33" s="3">
        <v>0.36</v>
      </c>
      <c r="GI33" s="3">
        <v>0.21</v>
      </c>
      <c r="GJ33" s="3">
        <v>0.24</v>
      </c>
      <c r="GK33" s="3">
        <v>0.23</v>
      </c>
      <c r="GL33" s="3">
        <v>0.2</v>
      </c>
      <c r="GM33" s="3">
        <v>0.25</v>
      </c>
      <c r="GN33" s="3">
        <v>0.24</v>
      </c>
      <c r="GO33" s="3">
        <v>1.67</v>
      </c>
      <c r="GP33" s="3">
        <v>1.58</v>
      </c>
      <c r="GQ33" s="3">
        <v>1.32</v>
      </c>
      <c r="GR33" s="3">
        <v>0.43</v>
      </c>
      <c r="GS33" s="3">
        <v>0.5</v>
      </c>
      <c r="GT33" s="3">
        <v>0.7</v>
      </c>
      <c r="GU33" s="3">
        <v>0.45</v>
      </c>
      <c r="GV33" s="3">
        <v>0.28999999999999998</v>
      </c>
      <c r="GW33" s="3">
        <v>0.24</v>
      </c>
      <c r="GX33" s="3">
        <f t="shared" si="14"/>
        <v>10.869999999999997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423</v>
      </c>
      <c r="C34" s="6" t="str">
        <f t="shared" si="9"/>
        <v>日曜日</v>
      </c>
      <c r="D34" s="6"/>
      <c r="E34" s="6" t="str">
        <f t="shared" si="10"/>
        <v>〇</v>
      </c>
      <c r="F34" s="6" t="s">
        <v>428</v>
      </c>
      <c r="G34" s="6" t="s">
        <v>428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0.04</v>
      </c>
      <c r="Q34" s="3">
        <f>IF($E34="〇",P34*基本シート!$E$2,P34*VLOOKUP(LEFT(Q$6,FIND("(",Q$6)-1),基本シート!$B$6:$C$29,2,FALSE))</f>
        <v>1.1964000000000001</v>
      </c>
      <c r="R34" s="3">
        <v>0</v>
      </c>
      <c r="S34" s="3">
        <f>IF($E34="〇",R34*基本シート!$E$2,R34*VLOOKUP(LEFT(S$6,FIND("(",S$6)-1),基本シート!$B$6:$C$29,2,FALSE))</f>
        <v>0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0.02</v>
      </c>
      <c r="BA34" s="3">
        <f>IF($E34="〇",AZ34*基本シート!$E$2,AZ34*VLOOKUP(LEFT(BA$6,FIND("(",BA$6)-1),基本シート!$B$6:$C$29,2,FALSE))</f>
        <v>0.59820000000000007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0.1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0.14000000000000001</v>
      </c>
      <c r="BL34" s="3">
        <v>1.75</v>
      </c>
      <c r="BM34" s="3">
        <v>4.4400000000000004</v>
      </c>
      <c r="BN34" s="3">
        <v>6.02</v>
      </c>
      <c r="BO34" s="3">
        <v>7.18</v>
      </c>
      <c r="BP34" s="3">
        <v>7.81</v>
      </c>
      <c r="BQ34" s="3">
        <v>8</v>
      </c>
      <c r="BR34" s="3">
        <v>7.56</v>
      </c>
      <c r="BS34" s="3">
        <v>7.22</v>
      </c>
      <c r="BT34" s="3">
        <v>5.87</v>
      </c>
      <c r="BU34" s="3">
        <v>4.29</v>
      </c>
      <c r="BV34" s="3">
        <v>2.41</v>
      </c>
      <c r="BW34" s="3">
        <v>0.71</v>
      </c>
      <c r="BX34" s="3">
        <v>0.02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0.01</v>
      </c>
      <c r="CE34" s="3">
        <f>CD34*基本シート!$C$3</f>
        <v>0.16</v>
      </c>
      <c r="CF34" s="3">
        <v>0</v>
      </c>
      <c r="CG34" s="3">
        <f>CF34*基本シート!$C$3</f>
        <v>0</v>
      </c>
      <c r="CH34" s="3">
        <v>0.01</v>
      </c>
      <c r="CI34" s="3">
        <f>CH34*基本シート!$C$3</f>
        <v>0.16</v>
      </c>
      <c r="CJ34" s="3">
        <v>0.01</v>
      </c>
      <c r="CK34" s="3">
        <f>CJ34*基本シート!$C$3</f>
        <v>0.16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4.8499999999999996</v>
      </c>
      <c r="CU34" s="3">
        <f>CT34*基本シート!$C$3</f>
        <v>77.599999999999994</v>
      </c>
      <c r="CV34" s="3">
        <v>6.95</v>
      </c>
      <c r="CW34" s="3">
        <f>CV34*基本シート!$C$3</f>
        <v>111.2</v>
      </c>
      <c r="CX34" s="3">
        <v>7.62</v>
      </c>
      <c r="CY34" s="3">
        <f>CX34*基本シート!$C$3</f>
        <v>121.92</v>
      </c>
      <c r="CZ34" s="3">
        <v>7.84</v>
      </c>
      <c r="DA34" s="3">
        <f>CZ34*基本シート!$C$3</f>
        <v>125.44</v>
      </c>
      <c r="DB34" s="3">
        <v>7.42</v>
      </c>
      <c r="DC34" s="3">
        <f>DB34*基本シート!$C$3</f>
        <v>118.72</v>
      </c>
      <c r="DD34" s="3">
        <v>7.07</v>
      </c>
      <c r="DE34" s="3">
        <f>DD34*基本シート!$C$3</f>
        <v>113.12</v>
      </c>
      <c r="DF34" s="3">
        <v>5.69</v>
      </c>
      <c r="DG34" s="3">
        <f>DF34*基本シート!$C$3</f>
        <v>91.04</v>
      </c>
      <c r="DH34" s="3">
        <v>3.99</v>
      </c>
      <c r="DI34" s="3">
        <f>DH34*基本シート!$C$3</f>
        <v>63.84</v>
      </c>
      <c r="DJ34" s="3">
        <v>0.97</v>
      </c>
      <c r="DK34" s="3">
        <f>DJ34*基本シート!$C$3</f>
        <v>15.52</v>
      </c>
      <c r="DL34" s="3">
        <v>0.06</v>
      </c>
      <c r="DM34" s="3">
        <f>DL34*基本シート!$C$3</f>
        <v>0.96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52.569999999999993</v>
      </c>
      <c r="EA34" s="3">
        <f>ROUND(DZ34*基本シート!$C$3,0)</f>
        <v>841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1.5</v>
      </c>
      <c r="EI34" s="3">
        <v>3.56</v>
      </c>
      <c r="EJ34" s="3">
        <v>0.82</v>
      </c>
      <c r="EK34" s="3">
        <v>0</v>
      </c>
      <c r="EL34" s="3">
        <v>0</v>
      </c>
      <c r="EM34" s="3">
        <v>0</v>
      </c>
      <c r="EN34" s="3">
        <v>0.01</v>
      </c>
      <c r="EO34" s="3">
        <v>0</v>
      </c>
      <c r="EP34" s="3">
        <v>0</v>
      </c>
      <c r="EQ34" s="3">
        <v>0.01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5.9</v>
      </c>
      <c r="FA34" s="3">
        <v>0.21</v>
      </c>
      <c r="FB34" s="3">
        <v>0.18</v>
      </c>
      <c r="FC34" s="3">
        <v>0.2</v>
      </c>
      <c r="FD34" s="3">
        <v>0.19</v>
      </c>
      <c r="FE34" s="3">
        <v>0.36</v>
      </c>
      <c r="FF34" s="3">
        <v>0.1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0.31</v>
      </c>
      <c r="FS34" s="3">
        <v>0.18</v>
      </c>
      <c r="FT34" s="3">
        <v>0.24</v>
      </c>
      <c r="FU34" s="3">
        <v>0.49</v>
      </c>
      <c r="FV34" s="3">
        <v>0.66</v>
      </c>
      <c r="FW34" s="3">
        <v>0.4</v>
      </c>
      <c r="FX34" s="3">
        <v>0.3</v>
      </c>
      <c r="FY34" s="3">
        <f t="shared" si="13"/>
        <v>3.82</v>
      </c>
      <c r="FZ34" s="3">
        <v>0.2</v>
      </c>
      <c r="GA34" s="3">
        <v>0.18</v>
      </c>
      <c r="GB34" s="3">
        <v>0.19</v>
      </c>
      <c r="GC34" s="3">
        <v>0.18</v>
      </c>
      <c r="GD34" s="3">
        <v>0.39</v>
      </c>
      <c r="GE34" s="3">
        <v>0.23</v>
      </c>
      <c r="GF34" s="3">
        <v>0.24</v>
      </c>
      <c r="GG34" s="3">
        <v>0.88</v>
      </c>
      <c r="GH34" s="3">
        <v>0.35</v>
      </c>
      <c r="GI34" s="3">
        <v>0.23</v>
      </c>
      <c r="GJ34" s="3">
        <v>0.19</v>
      </c>
      <c r="GK34" s="3">
        <v>0.16</v>
      </c>
      <c r="GL34" s="3">
        <v>0.13</v>
      </c>
      <c r="GM34" s="3">
        <v>0.15</v>
      </c>
      <c r="GN34" s="3">
        <v>0.18</v>
      </c>
      <c r="GO34" s="3">
        <v>0.28999999999999998</v>
      </c>
      <c r="GP34" s="3">
        <v>1.44</v>
      </c>
      <c r="GQ34" s="3">
        <v>0.97</v>
      </c>
      <c r="GR34" s="3">
        <v>0.19</v>
      </c>
      <c r="GS34" s="3">
        <v>0.25</v>
      </c>
      <c r="GT34" s="3">
        <v>0.48</v>
      </c>
      <c r="GU34" s="3">
        <v>0.66</v>
      </c>
      <c r="GV34" s="3">
        <v>0.41</v>
      </c>
      <c r="GW34" s="3">
        <v>0.3</v>
      </c>
      <c r="GX34" s="3">
        <f t="shared" si="14"/>
        <v>8.870000000000001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424</v>
      </c>
      <c r="C35" s="6" t="str">
        <f t="shared" si="9"/>
        <v>月曜日</v>
      </c>
      <c r="D35" s="6" t="s">
        <v>82</v>
      </c>
      <c r="E35" s="6" t="str">
        <f t="shared" si="10"/>
        <v>〇</v>
      </c>
      <c r="F35" s="6" t="s">
        <v>428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0.01</v>
      </c>
      <c r="S35" s="3">
        <f>IF($E35="〇",R35*基本シート!$E$2,R35*VLOOKUP(LEFT(S$6,FIND("(",S$6)-1),基本シート!$B$6:$C$29,2,FALSE))</f>
        <v>0.29910000000000003</v>
      </c>
      <c r="T35" s="3">
        <v>0.01</v>
      </c>
      <c r="U35" s="3">
        <f>IF($E35="〇",T35*基本シート!$E$2,T35*VLOOKUP(LEFT(U$6,FIND("(",U$6)-1),基本シート!$B$6:$C$29,2,FALSE))</f>
        <v>0.29910000000000003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0.37</v>
      </c>
      <c r="BL35" s="3">
        <v>1.84</v>
      </c>
      <c r="BM35" s="3">
        <v>4.34</v>
      </c>
      <c r="BN35" s="3">
        <v>5.83</v>
      </c>
      <c r="BO35" s="3">
        <v>7.3</v>
      </c>
      <c r="BP35" s="3">
        <v>8.02</v>
      </c>
      <c r="BQ35" s="3">
        <v>8.27</v>
      </c>
      <c r="BR35" s="3">
        <v>7.95</v>
      </c>
      <c r="BS35" s="3">
        <v>6.83</v>
      </c>
      <c r="BT35" s="3">
        <v>5.76</v>
      </c>
      <c r="BU35" s="3">
        <v>4.2300000000000004</v>
      </c>
      <c r="BV35" s="3">
        <v>2.3199999999999998</v>
      </c>
      <c r="BW35" s="3">
        <v>0.65</v>
      </c>
      <c r="BX35" s="3">
        <v>0.02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0.7</v>
      </c>
      <c r="CS35" s="3">
        <f>CR35*基本シート!$C$3</f>
        <v>11.2</v>
      </c>
      <c r="CT35" s="3">
        <v>5.58</v>
      </c>
      <c r="CU35" s="3">
        <f>CT35*基本シート!$C$3</f>
        <v>89.28</v>
      </c>
      <c r="CV35" s="3">
        <v>7.08</v>
      </c>
      <c r="CW35" s="3">
        <f>CV35*基本シート!$C$3</f>
        <v>113.28</v>
      </c>
      <c r="CX35" s="3">
        <v>7.8</v>
      </c>
      <c r="CY35" s="3">
        <f>CX35*基本シート!$C$3</f>
        <v>124.8</v>
      </c>
      <c r="CZ35" s="3">
        <v>7.32</v>
      </c>
      <c r="DA35" s="3">
        <f>CZ35*基本シート!$C$3</f>
        <v>117.12</v>
      </c>
      <c r="DB35" s="3">
        <v>7.72</v>
      </c>
      <c r="DC35" s="3">
        <f>DB35*基本シート!$C$3</f>
        <v>123.52</v>
      </c>
      <c r="DD35" s="3">
        <v>6.63</v>
      </c>
      <c r="DE35" s="3">
        <f>DD35*基本シート!$C$3</f>
        <v>106.08</v>
      </c>
      <c r="DF35" s="3">
        <v>5.54</v>
      </c>
      <c r="DG35" s="3">
        <f>DF35*基本シート!$C$3</f>
        <v>88.64</v>
      </c>
      <c r="DH35" s="3">
        <v>3.34</v>
      </c>
      <c r="DI35" s="3">
        <f>DH35*基本シート!$C$3</f>
        <v>53.44</v>
      </c>
      <c r="DJ35" s="3">
        <v>0.85</v>
      </c>
      <c r="DK35" s="3">
        <f>DJ35*基本シート!$C$3</f>
        <v>13.6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52.620000000000005</v>
      </c>
      <c r="EA35" s="3">
        <f>ROUND(DZ35*基本シート!$C$3,0)</f>
        <v>842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0.16</v>
      </c>
      <c r="EH35" s="3">
        <v>1.5</v>
      </c>
      <c r="EI35" s="3">
        <v>3.25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4.93</v>
      </c>
      <c r="FA35" s="3">
        <v>0.26</v>
      </c>
      <c r="FB35" s="3">
        <v>0.21</v>
      </c>
      <c r="FC35" s="3">
        <v>0.2</v>
      </c>
      <c r="FD35" s="3">
        <v>0.21</v>
      </c>
      <c r="FE35" s="3">
        <v>0.21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0.01</v>
      </c>
      <c r="FQ35" s="3">
        <v>0.02</v>
      </c>
      <c r="FR35" s="3">
        <v>0.52</v>
      </c>
      <c r="FS35" s="3">
        <v>0.6</v>
      </c>
      <c r="FT35" s="3">
        <v>0.37</v>
      </c>
      <c r="FU35" s="3">
        <v>0.44</v>
      </c>
      <c r="FV35" s="3">
        <v>0.77</v>
      </c>
      <c r="FW35" s="3">
        <v>0.33</v>
      </c>
      <c r="FX35" s="3">
        <v>0.21</v>
      </c>
      <c r="FY35" s="3">
        <f t="shared" si="13"/>
        <v>4.3599999999999994</v>
      </c>
      <c r="FZ35" s="3">
        <v>0.26</v>
      </c>
      <c r="GA35" s="3">
        <v>0.2</v>
      </c>
      <c r="GB35" s="3">
        <v>0.2</v>
      </c>
      <c r="GC35" s="3">
        <v>0.21</v>
      </c>
      <c r="GD35" s="3">
        <v>0.21</v>
      </c>
      <c r="GE35" s="3">
        <v>0.21</v>
      </c>
      <c r="GF35" s="3">
        <v>0.34</v>
      </c>
      <c r="GG35" s="3">
        <v>0.39</v>
      </c>
      <c r="GH35" s="3">
        <v>0.24</v>
      </c>
      <c r="GI35" s="3">
        <v>0.22</v>
      </c>
      <c r="GJ35" s="3">
        <v>0.22</v>
      </c>
      <c r="GK35" s="3">
        <v>0.95</v>
      </c>
      <c r="GL35" s="3">
        <v>0.23</v>
      </c>
      <c r="GM35" s="3">
        <v>0.2</v>
      </c>
      <c r="GN35" s="3">
        <v>0.21</v>
      </c>
      <c r="GO35" s="3">
        <v>0.9</v>
      </c>
      <c r="GP35" s="3">
        <v>1.49</v>
      </c>
      <c r="GQ35" s="3">
        <v>1.17</v>
      </c>
      <c r="GR35" s="3">
        <v>0.62</v>
      </c>
      <c r="GS35" s="3">
        <v>0.37</v>
      </c>
      <c r="GT35" s="3">
        <v>0.43</v>
      </c>
      <c r="GU35" s="3">
        <v>0.77</v>
      </c>
      <c r="GV35" s="3">
        <v>0.33</v>
      </c>
      <c r="GW35" s="3">
        <v>0.21</v>
      </c>
      <c r="GX35" s="3">
        <f t="shared" si="14"/>
        <v>10.58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425</v>
      </c>
      <c r="C36" s="6" t="str">
        <f t="shared" si="9"/>
        <v>火曜日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0.02</v>
      </c>
      <c r="BA36" s="3">
        <f>IF($E36="〇",AZ36*基本シート!$E$2,AZ36*VLOOKUP(LEFT(BA$6,FIND("(",BA$6)-1),基本シート!$B$6:$C$29,2,FALSE))</f>
        <v>0.59820000000000007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0.11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0.02</v>
      </c>
      <c r="BM36" s="3">
        <v>0.09</v>
      </c>
      <c r="BN36" s="3">
        <v>0.91</v>
      </c>
      <c r="BO36" s="3">
        <v>3.87</v>
      </c>
      <c r="BP36" s="3">
        <v>4.4000000000000004</v>
      </c>
      <c r="BQ36" s="3">
        <v>3.45</v>
      </c>
      <c r="BR36" s="3">
        <v>3.02</v>
      </c>
      <c r="BS36" s="3">
        <v>2.09</v>
      </c>
      <c r="BT36" s="3">
        <v>0.81</v>
      </c>
      <c r="BU36" s="3">
        <v>0.28000000000000003</v>
      </c>
      <c r="BV36" s="3">
        <v>0.43</v>
      </c>
      <c r="BW36" s="3">
        <v>0.04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0.01</v>
      </c>
      <c r="CM36" s="3">
        <f>CL36*基本シート!$C$3</f>
        <v>0.16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1.79</v>
      </c>
      <c r="CY36" s="3">
        <f>CX36*基本シート!$C$3</f>
        <v>28.64</v>
      </c>
      <c r="CZ36" s="3">
        <v>3.26</v>
      </c>
      <c r="DA36" s="3">
        <f>CZ36*基本シート!$C$3</f>
        <v>52.16</v>
      </c>
      <c r="DB36" s="3">
        <v>2.2599999999999998</v>
      </c>
      <c r="DC36" s="3">
        <f>DB36*基本シート!$C$3</f>
        <v>36.159999999999997</v>
      </c>
      <c r="DD36" s="3">
        <v>1.92</v>
      </c>
      <c r="DE36" s="3">
        <f>DD36*基本シート!$C$3</f>
        <v>30.72</v>
      </c>
      <c r="DF36" s="3">
        <v>0.64</v>
      </c>
      <c r="DG36" s="3">
        <f>DF36*基本シート!$C$3</f>
        <v>10.24</v>
      </c>
      <c r="DH36" s="3">
        <v>0.12</v>
      </c>
      <c r="DI36" s="3">
        <f>DH36*基本シート!$C$3</f>
        <v>1.92</v>
      </c>
      <c r="DJ36" s="3">
        <v>0.14000000000000001</v>
      </c>
      <c r="DK36" s="3">
        <f>DJ36*基本シート!$C$3</f>
        <v>2.2400000000000002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10.229999999999999</v>
      </c>
      <c r="EA36" s="3">
        <f>ROUND(DZ36*基本シート!$C$3,0)</f>
        <v>164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</v>
      </c>
      <c r="EH36" s="3">
        <v>0</v>
      </c>
      <c r="EI36" s="3">
        <v>0</v>
      </c>
      <c r="EJ36" s="3">
        <v>0.71</v>
      </c>
      <c r="EK36" s="3">
        <v>3.61</v>
      </c>
      <c r="EL36" s="3">
        <v>2.4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6.7200000000000006</v>
      </c>
      <c r="FA36" s="3">
        <v>0.19</v>
      </c>
      <c r="FB36" s="3">
        <v>0.18</v>
      </c>
      <c r="FC36" s="3">
        <v>0.19</v>
      </c>
      <c r="FD36" s="3">
        <v>0.2</v>
      </c>
      <c r="FE36" s="3">
        <v>0.33</v>
      </c>
      <c r="FF36" s="3">
        <v>0.27</v>
      </c>
      <c r="FG36" s="3">
        <v>0.38</v>
      </c>
      <c r="FH36" s="3">
        <v>0.16</v>
      </c>
      <c r="FI36" s="3">
        <v>0</v>
      </c>
      <c r="FJ36" s="3">
        <v>0</v>
      </c>
      <c r="FK36" s="3">
        <v>0</v>
      </c>
      <c r="FL36" s="3">
        <v>0.01</v>
      </c>
      <c r="FM36" s="3">
        <v>0</v>
      </c>
      <c r="FN36" s="3">
        <v>0.01</v>
      </c>
      <c r="FO36" s="3">
        <v>0</v>
      </c>
      <c r="FP36" s="3">
        <v>0.01</v>
      </c>
      <c r="FQ36" s="3">
        <v>0.69</v>
      </c>
      <c r="FR36" s="3">
        <v>1.56</v>
      </c>
      <c r="FS36" s="3">
        <v>0.79</v>
      </c>
      <c r="FT36" s="3">
        <v>0.4</v>
      </c>
      <c r="FU36" s="3">
        <v>0.57999999999999996</v>
      </c>
      <c r="FV36" s="3">
        <v>0.59</v>
      </c>
      <c r="FW36" s="3">
        <v>0.6</v>
      </c>
      <c r="FX36" s="3">
        <v>0.23</v>
      </c>
      <c r="FY36" s="3">
        <f t="shared" si="13"/>
        <v>7.37</v>
      </c>
      <c r="FZ36" s="3">
        <v>0.19</v>
      </c>
      <c r="GA36" s="3">
        <v>0.18</v>
      </c>
      <c r="GB36" s="3">
        <v>0.19</v>
      </c>
      <c r="GC36" s="3">
        <v>0.2</v>
      </c>
      <c r="GD36" s="3">
        <v>0.36</v>
      </c>
      <c r="GE36" s="3">
        <v>0.27</v>
      </c>
      <c r="GF36" s="3">
        <v>0.39</v>
      </c>
      <c r="GG36" s="3">
        <v>0.25</v>
      </c>
      <c r="GH36" s="3">
        <v>0.2</v>
      </c>
      <c r="GI36" s="3">
        <v>0.25</v>
      </c>
      <c r="GJ36" s="3">
        <v>0.21</v>
      </c>
      <c r="GK36" s="3">
        <v>0.2</v>
      </c>
      <c r="GL36" s="3">
        <v>0.76</v>
      </c>
      <c r="GM36" s="3">
        <v>0.18</v>
      </c>
      <c r="GN36" s="3">
        <v>0.17</v>
      </c>
      <c r="GO36" s="3">
        <v>0.17</v>
      </c>
      <c r="GP36" s="3">
        <v>0.98</v>
      </c>
      <c r="GQ36" s="3">
        <v>1.6</v>
      </c>
      <c r="GR36" s="3">
        <v>0.8</v>
      </c>
      <c r="GS36" s="3">
        <v>0.4</v>
      </c>
      <c r="GT36" s="3">
        <v>0.56999999999999995</v>
      </c>
      <c r="GU36" s="3">
        <v>0.57999999999999996</v>
      </c>
      <c r="GV36" s="3">
        <v>0.61</v>
      </c>
      <c r="GW36" s="3">
        <v>0.23</v>
      </c>
      <c r="GX36" s="3">
        <f t="shared" si="14"/>
        <v>9.94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7.7399999999999984</v>
      </c>
      <c r="I38" s="3">
        <f t="shared" ref="I38:M38" si="15">SUM(I7:I36)</f>
        <v>231.50340000000003</v>
      </c>
      <c r="J38" s="3">
        <f t="shared" si="15"/>
        <v>8.85</v>
      </c>
      <c r="K38" s="3">
        <f t="shared" si="15"/>
        <v>264.70349999999996</v>
      </c>
      <c r="L38" s="3">
        <f t="shared" si="15"/>
        <v>9.5</v>
      </c>
      <c r="M38" s="3">
        <f t="shared" si="15"/>
        <v>284.14500000000004</v>
      </c>
      <c r="N38" s="3">
        <f>SUM(N7:N37)</f>
        <v>11.060000000000002</v>
      </c>
      <c r="O38" s="3">
        <f t="shared" ref="O38:BZ38" si="16">SUM(O7:O37)</f>
        <v>330.80459999999999</v>
      </c>
      <c r="P38" s="3">
        <f t="shared" si="16"/>
        <v>13.029999999999996</v>
      </c>
      <c r="Q38" s="3">
        <f t="shared" si="16"/>
        <v>389.7272999999999</v>
      </c>
      <c r="R38" s="3">
        <f t="shared" si="16"/>
        <v>8.740000000000002</v>
      </c>
      <c r="S38" s="3">
        <f t="shared" si="16"/>
        <v>261.41340000000008</v>
      </c>
      <c r="T38" s="3"/>
      <c r="U38" s="3">
        <f t="shared" si="16"/>
        <v>129.51029999999997</v>
      </c>
      <c r="V38" s="3"/>
      <c r="W38" s="3">
        <f t="shared" si="16"/>
        <v>12.937499999999995</v>
      </c>
      <c r="X38" s="3"/>
      <c r="Y38" s="3">
        <f t="shared" si="16"/>
        <v>2.3058000000000001</v>
      </c>
      <c r="Z38" s="3"/>
      <c r="AA38" s="3">
        <f t="shared" si="16"/>
        <v>0.73959999999999992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13.242099999999997</v>
      </c>
      <c r="AP38" s="3"/>
      <c r="AQ38" s="3">
        <f t="shared" si="16"/>
        <v>74.677799999999962</v>
      </c>
      <c r="AR38" s="3"/>
      <c r="AS38" s="3">
        <f t="shared" si="16"/>
        <v>61.103999999999999</v>
      </c>
      <c r="AT38" s="3"/>
      <c r="AU38" s="3">
        <f t="shared" si="16"/>
        <v>33.069900000000004</v>
      </c>
      <c r="AV38" s="3"/>
      <c r="AW38" s="3">
        <f t="shared" si="16"/>
        <v>55.344900000000003</v>
      </c>
      <c r="AX38" s="3"/>
      <c r="AY38" s="3">
        <f t="shared" si="16"/>
        <v>111.8634</v>
      </c>
      <c r="AZ38" s="3"/>
      <c r="BA38" s="3">
        <f t="shared" si="16"/>
        <v>145.96080000000003</v>
      </c>
      <c r="BB38" s="3">
        <f t="shared" si="16"/>
        <v>5.0199999999999996</v>
      </c>
      <c r="BC38" s="3">
        <f t="shared" si="16"/>
        <v>150.1482</v>
      </c>
      <c r="BD38" s="3">
        <f t="shared" si="16"/>
        <v>83.84999999999998</v>
      </c>
      <c r="BE38" s="3">
        <f t="shared" si="16"/>
        <v>2554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4.42</v>
      </c>
      <c r="BL38" s="3">
        <f t="shared" si="16"/>
        <v>35.040000000000013</v>
      </c>
      <c r="BM38" s="3">
        <f t="shared" si="16"/>
        <v>88.8</v>
      </c>
      <c r="BN38" s="3">
        <f t="shared" si="16"/>
        <v>130.34</v>
      </c>
      <c r="BO38" s="3">
        <f t="shared" si="16"/>
        <v>164.99000000000004</v>
      </c>
      <c r="BP38" s="3">
        <f t="shared" si="16"/>
        <v>186.24</v>
      </c>
      <c r="BQ38" s="3">
        <f t="shared" si="16"/>
        <v>197.07000000000002</v>
      </c>
      <c r="BR38" s="3">
        <f t="shared" si="16"/>
        <v>182.29000000000002</v>
      </c>
      <c r="BS38" s="3">
        <f t="shared" si="16"/>
        <v>168.40000000000003</v>
      </c>
      <c r="BT38" s="3">
        <f t="shared" si="16"/>
        <v>142.27999999999997</v>
      </c>
      <c r="BU38" s="3">
        <f t="shared" si="16"/>
        <v>102.46000000000002</v>
      </c>
      <c r="BV38" s="3">
        <f t="shared" si="16"/>
        <v>51.269999999999996</v>
      </c>
      <c r="BW38" s="3">
        <f t="shared" si="16"/>
        <v>12.97</v>
      </c>
      <c r="BX38" s="3">
        <f t="shared" si="16"/>
        <v>9.0000000000000011E-2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0.04</v>
      </c>
      <c r="CE38" s="3">
        <f t="shared" si="17"/>
        <v>0.64</v>
      </c>
      <c r="CF38" s="3">
        <f t="shared" si="17"/>
        <v>0.08</v>
      </c>
      <c r="CG38" s="3">
        <f t="shared" si="17"/>
        <v>1.28</v>
      </c>
      <c r="CH38" s="3">
        <f t="shared" si="17"/>
        <v>6.0000000000000005E-2</v>
      </c>
      <c r="CI38" s="3">
        <f t="shared" si="17"/>
        <v>0.96000000000000008</v>
      </c>
      <c r="CJ38" s="3">
        <f t="shared" si="17"/>
        <v>7.0000000000000007E-2</v>
      </c>
      <c r="CK38" s="3">
        <f t="shared" si="17"/>
        <v>1.1200000000000001</v>
      </c>
      <c r="CL38" s="3">
        <f t="shared" si="17"/>
        <v>7.0000000000000007E-2</v>
      </c>
      <c r="CM38" s="3">
        <f t="shared" si="17"/>
        <v>1.1200000000000001</v>
      </c>
      <c r="CN38" s="3">
        <f t="shared" si="17"/>
        <v>0.04</v>
      </c>
      <c r="CO38" s="3">
        <f t="shared" si="17"/>
        <v>0.64</v>
      </c>
      <c r="CP38" s="3">
        <f t="shared" si="17"/>
        <v>0.18000000000000002</v>
      </c>
      <c r="CQ38" s="3">
        <f t="shared" si="17"/>
        <v>2.8800000000000003</v>
      </c>
      <c r="CR38" s="3">
        <f t="shared" si="17"/>
        <v>2.2199999999999998</v>
      </c>
      <c r="CS38" s="3">
        <f t="shared" si="17"/>
        <v>35.519999999999996</v>
      </c>
      <c r="CT38" s="3">
        <f t="shared" si="17"/>
        <v>54.889999999999993</v>
      </c>
      <c r="CU38" s="3">
        <f t="shared" si="17"/>
        <v>878.2399999999999</v>
      </c>
      <c r="CV38" s="3">
        <f t="shared" si="17"/>
        <v>128.45000000000002</v>
      </c>
      <c r="CW38" s="3">
        <f t="shared" si="17"/>
        <v>2055.2000000000003</v>
      </c>
      <c r="CX38" s="3">
        <f t="shared" si="17"/>
        <v>173.56999999999996</v>
      </c>
      <c r="CY38" s="3">
        <f t="shared" si="17"/>
        <v>2777.1199999999994</v>
      </c>
      <c r="CZ38" s="3">
        <f t="shared" si="17"/>
        <v>187.60999999999999</v>
      </c>
      <c r="DA38" s="3">
        <f t="shared" si="17"/>
        <v>3001.7599999999998</v>
      </c>
      <c r="DB38" s="3">
        <f t="shared" si="17"/>
        <v>174.32999999999998</v>
      </c>
      <c r="DC38" s="3">
        <f t="shared" si="17"/>
        <v>2789.2799999999997</v>
      </c>
      <c r="DD38" s="3">
        <f t="shared" si="17"/>
        <v>160.83999999999997</v>
      </c>
      <c r="DE38" s="3">
        <f t="shared" si="17"/>
        <v>2573.4399999999996</v>
      </c>
      <c r="DF38" s="3">
        <f t="shared" si="17"/>
        <v>133.62</v>
      </c>
      <c r="DG38" s="3">
        <f t="shared" si="17"/>
        <v>2137.92</v>
      </c>
      <c r="DH38" s="3">
        <f t="shared" si="17"/>
        <v>75.14</v>
      </c>
      <c r="DI38" s="3">
        <f t="shared" si="17"/>
        <v>1202.24</v>
      </c>
      <c r="DJ38" s="3">
        <f t="shared" si="17"/>
        <v>14.570000000000002</v>
      </c>
      <c r="DK38" s="3">
        <f t="shared" si="17"/>
        <v>233.12000000000003</v>
      </c>
      <c r="DL38" s="3">
        <f t="shared" si="17"/>
        <v>0.38000000000000012</v>
      </c>
      <c r="DM38" s="3">
        <f t="shared" si="17"/>
        <v>6.0800000000000018</v>
      </c>
      <c r="DN38" s="3">
        <f t="shared" si="17"/>
        <v>0.22000000000000006</v>
      </c>
      <c r="DO38" s="3">
        <f t="shared" si="17"/>
        <v>3.5200000000000009</v>
      </c>
      <c r="DP38" s="3">
        <f t="shared" si="17"/>
        <v>0.18000000000000002</v>
      </c>
      <c r="DQ38" s="3">
        <f t="shared" si="17"/>
        <v>2.8800000000000003</v>
      </c>
      <c r="DR38" s="3">
        <f t="shared" si="17"/>
        <v>0.26000000000000006</v>
      </c>
      <c r="DS38" s="3">
        <f t="shared" si="17"/>
        <v>4.160000000000001</v>
      </c>
      <c r="DT38" s="3">
        <f t="shared" si="17"/>
        <v>0.25000000000000006</v>
      </c>
      <c r="DU38" s="3">
        <f t="shared" si="17"/>
        <v>4.0000000000000009</v>
      </c>
      <c r="DV38" s="3">
        <f t="shared" si="17"/>
        <v>0.20000000000000004</v>
      </c>
      <c r="DW38" s="3">
        <f t="shared" si="17"/>
        <v>3.2000000000000006</v>
      </c>
      <c r="DX38" s="3">
        <f t="shared" si="17"/>
        <v>0.10999999999999999</v>
      </c>
      <c r="DY38" s="3">
        <f t="shared" si="17"/>
        <v>1.7599999999999998</v>
      </c>
      <c r="DZ38" s="3">
        <f t="shared" si="17"/>
        <v>1107.3799999999997</v>
      </c>
      <c r="EA38" s="3">
        <f t="shared" si="17"/>
        <v>17718</v>
      </c>
      <c r="EB38" s="3">
        <f t="shared" si="17"/>
        <v>0.41000000000000009</v>
      </c>
      <c r="EC38" s="3">
        <f t="shared" si="17"/>
        <v>0.53000000000000014</v>
      </c>
      <c r="ED38" s="3">
        <f t="shared" si="17"/>
        <v>0.64000000000000012</v>
      </c>
      <c r="EE38" s="3">
        <f t="shared" si="17"/>
        <v>0.67000000000000015</v>
      </c>
      <c r="EF38" s="3">
        <f t="shared" si="17"/>
        <v>0.64000000000000012</v>
      </c>
      <c r="EG38" s="3">
        <f t="shared" si="17"/>
        <v>1.01</v>
      </c>
      <c r="EH38" s="3">
        <f t="shared" si="17"/>
        <v>22.33</v>
      </c>
      <c r="EI38" s="3">
        <f t="shared" si="17"/>
        <v>72.830000000000013</v>
      </c>
      <c r="EJ38" s="3">
        <f t="shared" si="17"/>
        <v>65.239999999999995</v>
      </c>
      <c r="EK38" s="3">
        <f t="shared" si="17"/>
        <v>27.21</v>
      </c>
      <c r="EL38" s="3">
        <f t="shared" si="17"/>
        <v>5.42</v>
      </c>
      <c r="EM38" s="3">
        <f t="shared" ref="EM38:GX38" si="18">SUM(EM7:EM37)</f>
        <v>0.69000000000000006</v>
      </c>
      <c r="EN38" s="3">
        <f t="shared" si="18"/>
        <v>0.33</v>
      </c>
      <c r="EO38" s="3">
        <f t="shared" si="18"/>
        <v>0.24000000000000002</v>
      </c>
      <c r="EP38" s="3">
        <f t="shared" si="18"/>
        <v>0.54</v>
      </c>
      <c r="EQ38" s="3">
        <f t="shared" si="18"/>
        <v>0.05</v>
      </c>
      <c r="ER38" s="3">
        <f t="shared" si="18"/>
        <v>0</v>
      </c>
      <c r="ES38" s="3">
        <f t="shared" si="18"/>
        <v>0.01</v>
      </c>
      <c r="ET38" s="3">
        <f t="shared" si="18"/>
        <v>0.04</v>
      </c>
      <c r="EU38" s="3">
        <f t="shared" si="18"/>
        <v>0.04</v>
      </c>
      <c r="EV38" s="3">
        <f t="shared" si="18"/>
        <v>0.04</v>
      </c>
      <c r="EW38" s="3">
        <f t="shared" si="18"/>
        <v>0.11000000000000001</v>
      </c>
      <c r="EX38" s="3">
        <f t="shared" si="18"/>
        <v>0.21000000000000002</v>
      </c>
      <c r="EY38" s="3">
        <f t="shared" si="18"/>
        <v>0.26</v>
      </c>
      <c r="EZ38" s="3">
        <f t="shared" si="18"/>
        <v>199.49000000000004</v>
      </c>
      <c r="FA38" s="3">
        <f t="shared" si="18"/>
        <v>4.0400000000000009</v>
      </c>
      <c r="FB38" s="3">
        <f t="shared" si="18"/>
        <v>2.99</v>
      </c>
      <c r="FC38" s="3">
        <f t="shared" si="18"/>
        <v>2.36</v>
      </c>
      <c r="FD38" s="3">
        <f t="shared" si="18"/>
        <v>2.3800000000000003</v>
      </c>
      <c r="FE38" s="3">
        <f t="shared" si="18"/>
        <v>3.27</v>
      </c>
      <c r="FF38" s="3">
        <f t="shared" si="18"/>
        <v>0.91</v>
      </c>
      <c r="FG38" s="3">
        <f t="shared" si="18"/>
        <v>0.38</v>
      </c>
      <c r="FH38" s="3">
        <f t="shared" si="18"/>
        <v>0.16</v>
      </c>
      <c r="FI38" s="3">
        <f t="shared" si="18"/>
        <v>0</v>
      </c>
      <c r="FJ38" s="3">
        <f t="shared" si="18"/>
        <v>0.01</v>
      </c>
      <c r="FK38" s="3">
        <f t="shared" si="18"/>
        <v>7.0000000000000007E-2</v>
      </c>
      <c r="FL38" s="3">
        <f t="shared" si="18"/>
        <v>0.04</v>
      </c>
      <c r="FM38" s="3">
        <f t="shared" si="18"/>
        <v>0.03</v>
      </c>
      <c r="FN38" s="3">
        <f t="shared" si="18"/>
        <v>0.05</v>
      </c>
      <c r="FO38" s="3">
        <f t="shared" si="18"/>
        <v>0.04</v>
      </c>
      <c r="FP38" s="3">
        <f t="shared" si="18"/>
        <v>1.9000000000000001</v>
      </c>
      <c r="FQ38" s="3">
        <f t="shared" si="18"/>
        <v>11.349999999999998</v>
      </c>
      <c r="FR38" s="3">
        <f t="shared" si="18"/>
        <v>31.729999999999997</v>
      </c>
      <c r="FS38" s="3">
        <f t="shared" si="18"/>
        <v>20.840000000000003</v>
      </c>
      <c r="FT38" s="3">
        <f t="shared" si="18"/>
        <v>14.95</v>
      </c>
      <c r="FU38" s="3">
        <f t="shared" si="18"/>
        <v>19.770000000000003</v>
      </c>
      <c r="FV38" s="3">
        <f t="shared" si="18"/>
        <v>21.26</v>
      </c>
      <c r="FW38" s="3">
        <f t="shared" si="18"/>
        <v>10.37</v>
      </c>
      <c r="FX38" s="3">
        <f t="shared" si="18"/>
        <v>6.8800000000000008</v>
      </c>
      <c r="FY38" s="3">
        <f t="shared" si="18"/>
        <v>155.77999999999997</v>
      </c>
      <c r="FZ38" s="3">
        <f t="shared" si="18"/>
        <v>11.33</v>
      </c>
      <c r="GA38" s="3">
        <f t="shared" si="18"/>
        <v>11.23</v>
      </c>
      <c r="GB38" s="3">
        <f t="shared" si="18"/>
        <v>11.159999999999998</v>
      </c>
      <c r="GC38" s="3">
        <f t="shared" si="18"/>
        <v>12.700000000000001</v>
      </c>
      <c r="GD38" s="3">
        <f t="shared" si="18"/>
        <v>15.590000000000002</v>
      </c>
      <c r="GE38" s="3">
        <f t="shared" si="18"/>
        <v>13.020000000000001</v>
      </c>
      <c r="GF38" s="3">
        <f t="shared" si="18"/>
        <v>17.239999999999998</v>
      </c>
      <c r="GG38" s="3">
        <f t="shared" si="18"/>
        <v>14.300000000000002</v>
      </c>
      <c r="GH38" s="3">
        <f t="shared" si="18"/>
        <v>10.279999999999996</v>
      </c>
      <c r="GI38" s="3">
        <f t="shared" si="18"/>
        <v>9.3600000000000048</v>
      </c>
      <c r="GJ38" s="3">
        <f t="shared" si="18"/>
        <v>7.32</v>
      </c>
      <c r="GK38" s="3">
        <f t="shared" si="18"/>
        <v>8.81</v>
      </c>
      <c r="GL38" s="3">
        <f t="shared" si="18"/>
        <v>7.66</v>
      </c>
      <c r="GM38" s="3">
        <f t="shared" si="18"/>
        <v>7.37</v>
      </c>
      <c r="GN38" s="3">
        <f t="shared" si="18"/>
        <v>8.16</v>
      </c>
      <c r="GO38" s="3">
        <f t="shared" si="18"/>
        <v>29.17</v>
      </c>
      <c r="GP38" s="3">
        <f t="shared" si="18"/>
        <v>48.410000000000004</v>
      </c>
      <c r="GQ38" s="3">
        <f t="shared" si="18"/>
        <v>46.36</v>
      </c>
      <c r="GR38" s="3">
        <f t="shared" si="18"/>
        <v>22.330000000000005</v>
      </c>
      <c r="GS38" s="3">
        <f t="shared" si="18"/>
        <v>15.629999999999999</v>
      </c>
      <c r="GT38" s="3">
        <f t="shared" si="18"/>
        <v>20.979999999999993</v>
      </c>
      <c r="GU38" s="3">
        <f t="shared" si="18"/>
        <v>24.639999999999993</v>
      </c>
      <c r="GV38" s="3">
        <f t="shared" si="18"/>
        <v>14.84</v>
      </c>
      <c r="GW38" s="3">
        <f t="shared" si="18"/>
        <v>11.530000000000003</v>
      </c>
      <c r="GX38" s="3">
        <f t="shared" si="18"/>
        <v>399.42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646" priority="92" percent="1" rank="10"/>
  </conditionalFormatting>
  <conditionalFormatting sqref="AZ7 H7 J7 L7 N7 P7 R7 T7 V7 X7 Z7 AB7 AD7 AF7 AH7 AJ7 AL7 AN7 AP7 AR7 AT7 AV7 AX7">
    <cfRule type="top10" dxfId="645" priority="91" percent="1" rank="10"/>
  </conditionalFormatting>
  <conditionalFormatting sqref="FA7:FX7 FZ7:GW7">
    <cfRule type="top10" dxfId="644" priority="90" percent="1" rank="10"/>
  </conditionalFormatting>
  <conditionalFormatting sqref="H8 J8 L8 N8 P8 R8 T8 V8 X8 Z8 AB8 AD8 AF8 AH8 AJ8 AL8 AN8 AP8 AR8 AT8 AV8 AX8 AZ8 BB8">
    <cfRule type="top10" dxfId="643" priority="89" percent="1" rank="10"/>
  </conditionalFormatting>
  <conditionalFormatting sqref="H9 J9 L9 N9 P9 R9 T9 V9 X9 Z9 AB9 AD9 AF9 AH9 AJ9 AL9 AN9 AP9 AR9 AT9 AV9 AZ9 AX9 BB9">
    <cfRule type="top10" dxfId="642" priority="88" percent="1" rank="10"/>
  </conditionalFormatting>
  <conditionalFormatting sqref="J10 H10 L10 N10 P10 R10 T10 V10 X10 Z10 AB10 AD10 AF10 AH10 AJ10 AL10 AN10 AP10 AR10 AT10 AV10 AX10 AZ10 BB10">
    <cfRule type="top10" dxfId="641" priority="87" percent="1" rank="10"/>
  </conditionalFormatting>
  <conditionalFormatting sqref="BB11 AZ11 AX11 AV11 AT11 AR11 AP11 AN11 AL11 AJ11 AH11 AF11 AD11 AB11 Z11 X11 V11 T11 R11 P11 N11 L11 J11 H11">
    <cfRule type="top10" dxfId="640" priority="86" percent="1" rank="10"/>
  </conditionalFormatting>
  <conditionalFormatting sqref="BB12 AZ12 AX12 AV12 AT12 AR12 AP12 AN12 AL12 AJ12 AH12 AF12 AD12 AB12 Z12 X12 V12 T12 R12 P12 N12 L12 J12 H12">
    <cfRule type="top10" dxfId="639" priority="85" percent="1" rank="10"/>
  </conditionalFormatting>
  <conditionalFormatting sqref="H13 J13 L13 N13 P13 R13 T13 V13 X13 Z13 AB13 AD13 AF13 AH13 AJ13 AL13 AN13 AP13 AR13 AT13 AV13 AX13 AZ13 BB13">
    <cfRule type="top10" dxfId="638" priority="84" percent="1" rank="10"/>
  </conditionalFormatting>
  <conditionalFormatting sqref="BB14 AZ14 AX14 AV14 AT14 AR14 AP14 AL14 AN14 AJ14 AH14 AF14 AD14 AB14 Z14 X14 V14 T14 R14 P14 N14 L14 J14 H14">
    <cfRule type="top10" dxfId="637" priority="83" percent="1" rank="10"/>
  </conditionalFormatting>
  <conditionalFormatting sqref="H15 J15 L15 N15 P15 R15 T15 V15 X15 Z15 AB15 AD15 AF15 AH15 AJ15 AL15 AN15 AP15 AR15 AT15 AV15 AX15 AZ15 BB15">
    <cfRule type="top10" dxfId="636" priority="82" percent="1" rank="10"/>
  </conditionalFormatting>
  <conditionalFormatting sqref="BB16 AZ16 AX16 AV16 AT16 AR16 AP16 AN16 AL16 AJ16 AH16 AF16 AD16 AB16 Z16 X16 V16 T16 R16 P16 N16 L16 J16 H16">
    <cfRule type="top10" dxfId="635" priority="81" percent="1" rank="10"/>
  </conditionalFormatting>
  <conditionalFormatting sqref="H17 J17 L17 N17 P17 R17 T17 V17 X17 Z17 AB17 AD17 AF17 AH17 AJ17 AL17 AN17 AP17 AR17 AT17 AV17 AX17 AZ17 BB17">
    <cfRule type="top10" dxfId="634" priority="80" percent="1" rank="10"/>
  </conditionalFormatting>
  <conditionalFormatting sqref="H18 J18 L18 N18 P18 R18 T18 V18 X18 Z18 AB18 AD18 AF18 AH18 AJ18 AL18 AN18 AP18 AR18 AT18 AV18 AX18 AZ18 BB18">
    <cfRule type="top10" dxfId="633" priority="79" percent="1" rank="10"/>
  </conditionalFormatting>
  <conditionalFormatting sqref="BB19 AZ19 AX19 AV19 AT19 AR19 AP19 AN19 AL19 AJ19 AH19 AF19 AD19 AB19 Z19 X19 V19 T19 R19 P19 N19 L19 J19 H19">
    <cfRule type="top10" dxfId="632" priority="78" percent="1" rank="10"/>
  </conditionalFormatting>
  <conditionalFormatting sqref="H20 J20 N20 L20 P20 R20 T20 X20 V20 Z20 AB20 AD20 AF20 AH20 AJ20 AL20 AN20 AP20 AR20 AT20 AV20 AX20 AZ20 BB20">
    <cfRule type="top10" dxfId="631" priority="77" percent="1" rank="10"/>
  </conditionalFormatting>
  <conditionalFormatting sqref="BB21 AZ21 AX21 AV21 AT21 AR21 AP21 AN21 AL21 AJ21 AH21 AF21 AD21 AB21 Z21 X21 V21 T21 R21 P21 N21 L21 J21 H21">
    <cfRule type="top10" dxfId="630" priority="76" percent="1" rank="10"/>
  </conditionalFormatting>
  <conditionalFormatting sqref="H22 J22 L22 N22 P22 R22 T22 V22 X22 Z22 AB22 AD22 AF22 AH22 AJ22 AL22 AN22 AP22 AR22 AT22 AV22 AX22 AZ22 BB22">
    <cfRule type="top10" dxfId="629" priority="75" percent="1" rank="10"/>
  </conditionalFormatting>
  <conditionalFormatting sqref="BB23 AZ23 AX23 AV23 AT23 AR23 AP23 AN23 AL23 AJ23 AH23 AF23 AD23 AB23 Z23 X23 V23 T23 R23 P23 N23 L23 J23 H23">
    <cfRule type="top10" dxfId="628" priority="74" percent="1" rank="10"/>
  </conditionalFormatting>
  <conditionalFormatting sqref="H24 J24 L24 N24 P24 R24 T24 V24 X24 Z24 AB24 AD24 AF24 AH24 AJ24 AL24 AN24 AP24 AR24 AT24 AV24 AX24 AZ24 BB24">
    <cfRule type="top10" dxfId="627" priority="73" percent="1" rank="10"/>
  </conditionalFormatting>
  <conditionalFormatting sqref="BB25 AZ25 AX25 AV25 AT25 AR25 AP25 AN25 AL25 AJ25 AH25 AF25 AD25 AB25 Z25 X25 V25 T25 R25 P25 N25 L25 J25 H25">
    <cfRule type="top10" dxfId="626" priority="72" percent="1" rank="10"/>
  </conditionalFormatting>
  <conditionalFormatting sqref="BB26 AZ26 AX26 AV26 AT26 AR26 AP26 AN26 AL26 AJ26 AH26 AF26 AD26 AB26 Z26 X26 V26 T26 R26 P26 N26 L26 J26 H26">
    <cfRule type="top10" dxfId="625" priority="71" percent="1" rank="10"/>
  </conditionalFormatting>
  <conditionalFormatting sqref="H27 J27 L27 N27 P27 R27 T27 V27 X27 Z27 AB27 AD27 AF27 AH27 AJ27 AL27 AN27 AP27 AR27 AT27 AV27 AX27 AZ27 BB27">
    <cfRule type="top10" dxfId="624" priority="70" percent="1" rank="10"/>
  </conditionalFormatting>
  <conditionalFormatting sqref="BB28 AZ28 AX28 AV28 AT28 AR28 AP28 AN28 AL28 AJ28 AH28 AF28 AD28 AB28 Z28 X28 V28 T28 R28 P28 N28 L28 J28 H28">
    <cfRule type="top10" dxfId="623" priority="69" percent="1" rank="10"/>
  </conditionalFormatting>
  <conditionalFormatting sqref="BB29 AZ29 AX29 AV29 AT29 AR29 AP29 AN29 AL29 AJ29 AH29 AF29 AD29 AB29 Z29 X29 V29 T29 R29 P29 N29 L29 J29 H29">
    <cfRule type="top10" dxfId="622" priority="68" percent="1" rank="10"/>
  </conditionalFormatting>
  <conditionalFormatting sqref="H30 J30 L30 N30 P30 R30 T30 V30 X30 Z30 AB30 AD30 AF30 AH30 AJ30 AL30 AN30 AP30 AR30 AT30 AV30 AX30 AZ30 BB30">
    <cfRule type="top10" dxfId="621" priority="67" percent="1" rank="10"/>
  </conditionalFormatting>
  <conditionalFormatting sqref="BB31 AZ31 AX31 AV31 AT31 AR31 AP31 AN31 AL31 AJ31 AH31 AF31 AD31 AB31 Z31 X31 V31 T31 R31 P31 N31 L31 J31 H31">
    <cfRule type="top10" dxfId="620" priority="66" percent="1" rank="10"/>
  </conditionalFormatting>
  <conditionalFormatting sqref="H32 J32 L32 N32 P32 R32 T32 V32 X32 Z32 AB32 AD32 AF32 AH32 AJ32 AL32 AN32 AP32 AR32 AT32 AV32 AX32 AZ32 BB32">
    <cfRule type="top10" dxfId="619" priority="65" percent="1" rank="10"/>
  </conditionalFormatting>
  <conditionalFormatting sqref="BB33 AZ33 AX33 AV33 AT33 AR33 AP33 AN33 AL33 AJ33 AH33 AF33 AD33 AB33 Z33 X33 V33 T33 R33 P33 N33 L33 J33 H33">
    <cfRule type="top10" dxfId="618" priority="64" percent="1" rank="10"/>
  </conditionalFormatting>
  <conditionalFormatting sqref="H34 J34 L34 N34 P34 R34 T34 V34 X34 Z34 AB34 AD34 AF34 AH34 AJ34 AL34 AN34 AP34 AR34 AT34 AV34 AX34 AZ34 BB34">
    <cfRule type="top10" dxfId="617" priority="63" percent="1" rank="10"/>
  </conditionalFormatting>
  <conditionalFormatting sqref="BB35 AZ35 AV35 AX35 AT35 AR35 AP35 AN35 AL35 AJ35 AH35 AF35 AD35 AB35 Z35 X35 V35 T35 R35 P35 N35 L35 J35 H35">
    <cfRule type="top10" dxfId="61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5" priority="61" percent="1" rank="10"/>
  </conditionalFormatting>
  <conditionalFormatting sqref="BD7:BD37">
    <cfRule type="top10" dxfId="614" priority="60" percent="1" rank="10"/>
  </conditionalFormatting>
  <conditionalFormatting sqref="BC8 BA8 AY8 AW8 AU8 AS8 AQ8 AO8 AM8 AK8 AI8 AG8 AE8 AC8 AA8 Y8 W8 U8 S8 Q8 O8 M8 K8 I8">
    <cfRule type="top10" dxfId="613" priority="59" percent="1" rank="10"/>
  </conditionalFormatting>
  <conditionalFormatting sqref="I9 K9 M9 O9 Q9 S9 U9 W9 Y9 AA9 AC9 AE9 AG9 AI9 AK9 AM9 AO9 AQ9 AS9 AU9 AW9 AY9 BA9 BC9">
    <cfRule type="top10" dxfId="612" priority="58" percent="1" rank="10"/>
  </conditionalFormatting>
  <conditionalFormatting sqref="I10 K10 M10 Q10 O10 S10 W10 U10 Y10 AA10 AC10 AE10 AG10 AI10 AK10 AM10 AO10 AQ10 AS10 AU10 AW10 AY10 BA10 BC10">
    <cfRule type="top10" dxfId="611" priority="57" percent="1" rank="10"/>
  </conditionalFormatting>
  <conditionalFormatting sqref="BC11 BA11 AY11 AW11 AU11 AS11 AQ11 AO11 AM11 AK11 AI11 AG11 AE11 AC11 AA11 Y11 W11 U11 S11 Q11 O11 M11 K11 I11">
    <cfRule type="top10" dxfId="610" priority="56" percent="1" rank="10"/>
  </conditionalFormatting>
  <conditionalFormatting sqref="I12 K12 M12 O12 Q12 S12 U12 Y12 W12 AA12 AC12 AE12 AG12 AI12 AK12 AM12 AO12 AQ12 AS12 AU12 AW12 AY12 BA12 BC12">
    <cfRule type="top10" dxfId="609" priority="55" percent="1" rank="10"/>
  </conditionalFormatting>
  <conditionalFormatting sqref="BC13 BA13 AY13 AW13 AU13 AS13 AQ13 AO13 AM13 AK13 AI13 AG13 AE13 AC13 AA13 Y13 W13 U13 S13 Q13 O13 M13 K13 I13">
    <cfRule type="top10" dxfId="608" priority="54" percent="1" rank="10"/>
  </conditionalFormatting>
  <conditionalFormatting sqref="BC14 BA14 AY14 AW14 AU14 AS14 AQ14 AO14 AM14 AK14 AI14 AG14 AE14 AC14 AA14 Y14 W14 U14 S14 Q14 O14 M14 K14 I14">
    <cfRule type="top10" dxfId="607" priority="53" percent="1" rank="10"/>
  </conditionalFormatting>
  <conditionalFormatting sqref="I15 K15 M15 O15 Q15 S15 U15 W15 Y15 AA15 AC15 AE15 AG15 AI15 AK15 AM15 AO15 AQ15 AS15 AU15 AW15 AY15 BA15 BC15">
    <cfRule type="top10" dxfId="606" priority="52" percent="1" rank="10"/>
  </conditionalFormatting>
  <conditionalFormatting sqref="BC16 BA16 AY16 AW16 AU16 AS16 AQ16 AO16 AM16 AK16 AI16 AG16 AE16 AC16 AA16 Y16 W16 U16 S16 Q16 O16 M16 K16 I16">
    <cfRule type="top10" dxfId="605" priority="51" percent="1" rank="10"/>
  </conditionalFormatting>
  <conditionalFormatting sqref="I17 K17 M17 O17 Q17 U17 S17 W17 Y17 AA17 AC17 AE17 AG17 AI17 AK17 AM17 AO17 AQ17 AS17 AU17 AW17 AY17 BA17 BC17">
    <cfRule type="top10" dxfId="604" priority="50" percent="1" rank="10"/>
  </conditionalFormatting>
  <conditionalFormatting sqref="BC18 BA18 AY18 AW18 AU18 AS18 AQ18 AO18 AM18 AK18 AI18 AG18 AE18 AC18 AA18 Y18 W18 U18 S18 Q18 O18 M18 K18 I18">
    <cfRule type="top10" dxfId="603" priority="49" percent="1" rank="10"/>
  </conditionalFormatting>
  <conditionalFormatting sqref="I19 K19 M19 O19 Q19 S19 U19 W19 Y19 AA19 AC19 AE19 AG19 AI19 AK19 AM19 AO19 AQ19 AS19 AU19 AW19 AY19 BA19 BC19">
    <cfRule type="top10" dxfId="602" priority="48" percent="1" rank="10"/>
  </conditionalFormatting>
  <conditionalFormatting sqref="BC20 BA20 AY20 AW20 AU20 AS20 AQ20 AO20 AM20 AK20 AI20 AG20 AE20 AC20 AA20 W20 Y20 U20 S20 Q20 O20 M20 K20 I20">
    <cfRule type="top10" dxfId="601" priority="47" percent="1" rank="10"/>
  </conditionalFormatting>
  <conditionalFormatting sqref="I21 K21 M21 O21 Q21 S21 U21 W21 Y21 AA21 AC21 AE21 AG21 AI21 AK21 AM21 AO21 AQ21 AS21 AU21 AW21 AY21 BA21 BC21">
    <cfRule type="top10" dxfId="600" priority="46" percent="1" rank="10"/>
  </conditionalFormatting>
  <conditionalFormatting sqref="BC22 BA22 AY22 AW22 AU22 AS22 AQ22 AO22 AM22 AK22 AI22 AG22 AE22 AC22 AA22 Y22 W22 U22 S22 Q22 O22 M22 K22 I22">
    <cfRule type="top10" dxfId="599" priority="45" percent="1" rank="10"/>
  </conditionalFormatting>
  <conditionalFormatting sqref="I23 K23 O23 M23 Q23 S23 U23 W23 Y23 AA23 AC23 AE23 AG23 AI23 AK23 AM23 AO23 AQ23 AS23 AU23 AW23 AY23 BA23 BC23">
    <cfRule type="top10" dxfId="598" priority="44" percent="1" rank="10"/>
  </conditionalFormatting>
  <conditionalFormatting sqref="BC24 BA24 AY24 AW24 AU24 AS24 AQ24 AO24 AM24 AK24 AI24 AG24 AE24 AC24 AA24 Y24 W24 U24 S24 Q24 O24 M24 K24 I24">
    <cfRule type="top10" dxfId="597" priority="43" percent="1" rank="10"/>
  </conditionalFormatting>
  <conditionalFormatting sqref="I25 K25 M25 O25 Q25 S25 U25 W25 Y25 AA25 AC25 AE25 AG25 AI25 AK25 AM25 AO25 AQ25 AS25 AU25 AW25 AY25 BA25 BC25">
    <cfRule type="top10" dxfId="596" priority="42" percent="1" rank="10"/>
  </conditionalFormatting>
  <conditionalFormatting sqref="BC26 BA26 AY26 AW26 AU26 AS26 AQ26 AO26 AM26 AK26 AI26 AG26 AE26 AC26 AA26 Y26 W26 U26 S26 Q26 O26 M26 K26 I26">
    <cfRule type="top10" dxfId="595" priority="41" percent="1" rank="10"/>
  </conditionalFormatting>
  <conditionalFormatting sqref="I27 K27 M27 O27 Q27 S27 U27 W27 Y27 AA27 AC27 AE27 AG27 AI27 AK27 AM27 AO27 AQ27 AS27 AU27 AW27 AY27 BA27 BC27">
    <cfRule type="top10" dxfId="594" priority="40" percent="1" rank="10"/>
  </conditionalFormatting>
  <conditionalFormatting sqref="BC28 BA28 AY28 AW28 AU28 AS28 AQ28 AO28 AM28 AK28 AI28 AG28 AE28 AC28 AA28 Y28 W28 U28 S28 Q28 O28 M28 K28 I28">
    <cfRule type="top10" dxfId="593" priority="39" percent="1" rank="10"/>
  </conditionalFormatting>
  <conditionalFormatting sqref="I29 K29 M29 Q29 O29 S29 U29 Y29 W29 AA29 AC29 AE29 AG29 AI29 AK29 AM29 AO29 AQ29 AS29 AU29 AW29 AY29 BA29 BC29">
    <cfRule type="top10" dxfId="592" priority="38" percent="1" rank="10"/>
  </conditionalFormatting>
  <conditionalFormatting sqref="BC30 BA30 AY30 AW30 AU30 AS30 AQ30 AO30 AM30 AK30 AI30 AE30 AG30 AC30 AA30 Y30 W30 U30 S30 Q30 O30 M30 K30 I30">
    <cfRule type="top10" dxfId="591" priority="37" percent="1" rank="10"/>
  </conditionalFormatting>
  <conditionalFormatting sqref="I31 K31 M31 O31 Q31 S31 W31 U31 Y31 AC31 AA31 AE31 AG31 AI31 AK31 AM31 AO31 AQ31 AS31 AU31 AW31 AY31 BA31 BC31">
    <cfRule type="top10" dxfId="590" priority="36" percent="1" rank="10"/>
  </conditionalFormatting>
  <conditionalFormatting sqref="BC32 BA32 AY32 AW32 AU32 AS32 AQ32 AO32 AM32 AK32 AI32 AG32 AE32 AC32 AA32 Y32 W32 U32 S32 Q32 O32 M32 K32 I32">
    <cfRule type="top10" dxfId="589" priority="35" percent="1" rank="10"/>
  </conditionalFormatting>
  <conditionalFormatting sqref="I33 K33 M33 O33 Q33 S33 U33 W33 Y33 AA33 AC33 AE33 AG33 AI33 AK33 AM33 AQ33 AO33 AS33 AU33 AW33 AY33 BA33 BC33">
    <cfRule type="top10" dxfId="588" priority="34" percent="1" rank="10"/>
  </conditionalFormatting>
  <conditionalFormatting sqref="BC34 BA34 AY34 AW34 AU34 AS34 AQ34 AO34 AM34 AK34 AI34 AG34 AE34 AC34 AA34 Y34 W34 U34 S34 Q34 O34 M34 K34 I34">
    <cfRule type="top10" dxfId="587" priority="33" percent="1" rank="10"/>
  </conditionalFormatting>
  <conditionalFormatting sqref="I35 K35 M35 O35 Q35 S35 U35 W35 Y35 AA35 AC35 AE35 AG35 AI35 AK35 AM35 AO35 AQ35 AS35 AU35 AW35 AY35 BA35 BC35">
    <cfRule type="top10" dxfId="58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5" priority="31" percent="1" rank="10"/>
  </conditionalFormatting>
  <conditionalFormatting sqref="FZ8:GW8">
    <cfRule type="top10" dxfId="584" priority="30" percent="1" rank="10"/>
  </conditionalFormatting>
  <conditionalFormatting sqref="FZ9:GW9">
    <cfRule type="top10" dxfId="583" priority="29" percent="1" rank="10"/>
  </conditionalFormatting>
  <conditionalFormatting sqref="FZ10:GW10">
    <cfRule type="top10" dxfId="582" priority="28" percent="1" rank="10"/>
  </conditionalFormatting>
  <conditionalFormatting sqref="FZ11:GW11">
    <cfRule type="top10" dxfId="581" priority="27" percent="1" rank="10"/>
  </conditionalFormatting>
  <conditionalFormatting sqref="FZ12:GW12">
    <cfRule type="top10" dxfId="580" priority="26" percent="1" rank="10"/>
  </conditionalFormatting>
  <conditionalFormatting sqref="FZ13:GW13">
    <cfRule type="top10" dxfId="579" priority="25" percent="1" rank="10"/>
  </conditionalFormatting>
  <conditionalFormatting sqref="GX7:GX37">
    <cfRule type="top10" dxfId="578" priority="24" percent="1" rank="10"/>
  </conditionalFormatting>
  <conditionalFormatting sqref="FZ14:GW14">
    <cfRule type="top10" dxfId="577" priority="23" percent="1" rank="10"/>
  </conditionalFormatting>
  <conditionalFormatting sqref="FZ15:GW15">
    <cfRule type="top10" dxfId="576" priority="22" percent="1" rank="10"/>
  </conditionalFormatting>
  <conditionalFormatting sqref="FZ16:GW16">
    <cfRule type="top10" dxfId="575" priority="21" percent="1" rank="10"/>
  </conditionalFormatting>
  <conditionalFormatting sqref="FZ17:GW17">
    <cfRule type="top10" dxfId="574" priority="20" percent="1" rank="10"/>
  </conditionalFormatting>
  <conditionalFormatting sqref="FZ18:GW18">
    <cfRule type="top10" dxfId="573" priority="19" percent="1" rank="10"/>
  </conditionalFormatting>
  <conditionalFormatting sqref="FZ19:GW19">
    <cfRule type="top10" dxfId="572" priority="18" percent="1" rank="10"/>
  </conditionalFormatting>
  <conditionalFormatting sqref="FZ20:GW20">
    <cfRule type="top10" dxfId="571" priority="17" percent="1" rank="10"/>
  </conditionalFormatting>
  <conditionalFormatting sqref="FZ21:GW21">
    <cfRule type="top10" dxfId="570" priority="16" percent="1" rank="10"/>
  </conditionalFormatting>
  <conditionalFormatting sqref="FZ22:GW22">
    <cfRule type="top10" dxfId="569" priority="15" percent="1" rank="10"/>
  </conditionalFormatting>
  <conditionalFormatting sqref="FZ23:GW23">
    <cfRule type="top10" dxfId="568" priority="14" percent="1" rank="10"/>
  </conditionalFormatting>
  <conditionalFormatting sqref="FZ24:GW24">
    <cfRule type="top10" dxfId="567" priority="13" percent="1" rank="10"/>
  </conditionalFormatting>
  <conditionalFormatting sqref="FZ25:GW25">
    <cfRule type="top10" dxfId="566" priority="12" percent="1" rank="10"/>
  </conditionalFormatting>
  <conditionalFormatting sqref="FZ26:GW26">
    <cfRule type="top10" dxfId="565" priority="11" percent="1" rank="10"/>
  </conditionalFormatting>
  <conditionalFormatting sqref="FZ27:GW27">
    <cfRule type="top10" dxfId="564" priority="10" percent="1" rank="10"/>
  </conditionalFormatting>
  <conditionalFormatting sqref="FZ28:GW28">
    <cfRule type="top10" dxfId="563" priority="9" percent="1" rank="10"/>
  </conditionalFormatting>
  <conditionalFormatting sqref="FZ29:GW29">
    <cfRule type="top10" dxfId="562" priority="8" percent="1" rank="10"/>
  </conditionalFormatting>
  <conditionalFormatting sqref="FZ30:GW30">
    <cfRule type="top10" dxfId="561" priority="7" percent="1" rank="10"/>
  </conditionalFormatting>
  <conditionalFormatting sqref="FZ31:GW31">
    <cfRule type="top10" dxfId="560" priority="6" percent="1" rank="10"/>
  </conditionalFormatting>
  <conditionalFormatting sqref="FZ32:GW32">
    <cfRule type="top10" dxfId="559" priority="5" percent="1" rank="10"/>
  </conditionalFormatting>
  <conditionalFormatting sqref="FZ33:GW33">
    <cfRule type="top10" dxfId="558" priority="4" percent="1" rank="10"/>
  </conditionalFormatting>
  <conditionalFormatting sqref="FZ34:GW34">
    <cfRule type="top10" dxfId="557" priority="3" percent="1" rank="10"/>
  </conditionalFormatting>
  <conditionalFormatting sqref="FZ35:GW35">
    <cfRule type="top10" dxfId="556" priority="2" percent="1" rank="10"/>
  </conditionalFormatting>
  <conditionalFormatting sqref="FZ36:GW37">
    <cfRule type="top10" dxfId="555" priority="1" percent="1" rank="10"/>
  </conditionalFormatting>
  <dataValidations count="1">
    <dataValidation type="list" allowBlank="1" showInputMessage="1" showErrorMessage="1" sqref="A1" xr:uid="{125F26A9-18DC-47DC-AA16-03CF5C16C408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4C60-E068-409B-BB3A-08D318BFAEB1}">
  <sheetPr codeName="Sheet1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286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432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0.04</v>
      </c>
      <c r="I7" s="3">
        <f>IF($E7="〇",H7*基本シート!$E$2,H7*VLOOKUP(LEFT(I$6,FIND("(",I$6)-1),基本シート!$B$6:$C$29,2,FALSE))</f>
        <v>1.1964000000000001</v>
      </c>
      <c r="J7" s="3">
        <v>0.24</v>
      </c>
      <c r="K7" s="3">
        <f>IF($E7="〇",J7*基本シート!$E$2,J7*VLOOKUP(LEFT(K$6,FIND("(",K$6)-1),基本シート!$B$6:$C$29,2,FALSE))</f>
        <v>7.1783999999999999</v>
      </c>
      <c r="L7" s="3">
        <v>0.25</v>
      </c>
      <c r="M7" s="3">
        <f>IF($E7="〇",L7*基本シート!$E$2,L7*VLOOKUP(LEFT(M$6,FIND("(",M$6)-1),基本シート!$B$6:$C$29,2,FALSE))</f>
        <v>7.4775</v>
      </c>
      <c r="N7" s="3">
        <v>0.25</v>
      </c>
      <c r="O7" s="3">
        <f>IF($E7="〇",N7*基本シート!$E$2,N7*VLOOKUP(LEFT(O$6,FIND("(",O$6)-1),基本シート!$B$6:$C$29,2,FALSE))</f>
        <v>7.4775</v>
      </c>
      <c r="P7" s="3">
        <v>0.45</v>
      </c>
      <c r="Q7" s="3">
        <f>IF($E7="〇",P7*基本シート!$E$2,P7*VLOOKUP(LEFT(Q$6,FIND("(",Q$6)-1),基本シート!$B$6:$C$29,2,FALSE))</f>
        <v>13.4595</v>
      </c>
      <c r="R7" s="3">
        <v>0.19</v>
      </c>
      <c r="S7" s="3">
        <f>IF($E7="〇",R7*基本シート!$E$2,R7*VLOOKUP(LEFT(S$6,FIND("(",S$6)-1),基本シート!$B$6:$C$29,2,FALSE))</f>
        <v>5.6829000000000001</v>
      </c>
      <c r="T7" s="3">
        <v>0.26</v>
      </c>
      <c r="U7" s="3">
        <f>IF($E7="〇",T7*基本シート!$E$2,T7*VLOOKUP(LEFT(U$6,FIND("(",U$6)-1),基本シート!$B$6:$C$29,2,FALSE))</f>
        <v>7.7766000000000002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0.02</v>
      </c>
      <c r="BA7" s="3">
        <f>IF($E7="〇",AZ7*基本シート!$E$2,AZ7*VLOOKUP(LEFT(BA$6,FIND("(",BA$6)-1),基本シート!$B$6:$C$29,2,FALSE))</f>
        <v>0.59820000000000007</v>
      </c>
      <c r="BB7" s="3">
        <v>0.01</v>
      </c>
      <c r="BC7" s="3">
        <f>IF($E7="〇",BB7*基本シート!$E$2,BB7*VLOOKUP(LEFT(BC$6,FIND("(",BC$6)-1),基本シート!$B$6:$C$29,2,FALSE))</f>
        <v>0.29910000000000003</v>
      </c>
      <c r="BD7" s="3">
        <f t="shared" ref="BD7:BD37" si="7">SUM(H7,J7,L7,N7,P7,R7,T7,V7,X7,Z7,AB7,AD7,AF7,AH7,AJ7,AL7,AN7,AP7,AR7,AT7,AV7,AX7,AZ7,BB7)</f>
        <v>1.75</v>
      </c>
      <c r="BE7" s="3">
        <f t="shared" ref="BE7:BE36" si="8">ROUND(SUM(I7,K7,M7,O7,Q7,S7,U7,W7,Y7,AA7,AC7,AE7,AG7,AI7,AK7,AM7,AO7,AQ7,AS7,AU7,AW7,AY7,BA7,BC7),0)</f>
        <v>53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0.35</v>
      </c>
      <c r="BM7" s="3">
        <v>1.8</v>
      </c>
      <c r="BN7" s="3">
        <v>2.39</v>
      </c>
      <c r="BO7" s="3">
        <v>3.88</v>
      </c>
      <c r="BP7" s="3">
        <v>6.86</v>
      </c>
      <c r="BQ7" s="3">
        <v>7.13</v>
      </c>
      <c r="BR7" s="3">
        <v>6.84</v>
      </c>
      <c r="BS7" s="3">
        <v>7.79</v>
      </c>
      <c r="BT7" s="3">
        <v>6.36</v>
      </c>
      <c r="BU7" s="3">
        <v>4.62</v>
      </c>
      <c r="BV7" s="3">
        <v>2.82</v>
      </c>
      <c r="BW7" s="3">
        <v>0.87</v>
      </c>
      <c r="BX7" s="3">
        <v>0.05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</v>
      </c>
      <c r="CU7" s="3">
        <f>CT7*基本シート!$C$3</f>
        <v>0</v>
      </c>
      <c r="CV7" s="3">
        <v>0.54</v>
      </c>
      <c r="CW7" s="3">
        <f>CV7*基本シート!$C$3</f>
        <v>8.64</v>
      </c>
      <c r="CX7" s="3">
        <v>6.59</v>
      </c>
      <c r="CY7" s="3">
        <f>CX7*基本シート!$C$3</f>
        <v>105.44</v>
      </c>
      <c r="CZ7" s="3">
        <v>6.95</v>
      </c>
      <c r="DA7" s="3">
        <f>CZ7*基本シート!$C$3</f>
        <v>111.2</v>
      </c>
      <c r="DB7" s="3">
        <v>6.65</v>
      </c>
      <c r="DC7" s="3">
        <f>DB7*基本シート!$C$3</f>
        <v>106.4</v>
      </c>
      <c r="DD7" s="3">
        <v>7.61</v>
      </c>
      <c r="DE7" s="3">
        <f>DD7*基本シート!$C$3</f>
        <v>121.76</v>
      </c>
      <c r="DF7" s="3">
        <v>6.18</v>
      </c>
      <c r="DG7" s="3">
        <f>DF7*基本シート!$C$3</f>
        <v>98.88</v>
      </c>
      <c r="DH7" s="3">
        <v>4.3099999999999996</v>
      </c>
      <c r="DI7" s="3">
        <f>DH7*基本シート!$C$3</f>
        <v>68.959999999999994</v>
      </c>
      <c r="DJ7" s="3">
        <v>1.1200000000000001</v>
      </c>
      <c r="DK7" s="3">
        <f>DJ7*基本シート!$C$3</f>
        <v>17.920000000000002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40.029999999999987</v>
      </c>
      <c r="EA7" s="3">
        <f>ROUND(DZ7*基本シート!$C$3,0)</f>
        <v>640</v>
      </c>
      <c r="EB7" s="3">
        <v>0</v>
      </c>
      <c r="EC7" s="3">
        <v>0.03</v>
      </c>
      <c r="ED7" s="3">
        <v>0.03</v>
      </c>
      <c r="EE7" s="3">
        <v>0.04</v>
      </c>
      <c r="EF7" s="3">
        <v>0.04</v>
      </c>
      <c r="EG7" s="3">
        <v>0</v>
      </c>
      <c r="EH7" s="3">
        <v>0.13</v>
      </c>
      <c r="EI7" s="3">
        <v>1.5</v>
      </c>
      <c r="EJ7" s="3">
        <v>2.14</v>
      </c>
      <c r="EK7" s="3">
        <v>3.13</v>
      </c>
      <c r="EL7" s="3">
        <v>0.06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</v>
      </c>
      <c r="FA7" s="3">
        <v>0.18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0.02</v>
      </c>
      <c r="FR7" s="3">
        <v>0.81</v>
      </c>
      <c r="FS7" s="3">
        <v>0.61</v>
      </c>
      <c r="FT7" s="3">
        <v>0.3</v>
      </c>
      <c r="FU7" s="3">
        <v>0.43</v>
      </c>
      <c r="FV7" s="3">
        <v>0.8</v>
      </c>
      <c r="FW7" s="3">
        <v>0.73</v>
      </c>
      <c r="FX7" s="3">
        <v>0.3</v>
      </c>
      <c r="FY7" s="3">
        <f>SUM(FA7:FX7)</f>
        <v>4.1800000000000006</v>
      </c>
      <c r="FZ7" s="3">
        <v>0.22</v>
      </c>
      <c r="GA7" s="3">
        <v>0.21</v>
      </c>
      <c r="GB7" s="3">
        <v>0.22</v>
      </c>
      <c r="GC7" s="3">
        <v>0.21</v>
      </c>
      <c r="GD7" s="3">
        <v>0.41</v>
      </c>
      <c r="GE7" s="3">
        <v>0.22</v>
      </c>
      <c r="GF7" s="3">
        <v>0.48</v>
      </c>
      <c r="GG7" s="3">
        <v>0.3</v>
      </c>
      <c r="GH7" s="3">
        <v>0.25</v>
      </c>
      <c r="GI7" s="3">
        <v>0.21</v>
      </c>
      <c r="GJ7" s="3">
        <v>0.21</v>
      </c>
      <c r="GK7" s="3">
        <v>0.18</v>
      </c>
      <c r="GL7" s="3">
        <v>0.19</v>
      </c>
      <c r="GM7" s="3">
        <v>0.18</v>
      </c>
      <c r="GN7" s="3">
        <v>0.18</v>
      </c>
      <c r="GO7" s="3">
        <v>0.31</v>
      </c>
      <c r="GP7" s="3">
        <v>1.72</v>
      </c>
      <c r="GQ7" s="3">
        <v>1.67</v>
      </c>
      <c r="GR7" s="3">
        <v>0.66</v>
      </c>
      <c r="GS7" s="3">
        <v>0.3</v>
      </c>
      <c r="GT7" s="3">
        <v>0.42</v>
      </c>
      <c r="GU7" s="3">
        <v>0.8</v>
      </c>
      <c r="GV7" s="3">
        <v>0.74</v>
      </c>
      <c r="GW7" s="3">
        <v>0.3</v>
      </c>
      <c r="GX7" s="3">
        <f>SUM(FZ7:GW7)</f>
        <v>10.590000000000002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433</v>
      </c>
      <c r="C8" s="6" t="str">
        <f t="shared" ref="C8:C38" si="9">TEXT(B8,"aaaa")</f>
        <v>木曜日</v>
      </c>
      <c r="D8" s="6"/>
      <c r="E8" s="6" t="str">
        <f t="shared" ref="E8:E38" si="10">IF(OR(C8="土曜日",C8="日曜日",D8="〇"),"〇","")</f>
        <v/>
      </c>
      <c r="F8" s="6" t="s">
        <v>428</v>
      </c>
      <c r="G8" s="6" t="s">
        <v>428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0.04</v>
      </c>
      <c r="Q8" s="3">
        <f>IF($E8="〇",P8*基本シート!$E$2,P8*VLOOKUP(LEFT(Q$6,FIND("(",Q$6)-1),基本シート!$B$6:$C$29,2,FALSE))</f>
        <v>1.1964000000000001</v>
      </c>
      <c r="R8" s="3">
        <v>7.0000000000000007E-2</v>
      </c>
      <c r="S8" s="3">
        <f>IF($E8="〇",R8*基本シート!$E$2,R8*VLOOKUP(LEFT(S$6,FIND("(",S$6)-1),基本シート!$B$6:$C$29,2,FALSE))</f>
        <v>2.0937000000000001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0.02</v>
      </c>
      <c r="AS8" s="3">
        <f>IF($E8="〇",AR8*基本シート!$E$2,AR8*VLOOKUP(LEFT(AS$6,FIND("(",AS$6)-1),基本シート!$B$6:$C$29,2,FALSE))</f>
        <v>0.73959999999999992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0.17</v>
      </c>
      <c r="BE8" s="3">
        <f>ROUND(SUM(I8,K8,M8,O8,Q8,S8,U8,W8,Y8,AA8,AC8,AE8,AG8,AI8,AK8,AM8,AO8,AQ8,AS8,AU8,AW8,AY8,BA8,BC8),0)</f>
        <v>5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0.33</v>
      </c>
      <c r="BL8" s="3">
        <v>2.27</v>
      </c>
      <c r="BM8" s="3">
        <v>5.16</v>
      </c>
      <c r="BN8" s="3">
        <v>6.76</v>
      </c>
      <c r="BO8" s="3">
        <v>7.15</v>
      </c>
      <c r="BP8" s="3">
        <v>8.4600000000000009</v>
      </c>
      <c r="BQ8" s="3">
        <v>8.8000000000000007</v>
      </c>
      <c r="BR8" s="3">
        <v>8.2100000000000009</v>
      </c>
      <c r="BS8" s="3">
        <v>7.79</v>
      </c>
      <c r="BT8" s="3">
        <v>6.6</v>
      </c>
      <c r="BU8" s="3">
        <v>4.87</v>
      </c>
      <c r="BV8" s="3">
        <v>2.67</v>
      </c>
      <c r="BW8" s="3">
        <v>0.42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0.01</v>
      </c>
      <c r="CI8" s="3">
        <f>CH8*基本シート!$C$3</f>
        <v>0.16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0.17</v>
      </c>
      <c r="CS8" s="3">
        <f>CR8*基本シート!$C$3</f>
        <v>2.72</v>
      </c>
      <c r="CT8" s="3">
        <v>6.34</v>
      </c>
      <c r="CU8" s="3">
        <f>CT8*基本シート!$C$3</f>
        <v>101.44</v>
      </c>
      <c r="CV8" s="3">
        <v>6.98</v>
      </c>
      <c r="CW8" s="3">
        <f>CV8*基本シート!$C$3</f>
        <v>111.68</v>
      </c>
      <c r="CX8" s="3">
        <v>8.2799999999999994</v>
      </c>
      <c r="CY8" s="3">
        <f>CX8*基本シート!$C$3</f>
        <v>132.47999999999999</v>
      </c>
      <c r="CZ8" s="3">
        <v>8.6300000000000008</v>
      </c>
      <c r="DA8" s="3">
        <f>CZ8*基本シート!$C$3</f>
        <v>138.08000000000001</v>
      </c>
      <c r="DB8" s="3">
        <v>8.07</v>
      </c>
      <c r="DC8" s="3">
        <f>DB8*基本シート!$C$3</f>
        <v>129.12</v>
      </c>
      <c r="DD8" s="3">
        <v>7.63</v>
      </c>
      <c r="DE8" s="3">
        <f>DD8*基本シート!$C$3</f>
        <v>122.08</v>
      </c>
      <c r="DF8" s="3">
        <v>6.43</v>
      </c>
      <c r="DG8" s="3">
        <f>DF8*基本シート!$C$3</f>
        <v>102.88</v>
      </c>
      <c r="DH8" s="3">
        <v>4.5599999999999996</v>
      </c>
      <c r="DI8" s="3">
        <f>DH8*基本シート!$C$3</f>
        <v>72.959999999999994</v>
      </c>
      <c r="DJ8" s="3">
        <v>1.24</v>
      </c>
      <c r="DK8" s="3">
        <f>DJ8*基本シート!$C$3</f>
        <v>19.84</v>
      </c>
      <c r="DL8" s="3">
        <v>0</v>
      </c>
      <c r="DM8" s="3">
        <f>DL8*基本シート!$C$3</f>
        <v>0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58.44</v>
      </c>
      <c r="EA8" s="3">
        <f>ROUND(DZ8*基本シート!$C$3,0)</f>
        <v>935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0.16</v>
      </c>
      <c r="EH8" s="3">
        <v>1.75</v>
      </c>
      <c r="EI8" s="3">
        <v>4.7300000000000004</v>
      </c>
      <c r="EJ8" s="3">
        <v>0.21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6.8500000000000005</v>
      </c>
      <c r="FA8" s="3">
        <v>0.24</v>
      </c>
      <c r="FB8" s="3">
        <v>0.22</v>
      </c>
      <c r="FC8" s="3">
        <v>0.22</v>
      </c>
      <c r="FD8" s="3">
        <v>0.23</v>
      </c>
      <c r="FE8" s="3">
        <v>0.44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0.09</v>
      </c>
      <c r="FR8" s="3">
        <v>1.1599999999999999</v>
      </c>
      <c r="FS8" s="3">
        <v>0.56000000000000005</v>
      </c>
      <c r="FT8" s="3">
        <v>0.54</v>
      </c>
      <c r="FU8" s="3">
        <v>0.24</v>
      </c>
      <c r="FV8" s="3">
        <v>0.56999999999999995</v>
      </c>
      <c r="FW8" s="3">
        <v>0.26</v>
      </c>
      <c r="FX8" s="3">
        <v>0.22</v>
      </c>
      <c r="FY8" s="3">
        <f t="shared" ref="FY8:FY36" si="13">SUM(FA8:FX8)</f>
        <v>4.9899999999999993</v>
      </c>
      <c r="FZ8" s="3">
        <v>0.23</v>
      </c>
      <c r="GA8" s="3">
        <v>0.21</v>
      </c>
      <c r="GB8" s="3">
        <v>0.21</v>
      </c>
      <c r="GC8" s="3">
        <v>0.22</v>
      </c>
      <c r="GD8" s="3">
        <v>0.47</v>
      </c>
      <c r="GE8" s="3">
        <v>0.24</v>
      </c>
      <c r="GF8" s="3">
        <v>0.52</v>
      </c>
      <c r="GG8" s="3">
        <v>0.27</v>
      </c>
      <c r="GH8" s="3">
        <v>0.21</v>
      </c>
      <c r="GI8" s="3">
        <v>0.17</v>
      </c>
      <c r="GJ8" s="3">
        <v>0.18</v>
      </c>
      <c r="GK8" s="3">
        <v>0.17</v>
      </c>
      <c r="GL8" s="3">
        <v>0.14000000000000001</v>
      </c>
      <c r="GM8" s="3">
        <v>0.16</v>
      </c>
      <c r="GN8" s="3">
        <v>0.17</v>
      </c>
      <c r="GO8" s="3">
        <v>0.31</v>
      </c>
      <c r="GP8" s="3">
        <v>1.52</v>
      </c>
      <c r="GQ8" s="3">
        <v>1.58</v>
      </c>
      <c r="GR8" s="3">
        <v>0.6</v>
      </c>
      <c r="GS8" s="3">
        <v>0.54</v>
      </c>
      <c r="GT8" s="3">
        <v>0.23</v>
      </c>
      <c r="GU8" s="3">
        <v>0.56999999999999995</v>
      </c>
      <c r="GV8" s="3">
        <v>0.25</v>
      </c>
      <c r="GW8" s="3">
        <v>0.22</v>
      </c>
      <c r="GX8" s="3">
        <f t="shared" ref="GX8:GX36" si="14">SUM(FZ8:GW8)</f>
        <v>9.3900000000000023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434</v>
      </c>
      <c r="C9" s="6" t="str">
        <f t="shared" si="9"/>
        <v>金曜日</v>
      </c>
      <c r="D9" s="6" t="s">
        <v>82</v>
      </c>
      <c r="E9" s="6" t="str">
        <f t="shared" si="10"/>
        <v>〇</v>
      </c>
      <c r="F9" s="6" t="s">
        <v>428</v>
      </c>
      <c r="G9" s="6" t="s">
        <v>428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0.02</v>
      </c>
      <c r="AQ9" s="3">
        <f>IF($E9="〇",AP9*基本シート!$E$2,AP9*VLOOKUP(LEFT(AQ$6,FIND("(",AQ$6)-1),基本シート!$B$6:$C$29,2,FALSE))</f>
        <v>0.59820000000000007</v>
      </c>
      <c r="AR9" s="3">
        <v>0.02</v>
      </c>
      <c r="AS9" s="3">
        <f>IF($E9="〇",AR9*基本シート!$E$2,AR9*VLOOKUP(LEFT(AS$6,FIND("(",AS$6)-1),基本シート!$B$6:$C$29,2,FALSE))</f>
        <v>0.59820000000000007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0.01</v>
      </c>
      <c r="BC9" s="3">
        <f>IF($E9="〇",BB9*基本シート!$E$2,BB9*VLOOKUP(LEFT(BC$6,FIND("(",BC$6)-1),基本シート!$B$6:$C$29,2,FALSE))</f>
        <v>0.29910000000000003</v>
      </c>
      <c r="BD9" s="3">
        <f>SUM(H9,J9,L9,N9,P9,R9,T9,V9,X9,Z9,AB9,AD9,AF9,AH9,AJ9,AL9,AN9,AP9,AR9,AT9,AV9,AX9,AZ9,BB9)</f>
        <v>7.9999999999999988E-2</v>
      </c>
      <c r="BE9" s="3">
        <f t="shared" si="8"/>
        <v>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0.43</v>
      </c>
      <c r="BL9" s="3">
        <v>2.2599999999999998</v>
      </c>
      <c r="BM9" s="3">
        <v>4.87</v>
      </c>
      <c r="BN9" s="3">
        <v>6.44</v>
      </c>
      <c r="BO9" s="3">
        <v>7.57</v>
      </c>
      <c r="BP9" s="3">
        <v>8.19</v>
      </c>
      <c r="BQ9" s="3">
        <v>8.85</v>
      </c>
      <c r="BR9" s="3">
        <v>8.51</v>
      </c>
      <c r="BS9" s="3">
        <v>7.81</v>
      </c>
      <c r="BT9" s="3">
        <v>6.55</v>
      </c>
      <c r="BU9" s="3">
        <v>4.84</v>
      </c>
      <c r="BV9" s="3">
        <v>2.76</v>
      </c>
      <c r="BW9" s="3">
        <v>0.8</v>
      </c>
      <c r="BX9" s="3">
        <v>0.03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0.01</v>
      </c>
      <c r="CK9" s="3">
        <f>CJ9*基本シート!$C$3</f>
        <v>0.16</v>
      </c>
      <c r="CL9" s="3">
        <v>0</v>
      </c>
      <c r="CM9" s="3">
        <f>CL9*基本シート!$C$3</f>
        <v>0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0.68</v>
      </c>
      <c r="CS9" s="3">
        <f>CR9*基本シート!$C$3</f>
        <v>10.88</v>
      </c>
      <c r="CT9" s="3">
        <v>6.22</v>
      </c>
      <c r="CU9" s="3">
        <f>CT9*基本シート!$C$3</f>
        <v>99.52</v>
      </c>
      <c r="CV9" s="3">
        <v>7.38</v>
      </c>
      <c r="CW9" s="3">
        <f>CV9*基本シート!$C$3</f>
        <v>118.08</v>
      </c>
      <c r="CX9" s="3">
        <v>8.02</v>
      </c>
      <c r="CY9" s="3">
        <f>CX9*基本シート!$C$3</f>
        <v>128.32</v>
      </c>
      <c r="CZ9" s="3">
        <v>8.68</v>
      </c>
      <c r="DA9" s="3">
        <f>CZ9*基本シート!$C$3</f>
        <v>138.88</v>
      </c>
      <c r="DB9" s="3">
        <v>8.34</v>
      </c>
      <c r="DC9" s="3">
        <f>DB9*基本シート!$C$3</f>
        <v>133.44</v>
      </c>
      <c r="DD9" s="3">
        <v>7.62</v>
      </c>
      <c r="DE9" s="3">
        <f>DD9*基本シート!$C$3</f>
        <v>121.92</v>
      </c>
      <c r="DF9" s="3">
        <v>6.31</v>
      </c>
      <c r="DG9" s="3">
        <f>DF9*基本シート!$C$3</f>
        <v>100.96</v>
      </c>
      <c r="DH9" s="3">
        <v>4.6100000000000003</v>
      </c>
      <c r="DI9" s="3">
        <f>DH9*基本シート!$C$3</f>
        <v>73.760000000000005</v>
      </c>
      <c r="DJ9" s="3">
        <v>1.99</v>
      </c>
      <c r="DK9" s="3">
        <f>DJ9*基本シート!$C$3</f>
        <v>31.84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0.01</v>
      </c>
      <c r="DY9" s="3">
        <f>DX9*基本シート!$C$3</f>
        <v>0.16</v>
      </c>
      <c r="DZ9" s="3">
        <f t="shared" si="11"/>
        <v>59.969999999999992</v>
      </c>
      <c r="EA9" s="3">
        <f>ROUND(DZ9*基本シート!$C$3,0)</f>
        <v>960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0.24</v>
      </c>
      <c r="EH9" s="3">
        <v>2.0099999999999998</v>
      </c>
      <c r="EI9" s="3">
        <v>4</v>
      </c>
      <c r="EJ9" s="3">
        <v>0.03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6.28</v>
      </c>
      <c r="FA9" s="3">
        <v>0.24</v>
      </c>
      <c r="FB9" s="3">
        <v>0.23</v>
      </c>
      <c r="FC9" s="3">
        <v>0.22</v>
      </c>
      <c r="FD9" s="3">
        <v>0.25</v>
      </c>
      <c r="FE9" s="3">
        <v>0.26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0.01</v>
      </c>
      <c r="FP9" s="3">
        <v>0.01</v>
      </c>
      <c r="FQ9" s="3">
        <v>0.01</v>
      </c>
      <c r="FR9" s="3">
        <v>0.68</v>
      </c>
      <c r="FS9" s="3">
        <v>0.34</v>
      </c>
      <c r="FT9" s="3">
        <v>0.25</v>
      </c>
      <c r="FU9" s="3">
        <v>0.42</v>
      </c>
      <c r="FV9" s="3">
        <v>0.49</v>
      </c>
      <c r="FW9" s="3">
        <v>0.66</v>
      </c>
      <c r="FX9" s="3">
        <v>0.32</v>
      </c>
      <c r="FY9" s="3">
        <f t="shared" si="13"/>
        <v>4.4000000000000004</v>
      </c>
      <c r="FZ9" s="3">
        <v>0.23</v>
      </c>
      <c r="GA9" s="3">
        <v>0.23</v>
      </c>
      <c r="GB9" s="3">
        <v>0.21</v>
      </c>
      <c r="GC9" s="3">
        <v>0.24</v>
      </c>
      <c r="GD9" s="3">
        <v>0.26</v>
      </c>
      <c r="GE9" s="3">
        <v>0.19</v>
      </c>
      <c r="GF9" s="3">
        <v>0.25</v>
      </c>
      <c r="GG9" s="3">
        <v>0.19</v>
      </c>
      <c r="GH9" s="3">
        <v>0.19</v>
      </c>
      <c r="GI9" s="3">
        <v>0.19</v>
      </c>
      <c r="GJ9" s="3">
        <v>0.17</v>
      </c>
      <c r="GK9" s="3">
        <v>0.17</v>
      </c>
      <c r="GL9" s="3">
        <v>0.17</v>
      </c>
      <c r="GM9" s="3">
        <v>0.2</v>
      </c>
      <c r="GN9" s="3">
        <v>0.25</v>
      </c>
      <c r="GO9" s="3">
        <v>0.24</v>
      </c>
      <c r="GP9" s="3">
        <v>0.78</v>
      </c>
      <c r="GQ9" s="3">
        <v>1.49</v>
      </c>
      <c r="GR9" s="3">
        <v>0.38</v>
      </c>
      <c r="GS9" s="3">
        <v>0.24</v>
      </c>
      <c r="GT9" s="3">
        <v>0.41</v>
      </c>
      <c r="GU9" s="3">
        <v>0.48</v>
      </c>
      <c r="GV9" s="3">
        <v>0.66</v>
      </c>
      <c r="GW9" s="3">
        <v>0.32</v>
      </c>
      <c r="GX9" s="3">
        <f t="shared" si="14"/>
        <v>8.14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435</v>
      </c>
      <c r="C10" s="6" t="str">
        <f t="shared" si="9"/>
        <v>土曜日</v>
      </c>
      <c r="D10" s="6"/>
      <c r="E10" s="6" t="str">
        <f t="shared" si="10"/>
        <v>〇</v>
      </c>
      <c r="F10" s="6" t="s">
        <v>428</v>
      </c>
      <c r="G10" s="6" t="s">
        <v>428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0.01</v>
      </c>
      <c r="W10" s="3">
        <f>IF($E10="〇",V10*基本シート!$E$2,V10*VLOOKUP(LEFT(W$6,FIND("(",W$6)-1),基本シート!$B$6:$C$29,2,FALSE))</f>
        <v>0.29910000000000003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0.01</v>
      </c>
      <c r="AS10" s="3">
        <f>IF($E10="〇",AR10*基本シート!$E$2,AR10*VLOOKUP(LEFT(AS$6,FIND("(",AS$6)-1),基本シート!$B$6:$C$29,2,FALSE))</f>
        <v>0.29910000000000003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0.02</v>
      </c>
      <c r="BA10" s="3">
        <f>IF($E10="〇",AZ10*基本シート!$E$2,AZ10*VLOOKUP(LEFT(BA$6,FIND("(",BA$6)-1),基本シート!$B$6:$C$29,2,FALSE))</f>
        <v>0.59820000000000007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6.9999999999999993E-2</v>
      </c>
      <c r="BE10" s="3">
        <f t="shared" si="8"/>
        <v>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0.43</v>
      </c>
      <c r="BL10" s="3">
        <v>2.19</v>
      </c>
      <c r="BM10" s="3">
        <v>4.6399999999999997</v>
      </c>
      <c r="BN10" s="3">
        <v>6.23</v>
      </c>
      <c r="BO10" s="3">
        <v>7.42</v>
      </c>
      <c r="BP10" s="3">
        <v>8</v>
      </c>
      <c r="BQ10" s="3">
        <v>7.94</v>
      </c>
      <c r="BR10" s="3">
        <v>7.43</v>
      </c>
      <c r="BS10" s="3">
        <v>7.05</v>
      </c>
      <c r="BT10" s="3">
        <v>5.4</v>
      </c>
      <c r="BU10" s="3">
        <v>2.69</v>
      </c>
      <c r="BV10" s="3">
        <v>2.35</v>
      </c>
      <c r="BW10" s="3">
        <v>0.73</v>
      </c>
      <c r="BX10" s="3">
        <v>0.04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0.01</v>
      </c>
      <c r="CG10" s="3">
        <f>CF10*基本シート!$C$3</f>
        <v>0.16</v>
      </c>
      <c r="CH10" s="3">
        <v>0.01</v>
      </c>
      <c r="CI10" s="3">
        <f>CH10*基本シート!$C$3</f>
        <v>0.16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0.85</v>
      </c>
      <c r="CS10" s="3">
        <f>CR10*基本シート!$C$3</f>
        <v>13.6</v>
      </c>
      <c r="CT10" s="3">
        <v>5.89</v>
      </c>
      <c r="CU10" s="3">
        <f>CT10*基本シート!$C$3</f>
        <v>94.24</v>
      </c>
      <c r="CV10" s="3">
        <v>7.17</v>
      </c>
      <c r="CW10" s="3">
        <f>CV10*基本シート!$C$3</f>
        <v>114.72</v>
      </c>
      <c r="CX10" s="3">
        <v>7.83</v>
      </c>
      <c r="CY10" s="3">
        <f>CX10*基本シート!$C$3</f>
        <v>125.28</v>
      </c>
      <c r="CZ10" s="3">
        <v>7.8</v>
      </c>
      <c r="DA10" s="3">
        <f>CZ10*基本シート!$C$3</f>
        <v>124.8</v>
      </c>
      <c r="DB10" s="3">
        <v>7.28</v>
      </c>
      <c r="DC10" s="3">
        <f>DB10*基本シート!$C$3</f>
        <v>116.48</v>
      </c>
      <c r="DD10" s="3">
        <v>6.83</v>
      </c>
      <c r="DE10" s="3">
        <f>DD10*基本シート!$C$3</f>
        <v>109.28</v>
      </c>
      <c r="DF10" s="3">
        <v>5.2</v>
      </c>
      <c r="DG10" s="3">
        <f>DF10*基本シート!$C$3</f>
        <v>83.2</v>
      </c>
      <c r="DH10" s="3">
        <v>1.93</v>
      </c>
      <c r="DI10" s="3">
        <f>DH10*基本シート!$C$3</f>
        <v>30.88</v>
      </c>
      <c r="DJ10" s="3">
        <v>0.94</v>
      </c>
      <c r="DK10" s="3">
        <f>DJ10*基本シート!$C$3</f>
        <v>15.04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51.849999999999987</v>
      </c>
      <c r="EA10" s="3">
        <f>ROUND(DZ10*基本シート!$C$3,0)</f>
        <v>830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0.21</v>
      </c>
      <c r="EH10" s="3">
        <v>1.96</v>
      </c>
      <c r="EI10" s="3">
        <v>3.5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5.68</v>
      </c>
      <c r="FA10" s="3">
        <v>0.24</v>
      </c>
      <c r="FB10" s="3">
        <v>0.26</v>
      </c>
      <c r="FC10" s="3">
        <v>0.25</v>
      </c>
      <c r="FD10" s="3">
        <v>0.24</v>
      </c>
      <c r="FE10" s="3">
        <v>0.23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0.5</v>
      </c>
      <c r="FS10" s="3">
        <v>0.25</v>
      </c>
      <c r="FT10" s="3">
        <v>0.26</v>
      </c>
      <c r="FU10" s="3">
        <v>0.41</v>
      </c>
      <c r="FV10" s="3">
        <v>0.68</v>
      </c>
      <c r="FW10" s="3">
        <v>0.52</v>
      </c>
      <c r="FX10" s="3">
        <v>0.28999999999999998</v>
      </c>
      <c r="FY10" s="3">
        <f t="shared" si="13"/>
        <v>4.1500000000000004</v>
      </c>
      <c r="FZ10" s="3">
        <v>0.23</v>
      </c>
      <c r="GA10" s="3">
        <v>0.25</v>
      </c>
      <c r="GB10" s="3">
        <v>0.24</v>
      </c>
      <c r="GC10" s="3">
        <v>0.23</v>
      </c>
      <c r="GD10" s="3">
        <v>0.22</v>
      </c>
      <c r="GE10" s="3">
        <v>0.22</v>
      </c>
      <c r="GF10" s="3">
        <v>0.22</v>
      </c>
      <c r="GG10" s="3">
        <v>0.3</v>
      </c>
      <c r="GH10" s="3">
        <v>0.33</v>
      </c>
      <c r="GI10" s="3">
        <v>0.25</v>
      </c>
      <c r="GJ10" s="3">
        <v>0.18</v>
      </c>
      <c r="GK10" s="3">
        <v>0.14000000000000001</v>
      </c>
      <c r="GL10" s="3">
        <v>0.15</v>
      </c>
      <c r="GM10" s="3">
        <v>0.22</v>
      </c>
      <c r="GN10" s="3">
        <v>0.2</v>
      </c>
      <c r="GO10" s="3">
        <v>0.76</v>
      </c>
      <c r="GP10" s="3">
        <v>1.42</v>
      </c>
      <c r="GQ10" s="3">
        <v>1.23</v>
      </c>
      <c r="GR10" s="3">
        <v>0.28999999999999998</v>
      </c>
      <c r="GS10" s="3">
        <v>0.25</v>
      </c>
      <c r="GT10" s="3">
        <v>0.4</v>
      </c>
      <c r="GU10" s="3">
        <v>0.68</v>
      </c>
      <c r="GV10" s="3">
        <v>0.53</v>
      </c>
      <c r="GW10" s="3">
        <v>0.28999999999999998</v>
      </c>
      <c r="GX10" s="3">
        <f t="shared" si="14"/>
        <v>9.23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436</v>
      </c>
      <c r="C11" s="6" t="str">
        <f t="shared" si="9"/>
        <v>日曜日</v>
      </c>
      <c r="D11" s="6"/>
      <c r="E11" s="6" t="str">
        <f t="shared" si="10"/>
        <v>〇</v>
      </c>
      <c r="F11" s="6" t="s">
        <v>428</v>
      </c>
      <c r="G11" s="6" t="s">
        <v>426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0.02</v>
      </c>
      <c r="BE11" s="3">
        <f t="shared" si="8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0.68</v>
      </c>
      <c r="BL11" s="3">
        <v>2.35</v>
      </c>
      <c r="BM11" s="3">
        <v>4.37</v>
      </c>
      <c r="BN11" s="3">
        <v>6.04</v>
      </c>
      <c r="BO11" s="3">
        <v>7.09</v>
      </c>
      <c r="BP11" s="3">
        <v>7.32</v>
      </c>
      <c r="BQ11" s="3">
        <v>7.62</v>
      </c>
      <c r="BR11" s="3">
        <v>7.8</v>
      </c>
      <c r="BS11" s="3">
        <v>6.34</v>
      </c>
      <c r="BT11" s="3">
        <v>5.99</v>
      </c>
      <c r="BU11" s="3">
        <v>4.3499999999999996</v>
      </c>
      <c r="BV11" s="3">
        <v>2.02</v>
      </c>
      <c r="BW11" s="3">
        <v>0.86</v>
      </c>
      <c r="BX11" s="3">
        <v>0.02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1.35</v>
      </c>
      <c r="CS11" s="3">
        <f>CR11*基本シート!$C$3</f>
        <v>21.6</v>
      </c>
      <c r="CT11" s="3">
        <v>5.72</v>
      </c>
      <c r="CU11" s="3">
        <f>CT11*基本シート!$C$3</f>
        <v>91.52</v>
      </c>
      <c r="CV11" s="3">
        <v>6.86</v>
      </c>
      <c r="CW11" s="3">
        <f>CV11*基本シート!$C$3</f>
        <v>109.76</v>
      </c>
      <c r="CX11" s="3">
        <v>7.17</v>
      </c>
      <c r="CY11" s="3">
        <f>CX11*基本シート!$C$3</f>
        <v>114.72</v>
      </c>
      <c r="CZ11" s="3">
        <v>7.48</v>
      </c>
      <c r="DA11" s="3">
        <f>CZ11*基本シート!$C$3</f>
        <v>119.68</v>
      </c>
      <c r="DB11" s="3">
        <v>7.68</v>
      </c>
      <c r="DC11" s="3">
        <f>DB11*基本シート!$C$3</f>
        <v>122.88</v>
      </c>
      <c r="DD11" s="3">
        <v>6.2</v>
      </c>
      <c r="DE11" s="3">
        <f>DD11*基本シート!$C$3</f>
        <v>99.2</v>
      </c>
      <c r="DF11" s="3">
        <v>5.82</v>
      </c>
      <c r="DG11" s="3">
        <f>DF11*基本シート!$C$3</f>
        <v>93.12</v>
      </c>
      <c r="DH11" s="3">
        <v>3.86</v>
      </c>
      <c r="DI11" s="3">
        <f>DH11*基本シート!$C$3</f>
        <v>61.76</v>
      </c>
      <c r="DJ11" s="3">
        <v>0.74</v>
      </c>
      <c r="DK11" s="3">
        <f>DJ11*基本シート!$C$3</f>
        <v>11.84</v>
      </c>
      <c r="DL11" s="3">
        <v>0.09</v>
      </c>
      <c r="DM11" s="3">
        <f>DL11*基本シート!$C$3</f>
        <v>1.44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53.030000000000008</v>
      </c>
      <c r="EA11" s="3">
        <f>ROUND(DZ11*基本シート!$C$3,0)</f>
        <v>848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0.46</v>
      </c>
      <c r="EH11" s="3">
        <v>2.14</v>
      </c>
      <c r="EI11" s="3">
        <v>2.75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0.01</v>
      </c>
      <c r="EQ11" s="3">
        <v>0.01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5.3699999999999992</v>
      </c>
      <c r="FA11" s="3">
        <v>0.32</v>
      </c>
      <c r="FB11" s="3">
        <v>0.28000000000000003</v>
      </c>
      <c r="FC11" s="3">
        <v>0.22</v>
      </c>
      <c r="FD11" s="3">
        <v>0.21</v>
      </c>
      <c r="FE11" s="3">
        <v>0.18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0.04</v>
      </c>
      <c r="FR11" s="3">
        <v>0.62</v>
      </c>
      <c r="FS11" s="3">
        <v>0.38</v>
      </c>
      <c r="FT11" s="3">
        <v>0.34</v>
      </c>
      <c r="FU11" s="3">
        <v>0.25</v>
      </c>
      <c r="FV11" s="3">
        <v>0.25</v>
      </c>
      <c r="FW11" s="3">
        <v>0.26</v>
      </c>
      <c r="FX11" s="3">
        <v>0.23</v>
      </c>
      <c r="FY11" s="3">
        <f t="shared" si="13"/>
        <v>3.5899999999999994</v>
      </c>
      <c r="FZ11" s="3">
        <v>0.31</v>
      </c>
      <c r="GA11" s="3">
        <v>0.28000000000000003</v>
      </c>
      <c r="GB11" s="3">
        <v>0.21</v>
      </c>
      <c r="GC11" s="3">
        <v>0.2</v>
      </c>
      <c r="GD11" s="3">
        <v>0.2</v>
      </c>
      <c r="GE11" s="3">
        <v>0.21</v>
      </c>
      <c r="GF11" s="3">
        <v>0.21</v>
      </c>
      <c r="GG11" s="3">
        <v>0.27</v>
      </c>
      <c r="GH11" s="3">
        <v>0.32</v>
      </c>
      <c r="GI11" s="3">
        <v>0.23</v>
      </c>
      <c r="GJ11" s="3">
        <v>0.15</v>
      </c>
      <c r="GK11" s="3">
        <v>0.14000000000000001</v>
      </c>
      <c r="GL11" s="3">
        <v>0.12</v>
      </c>
      <c r="GM11" s="3">
        <v>0.15</v>
      </c>
      <c r="GN11" s="3">
        <v>0.16</v>
      </c>
      <c r="GO11" s="3">
        <v>0.48</v>
      </c>
      <c r="GP11" s="3">
        <v>1.32</v>
      </c>
      <c r="GQ11" s="3">
        <v>1.4</v>
      </c>
      <c r="GR11" s="3">
        <v>0.4</v>
      </c>
      <c r="GS11" s="3">
        <v>0.34</v>
      </c>
      <c r="GT11" s="3">
        <v>0.25</v>
      </c>
      <c r="GU11" s="3">
        <v>0.25</v>
      </c>
      <c r="GV11" s="3">
        <v>0.26</v>
      </c>
      <c r="GW11" s="3">
        <v>0.23</v>
      </c>
      <c r="GX11" s="3">
        <f t="shared" si="14"/>
        <v>8.09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437</v>
      </c>
      <c r="C12" s="6" t="str">
        <f t="shared" si="9"/>
        <v>月曜日</v>
      </c>
      <c r="D12" s="6" t="s">
        <v>82</v>
      </c>
      <c r="E12" s="6" t="str">
        <f t="shared" si="10"/>
        <v>〇</v>
      </c>
      <c r="F12" s="6" t="s">
        <v>426</v>
      </c>
      <c r="G12" s="6" t="s">
        <v>426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0.03</v>
      </c>
      <c r="AQ12" s="3">
        <f>IF($E12="〇",AP12*基本シート!$E$2,AP12*VLOOKUP(LEFT(AQ$6,FIND("(",AQ$6)-1),基本シート!$B$6:$C$29,2,FALSE))</f>
        <v>0.89729999999999999</v>
      </c>
      <c r="AR12" s="3">
        <v>0.01</v>
      </c>
      <c r="AS12" s="3">
        <f>IF($E12="〇",AR12*基本シート!$E$2,AR12*VLOOKUP(LEFT(AS$6,FIND("(",AS$6)-1),基本シート!$B$6:$C$29,2,FALSE))</f>
        <v>0.29910000000000003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0.02</v>
      </c>
      <c r="AY12" s="3">
        <f>IF($E12="〇",AX12*基本シート!$E$2,AX12*VLOOKUP(LEFT(AY$6,FIND("(",AY$6)-1),基本シート!$B$6:$C$29,2,FALSE))</f>
        <v>0.59820000000000007</v>
      </c>
      <c r="AZ12" s="3">
        <v>0.01</v>
      </c>
      <c r="BA12" s="3">
        <f>IF($E12="〇",AZ12*基本シート!$E$2,AZ12*VLOOKUP(LEFT(BA$6,FIND("(",BA$6)-1),基本シート!$B$6:$C$29,2,FALSE))</f>
        <v>0.29910000000000003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9.9999999999999992E-2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0.21</v>
      </c>
      <c r="BL12" s="3">
        <v>1.41</v>
      </c>
      <c r="BM12" s="3">
        <v>2.1</v>
      </c>
      <c r="BN12" s="3">
        <v>3.34</v>
      </c>
      <c r="BO12" s="3">
        <v>3.15</v>
      </c>
      <c r="BP12" s="3">
        <v>3.35</v>
      </c>
      <c r="BQ12" s="3">
        <v>4.04</v>
      </c>
      <c r="BR12" s="3">
        <v>3.82</v>
      </c>
      <c r="BS12" s="3">
        <v>2.41</v>
      </c>
      <c r="BT12" s="3">
        <v>2.82</v>
      </c>
      <c r="BU12" s="3">
        <v>1.75</v>
      </c>
      <c r="BV12" s="3">
        <v>0.76</v>
      </c>
      <c r="BW12" s="3">
        <v>0.39</v>
      </c>
      <c r="BX12" s="3">
        <v>0.03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1.5</v>
      </c>
      <c r="CU12" s="3">
        <f>CT12*基本シート!$C$3</f>
        <v>24</v>
      </c>
      <c r="CV12" s="3">
        <v>2.73</v>
      </c>
      <c r="CW12" s="3">
        <f>CV12*基本シート!$C$3</f>
        <v>43.68</v>
      </c>
      <c r="CX12" s="3">
        <v>2.83</v>
      </c>
      <c r="CY12" s="3">
        <f>CX12*基本シート!$C$3</f>
        <v>45.28</v>
      </c>
      <c r="CZ12" s="3">
        <v>3.65</v>
      </c>
      <c r="DA12" s="3">
        <f>CZ12*基本シート!$C$3</f>
        <v>58.4</v>
      </c>
      <c r="DB12" s="3">
        <v>3</v>
      </c>
      <c r="DC12" s="3">
        <f>DB12*基本シート!$C$3</f>
        <v>48</v>
      </c>
      <c r="DD12" s="3">
        <v>2.15</v>
      </c>
      <c r="DE12" s="3">
        <f>DD12*基本シート!$C$3</f>
        <v>34.4</v>
      </c>
      <c r="DF12" s="3">
        <v>2.59</v>
      </c>
      <c r="DG12" s="3">
        <f>DF12*基本シート!$C$3</f>
        <v>41.44</v>
      </c>
      <c r="DH12" s="3">
        <v>1.56</v>
      </c>
      <c r="DI12" s="3">
        <f>DH12*基本シート!$C$3</f>
        <v>24.96</v>
      </c>
      <c r="DJ12" s="3">
        <v>0.1</v>
      </c>
      <c r="DK12" s="3">
        <f>DJ12*基本シート!$C$3</f>
        <v>1.6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20.18000000000001</v>
      </c>
      <c r="EA12" s="3">
        <f>ROUND(DZ12*基本シート!$C$3,0)</f>
        <v>323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0.03</v>
      </c>
      <c r="EH12" s="3">
        <v>1.2</v>
      </c>
      <c r="EI12" s="3">
        <v>1.89</v>
      </c>
      <c r="EJ12" s="3">
        <v>1.63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4.75</v>
      </c>
      <c r="FA12" s="3">
        <v>0.27</v>
      </c>
      <c r="FB12" s="3">
        <v>0.28999999999999998</v>
      </c>
      <c r="FC12" s="3">
        <v>0.23</v>
      </c>
      <c r="FD12" s="3">
        <v>0.18</v>
      </c>
      <c r="FE12" s="3">
        <v>0.18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</v>
      </c>
      <c r="FP12" s="3">
        <v>0.01</v>
      </c>
      <c r="FQ12" s="3">
        <v>0.78</v>
      </c>
      <c r="FR12" s="3">
        <v>1.52</v>
      </c>
      <c r="FS12" s="3">
        <v>0.31</v>
      </c>
      <c r="FT12" s="3">
        <v>0.48</v>
      </c>
      <c r="FU12" s="3">
        <v>0.69</v>
      </c>
      <c r="FV12" s="3">
        <v>0.46</v>
      </c>
      <c r="FW12" s="3">
        <v>0.26</v>
      </c>
      <c r="FX12" s="3">
        <v>0.26</v>
      </c>
      <c r="FY12" s="3">
        <f t="shared" si="13"/>
        <v>5.9299999999999988</v>
      </c>
      <c r="FZ12" s="3">
        <v>0.27</v>
      </c>
      <c r="GA12" s="3">
        <v>0.28999999999999998</v>
      </c>
      <c r="GB12" s="3">
        <v>0.23</v>
      </c>
      <c r="GC12" s="3">
        <v>0.18</v>
      </c>
      <c r="GD12" s="3">
        <v>0.18</v>
      </c>
      <c r="GE12" s="3">
        <v>0.18</v>
      </c>
      <c r="GF12" s="3">
        <v>0.21</v>
      </c>
      <c r="GG12" s="3">
        <v>0.21</v>
      </c>
      <c r="GH12" s="3">
        <v>0.21</v>
      </c>
      <c r="GI12" s="3">
        <v>0.42</v>
      </c>
      <c r="GJ12" s="3">
        <v>0.53</v>
      </c>
      <c r="GK12" s="3">
        <v>0.39</v>
      </c>
      <c r="GL12" s="3">
        <v>0.82</v>
      </c>
      <c r="GM12" s="3">
        <v>0.26</v>
      </c>
      <c r="GN12" s="3">
        <v>0.23</v>
      </c>
      <c r="GO12" s="3">
        <v>0.2</v>
      </c>
      <c r="GP12" s="3">
        <v>1.46</v>
      </c>
      <c r="GQ12" s="3">
        <v>1.93</v>
      </c>
      <c r="GR12" s="3">
        <v>0.34</v>
      </c>
      <c r="GS12" s="3">
        <v>0.47</v>
      </c>
      <c r="GT12" s="3">
        <v>0.68</v>
      </c>
      <c r="GU12" s="3">
        <v>0.47</v>
      </c>
      <c r="GV12" s="3">
        <v>0.26</v>
      </c>
      <c r="GW12" s="3">
        <v>0.26</v>
      </c>
      <c r="GX12" s="3">
        <f t="shared" si="14"/>
        <v>10.680000000000001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438</v>
      </c>
      <c r="C13" s="6" t="str">
        <f t="shared" si="9"/>
        <v>火曜日</v>
      </c>
      <c r="D13" s="6"/>
      <c r="E13" s="6" t="str">
        <f t="shared" si="10"/>
        <v/>
      </c>
      <c r="F13" s="6" t="s">
        <v>431</v>
      </c>
      <c r="G13" s="6" t="s">
        <v>426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0.2</v>
      </c>
      <c r="O13" s="3">
        <f>IF($E13="〇",N13*基本シート!$E$2,N13*VLOOKUP(LEFT(O$6,FIND("(",O$6)-1),基本シート!$B$6:$C$29,2,FALSE))</f>
        <v>5.9820000000000002</v>
      </c>
      <c r="P13" s="3">
        <v>0.38</v>
      </c>
      <c r="Q13" s="3">
        <f>IF($E13="〇",P13*基本シート!$E$2,P13*VLOOKUP(LEFT(Q$6,FIND("(",Q$6)-1),基本シート!$B$6:$C$29,2,FALSE))</f>
        <v>11.3658</v>
      </c>
      <c r="R13" s="3">
        <v>7.0000000000000007E-2</v>
      </c>
      <c r="S13" s="3">
        <f>IF($E13="〇",R13*基本シート!$E$2,R13*VLOOKUP(LEFT(S$6,FIND("(",S$6)-1),基本シート!$B$6:$C$29,2,FALSE))</f>
        <v>2.0937000000000001</v>
      </c>
      <c r="T13" s="3">
        <v>0.25</v>
      </c>
      <c r="U13" s="3">
        <f>IF($E13="〇",T13*基本シート!$E$2,T13*VLOOKUP(LEFT(U$6,FIND("(",U$6)-1),基本シート!$B$6:$C$29,2,FALSE))</f>
        <v>7.4775</v>
      </c>
      <c r="V13" s="3">
        <v>0.04</v>
      </c>
      <c r="W13" s="3">
        <f>IF($E13="〇",V13*基本シート!$E$2,V13*VLOOKUP(LEFT(W$6,FIND("(",W$6)-1),基本シート!$B$6:$C$29,2,FALSE))</f>
        <v>1.4791999999999998</v>
      </c>
      <c r="X13" s="3">
        <v>0.01</v>
      </c>
      <c r="Y13" s="3">
        <f>IF($E13="〇",X13*基本シート!$E$2,X13*VLOOKUP(LEFT(Y$6,FIND("(",Y$6)-1),基本シート!$B$6:$C$29,2,FALSE))</f>
        <v>0.36979999999999996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0.01</v>
      </c>
      <c r="AW13" s="3">
        <f>IF($E13="〇",AV13*基本シート!$E$2,AV13*VLOOKUP(LEFT(AW$6,FIND("(",AW$6)-1),基本シート!$B$6:$C$29,2,FALSE))</f>
        <v>0.36979999999999996</v>
      </c>
      <c r="AX13" s="3">
        <v>0.02</v>
      </c>
      <c r="AY13" s="3">
        <f>IF($E13="〇",AX13*基本シート!$E$2,AX13*VLOOKUP(LEFT(AY$6,FIND("(",AY$6)-1),基本シート!$B$6:$C$29,2,FALSE))</f>
        <v>0.59820000000000007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1.0200000000000002</v>
      </c>
      <c r="BE13" s="3">
        <f t="shared" si="8"/>
        <v>31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0.16</v>
      </c>
      <c r="BL13" s="3">
        <v>0.28000000000000003</v>
      </c>
      <c r="BM13" s="3">
        <v>0.23</v>
      </c>
      <c r="BN13" s="3">
        <v>0.67</v>
      </c>
      <c r="BO13" s="3">
        <v>1.51</v>
      </c>
      <c r="BP13" s="3">
        <v>0.92</v>
      </c>
      <c r="BQ13" s="3">
        <v>0.53</v>
      </c>
      <c r="BR13" s="3">
        <v>1.6</v>
      </c>
      <c r="BS13" s="3">
        <v>1.55</v>
      </c>
      <c r="BT13" s="3">
        <v>0.97</v>
      </c>
      <c r="BU13" s="3">
        <v>1.22</v>
      </c>
      <c r="BV13" s="3">
        <v>0.37</v>
      </c>
      <c r="BW13" s="3">
        <v>0.38</v>
      </c>
      <c r="BX13" s="3">
        <v>0.02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0.01</v>
      </c>
      <c r="DG13" s="3">
        <f>DF13*基本シート!$C$3</f>
        <v>0.16</v>
      </c>
      <c r="DH13" s="3">
        <v>0.03</v>
      </c>
      <c r="DI13" s="3">
        <f>DH13*基本シート!$C$3</f>
        <v>0.48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0.10999999999999999</v>
      </c>
      <c r="EA13" s="3">
        <f>ROUND(DZ13*基本シート!$C$3,0)</f>
        <v>2</v>
      </c>
      <c r="EB13" s="3">
        <v>0</v>
      </c>
      <c r="EC13" s="3">
        <v>0</v>
      </c>
      <c r="ED13" s="3">
        <v>0</v>
      </c>
      <c r="EE13" s="3">
        <v>0.02</v>
      </c>
      <c r="EF13" s="3">
        <v>0.03</v>
      </c>
      <c r="EG13" s="3">
        <v>0.03</v>
      </c>
      <c r="EH13" s="3">
        <v>0.06</v>
      </c>
      <c r="EI13" s="3">
        <v>0.03</v>
      </c>
      <c r="EJ13" s="3">
        <v>0.51</v>
      </c>
      <c r="EK13" s="3">
        <v>1.33</v>
      </c>
      <c r="EL13" s="3">
        <v>0.7</v>
      </c>
      <c r="EM13" s="3">
        <v>0.03</v>
      </c>
      <c r="EN13" s="3">
        <v>1.34</v>
      </c>
      <c r="EO13" s="3">
        <v>1.21</v>
      </c>
      <c r="EP13" s="3">
        <v>0.26</v>
      </c>
      <c r="EQ13" s="3">
        <v>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6.55</v>
      </c>
      <c r="FA13" s="3">
        <v>0.23</v>
      </c>
      <c r="FB13" s="3">
        <v>0.18</v>
      </c>
      <c r="FC13" s="3">
        <v>0.19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0.51</v>
      </c>
      <c r="FR13" s="3">
        <v>1.69</v>
      </c>
      <c r="FS13" s="3">
        <v>0.56000000000000005</v>
      </c>
      <c r="FT13" s="3">
        <v>0.43</v>
      </c>
      <c r="FU13" s="3">
        <v>0.9</v>
      </c>
      <c r="FV13" s="3">
        <v>0.37</v>
      </c>
      <c r="FW13" s="3">
        <v>0.23</v>
      </c>
      <c r="FX13" s="3">
        <v>0.31</v>
      </c>
      <c r="FY13" s="3">
        <f t="shared" si="13"/>
        <v>5.6000000000000005</v>
      </c>
      <c r="FZ13" s="3">
        <v>0.23</v>
      </c>
      <c r="GA13" s="3">
        <v>0.18</v>
      </c>
      <c r="GB13" s="3">
        <v>0.19</v>
      </c>
      <c r="GC13" s="3">
        <v>0.18</v>
      </c>
      <c r="GD13" s="3">
        <v>0.35</v>
      </c>
      <c r="GE13" s="3">
        <v>0.2</v>
      </c>
      <c r="GF13" s="3">
        <v>0.47</v>
      </c>
      <c r="GG13" s="3">
        <v>0.24</v>
      </c>
      <c r="GH13" s="3">
        <v>0.17</v>
      </c>
      <c r="GI13" s="3">
        <v>0.18</v>
      </c>
      <c r="GJ13" s="3">
        <v>0.22</v>
      </c>
      <c r="GK13" s="3">
        <v>0.49</v>
      </c>
      <c r="GL13" s="3">
        <v>0.26</v>
      </c>
      <c r="GM13" s="3">
        <v>0.34</v>
      </c>
      <c r="GN13" s="3">
        <v>0.71</v>
      </c>
      <c r="GO13" s="3">
        <v>0.19</v>
      </c>
      <c r="GP13" s="3">
        <v>0.88</v>
      </c>
      <c r="GQ13" s="3">
        <v>2.0699999999999998</v>
      </c>
      <c r="GR13" s="3">
        <v>0.57999999999999996</v>
      </c>
      <c r="GS13" s="3">
        <v>0.42</v>
      </c>
      <c r="GT13" s="3">
        <v>0.9</v>
      </c>
      <c r="GU13" s="3">
        <v>0.38</v>
      </c>
      <c r="GV13" s="3">
        <v>0.23</v>
      </c>
      <c r="GW13" s="3">
        <v>0.31</v>
      </c>
      <c r="GX13" s="3">
        <f t="shared" si="14"/>
        <v>10.370000000000003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439</v>
      </c>
      <c r="C14" s="6" t="str">
        <f t="shared" si="9"/>
        <v>水曜日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0.08</v>
      </c>
      <c r="I14" s="3">
        <f>IF($E14="〇",H14*基本シート!$E$2,H14*VLOOKUP(LEFT(I$6,FIND("(",I$6)-1),基本シート!$B$6:$C$29,2,FALSE))</f>
        <v>2.3928000000000003</v>
      </c>
      <c r="J14" s="3">
        <v>0.24</v>
      </c>
      <c r="K14" s="3">
        <f>IF($E14="〇",J14*基本シート!$E$2,J14*VLOOKUP(LEFT(K$6,FIND("(",K$6)-1),基本シート!$B$6:$C$29,2,FALSE))</f>
        <v>7.1783999999999999</v>
      </c>
      <c r="L14" s="3">
        <v>0.23</v>
      </c>
      <c r="M14" s="3">
        <f>IF($E14="〇",L14*基本シート!$E$2,L14*VLOOKUP(LEFT(M$6,FIND("(",M$6)-1),基本シート!$B$6:$C$29,2,FALSE))</f>
        <v>6.8793000000000006</v>
      </c>
      <c r="N14" s="3">
        <v>0.23</v>
      </c>
      <c r="O14" s="3">
        <f>IF($E14="〇",N14*基本シート!$E$2,N14*VLOOKUP(LEFT(O$6,FIND("(",O$6)-1),基本シート!$B$6:$C$29,2,FALSE))</f>
        <v>6.8793000000000006</v>
      </c>
      <c r="P14" s="3">
        <v>0.41</v>
      </c>
      <c r="Q14" s="3">
        <f>IF($E14="〇",P14*基本シート!$E$2,P14*VLOOKUP(LEFT(Q$6,FIND("(",Q$6)-1),基本シート!$B$6:$C$29,2,FALSE))</f>
        <v>12.2631</v>
      </c>
      <c r="R14" s="3">
        <v>0.06</v>
      </c>
      <c r="S14" s="3">
        <f>IF($E14="〇",R14*基本シート!$E$2,R14*VLOOKUP(LEFT(S$6,FIND("(",S$6)-1),基本シート!$B$6:$C$29,2,FALSE))</f>
        <v>1.7946</v>
      </c>
      <c r="T14" s="3">
        <v>0.01</v>
      </c>
      <c r="U14" s="3">
        <f>IF($E14="〇",T14*基本シート!$E$2,T14*VLOOKUP(LEFT(U$6,FIND("(",U$6)-1),基本シート!$B$6:$C$29,2,FALSE))</f>
        <v>0.29910000000000003</v>
      </c>
      <c r="V14" s="3">
        <v>0.01</v>
      </c>
      <c r="W14" s="3">
        <f>IF($E14="〇",V14*基本シート!$E$2,V14*VLOOKUP(LEFT(W$6,FIND("(",W$6)-1),基本シート!$B$6:$C$29,2,FALSE))</f>
        <v>0.36979999999999996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1.29</v>
      </c>
      <c r="BE14" s="3">
        <f t="shared" si="8"/>
        <v>39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0.28000000000000003</v>
      </c>
      <c r="BL14" s="3">
        <v>2.9</v>
      </c>
      <c r="BM14" s="3">
        <v>3</v>
      </c>
      <c r="BN14" s="3">
        <v>2.2799999999999998</v>
      </c>
      <c r="BO14" s="3">
        <v>2.74</v>
      </c>
      <c r="BP14" s="3">
        <v>2.61</v>
      </c>
      <c r="BQ14" s="3">
        <v>2.2000000000000002</v>
      </c>
      <c r="BR14" s="3">
        <v>4.3499999999999996</v>
      </c>
      <c r="BS14" s="3">
        <v>2.5099999999999998</v>
      </c>
      <c r="BT14" s="3">
        <v>2.4</v>
      </c>
      <c r="BU14" s="3">
        <v>2.72</v>
      </c>
      <c r="BV14" s="3">
        <v>1.84</v>
      </c>
      <c r="BW14" s="3">
        <v>0.54</v>
      </c>
      <c r="BX14" s="3">
        <v>0.05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0.04</v>
      </c>
      <c r="CS14" s="3">
        <f>CR14*基本シート!$C$3</f>
        <v>0.64</v>
      </c>
      <c r="CT14" s="3">
        <v>0.79</v>
      </c>
      <c r="CU14" s="3">
        <f>CT14*基本シート!$C$3</f>
        <v>12.64</v>
      </c>
      <c r="CV14" s="3">
        <v>2.5</v>
      </c>
      <c r="CW14" s="3">
        <f>CV14*基本シート!$C$3</f>
        <v>40</v>
      </c>
      <c r="CX14" s="3">
        <v>2.27</v>
      </c>
      <c r="CY14" s="3">
        <f>CX14*基本シート!$C$3</f>
        <v>36.32</v>
      </c>
      <c r="CZ14" s="3">
        <v>1.69</v>
      </c>
      <c r="DA14" s="3">
        <f>CZ14*基本シート!$C$3</f>
        <v>27.04</v>
      </c>
      <c r="DB14" s="3">
        <v>3.89</v>
      </c>
      <c r="DC14" s="3">
        <f>DB14*基本シート!$C$3</f>
        <v>62.24</v>
      </c>
      <c r="DD14" s="3">
        <v>2</v>
      </c>
      <c r="DE14" s="3">
        <f>DD14*基本シート!$C$3</f>
        <v>32</v>
      </c>
      <c r="DF14" s="3">
        <v>2.02</v>
      </c>
      <c r="DG14" s="3">
        <f>DF14*基本シート!$C$3</f>
        <v>32.32</v>
      </c>
      <c r="DH14" s="3">
        <v>2.5099999999999998</v>
      </c>
      <c r="DI14" s="3">
        <f>DH14*基本シート!$C$3</f>
        <v>40.159999999999997</v>
      </c>
      <c r="DJ14" s="3">
        <v>1.38</v>
      </c>
      <c r="DK14" s="3">
        <f>DJ14*基本シート!$C$3</f>
        <v>22.08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19.160000000000007</v>
      </c>
      <c r="EA14" s="3">
        <f>ROUND(DZ14*基本シート!$C$3,0)</f>
        <v>307</v>
      </c>
      <c r="EB14" s="3">
        <v>0</v>
      </c>
      <c r="EC14" s="3">
        <v>0.02</v>
      </c>
      <c r="ED14" s="3">
        <v>0.02</v>
      </c>
      <c r="EE14" s="3">
        <v>0.02</v>
      </c>
      <c r="EF14" s="3">
        <v>0.02</v>
      </c>
      <c r="EG14" s="3">
        <v>0.11</v>
      </c>
      <c r="EH14" s="3">
        <v>2.66</v>
      </c>
      <c r="EI14" s="3">
        <v>2.71</v>
      </c>
      <c r="EJ14" s="3">
        <v>1.28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6.8500000000000005</v>
      </c>
      <c r="FA14" s="3">
        <v>0.18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0.01</v>
      </c>
      <c r="FK14" s="3">
        <v>0</v>
      </c>
      <c r="FL14" s="3">
        <v>0.01</v>
      </c>
      <c r="FM14" s="3">
        <v>0</v>
      </c>
      <c r="FN14" s="3">
        <v>0</v>
      </c>
      <c r="FO14" s="3">
        <v>0</v>
      </c>
      <c r="FP14" s="3">
        <v>0</v>
      </c>
      <c r="FQ14" s="3">
        <v>0.36</v>
      </c>
      <c r="FR14" s="3">
        <v>1.61</v>
      </c>
      <c r="FS14" s="3">
        <v>0.39</v>
      </c>
      <c r="FT14" s="3">
        <v>0.24</v>
      </c>
      <c r="FU14" s="3">
        <v>0.52</v>
      </c>
      <c r="FV14" s="3">
        <v>0.33</v>
      </c>
      <c r="FW14" s="3">
        <v>0.47</v>
      </c>
      <c r="FX14" s="3">
        <v>0.43</v>
      </c>
      <c r="FY14" s="3">
        <f t="shared" si="13"/>
        <v>4.55</v>
      </c>
      <c r="FZ14" s="3">
        <v>0.26</v>
      </c>
      <c r="GA14" s="3">
        <v>0.22</v>
      </c>
      <c r="GB14" s="3">
        <v>0.21</v>
      </c>
      <c r="GC14" s="3">
        <v>0.21</v>
      </c>
      <c r="GD14" s="3">
        <v>0.39</v>
      </c>
      <c r="GE14" s="3">
        <v>0.23</v>
      </c>
      <c r="GF14" s="3">
        <v>0.24</v>
      </c>
      <c r="GG14" s="3">
        <v>0.26</v>
      </c>
      <c r="GH14" s="3">
        <v>0.21</v>
      </c>
      <c r="GI14" s="3">
        <v>0.25</v>
      </c>
      <c r="GJ14" s="3">
        <v>0.34</v>
      </c>
      <c r="GK14" s="3">
        <v>0.52</v>
      </c>
      <c r="GL14" s="3">
        <v>0.46</v>
      </c>
      <c r="GM14" s="3">
        <v>0.51</v>
      </c>
      <c r="GN14" s="3">
        <v>0.37</v>
      </c>
      <c r="GO14" s="3">
        <v>0.21</v>
      </c>
      <c r="GP14" s="3">
        <v>0.82</v>
      </c>
      <c r="GQ14" s="3">
        <v>2.15</v>
      </c>
      <c r="GR14" s="3">
        <v>0.44</v>
      </c>
      <c r="GS14" s="3">
        <v>0.23</v>
      </c>
      <c r="GT14" s="3">
        <v>0.51</v>
      </c>
      <c r="GU14" s="3">
        <v>0.32</v>
      </c>
      <c r="GV14" s="3">
        <v>0.46</v>
      </c>
      <c r="GW14" s="3">
        <v>0.43</v>
      </c>
      <c r="GX14" s="3">
        <f t="shared" si="14"/>
        <v>10.25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440</v>
      </c>
      <c r="C15" s="6" t="str">
        <f t="shared" si="9"/>
        <v>木曜日</v>
      </c>
      <c r="D15" s="6"/>
      <c r="E15" s="6" t="str">
        <f t="shared" si="10"/>
        <v/>
      </c>
      <c r="F15" s="6" t="s">
        <v>426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0.32</v>
      </c>
      <c r="O15" s="3">
        <f>IF($E15="〇",N15*基本シート!$E$2,N15*VLOOKUP(LEFT(O$6,FIND("(",O$6)-1),基本シート!$B$6:$C$29,2,FALSE))</f>
        <v>9.571200000000001</v>
      </c>
      <c r="P15" s="3">
        <v>0.56000000000000005</v>
      </c>
      <c r="Q15" s="3">
        <f>IF($E15="〇",P15*基本シート!$E$2,P15*VLOOKUP(LEFT(Q$6,FIND("(",Q$6)-1),基本シート!$B$6:$C$29,2,FALSE))</f>
        <v>16.749600000000001</v>
      </c>
      <c r="R15" s="3">
        <v>0.25</v>
      </c>
      <c r="S15" s="3">
        <f>IF($E15="〇",R15*基本シート!$E$2,R15*VLOOKUP(LEFT(S$6,FIND("(",S$6)-1),基本シート!$B$6:$C$29,2,FALSE))</f>
        <v>7.4775</v>
      </c>
      <c r="T15" s="3">
        <v>0.02</v>
      </c>
      <c r="U15" s="3">
        <f>IF($E15="〇",T15*基本シート!$E$2,T15*VLOOKUP(LEFT(U$6,FIND("(",U$6)-1),基本シート!$B$6:$C$29,2,FALSE))</f>
        <v>0.59820000000000007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0.01</v>
      </c>
      <c r="AU15" s="3">
        <f>IF($E15="〇",AT15*基本シート!$E$2,AT15*VLOOKUP(LEFT(AU$6,FIND("(",AU$6)-1),基本シート!$B$6:$C$29,2,FALSE))</f>
        <v>0.36979999999999996</v>
      </c>
      <c r="AV15" s="3">
        <v>0.01</v>
      </c>
      <c r="AW15" s="3">
        <f>IF($E15="〇",AV15*基本シート!$E$2,AV15*VLOOKUP(LEFT(AW$6,FIND("(",AW$6)-1),基本シート!$B$6:$C$29,2,FALSE))</f>
        <v>0.36979999999999996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1.1900000000000002</v>
      </c>
      <c r="BE15" s="3">
        <f t="shared" si="8"/>
        <v>36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0.25</v>
      </c>
      <c r="BL15" s="3">
        <v>2.4500000000000002</v>
      </c>
      <c r="BM15" s="3">
        <v>2.69</v>
      </c>
      <c r="BN15" s="3">
        <v>6.13</v>
      </c>
      <c r="BO15" s="3">
        <v>5.04</v>
      </c>
      <c r="BP15" s="3">
        <v>5.37</v>
      </c>
      <c r="BQ15" s="3">
        <v>6.19</v>
      </c>
      <c r="BR15" s="3">
        <v>4.71</v>
      </c>
      <c r="BS15" s="3">
        <v>5.8</v>
      </c>
      <c r="BT15" s="3">
        <v>6.74</v>
      </c>
      <c r="BU15" s="3">
        <v>2.38</v>
      </c>
      <c r="BV15" s="3">
        <v>2.98</v>
      </c>
      <c r="BW15" s="3">
        <v>1.27</v>
      </c>
      <c r="BX15" s="3">
        <v>0.04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0.16</v>
      </c>
      <c r="CS15" s="3">
        <f>CR15*基本シート!$C$3</f>
        <v>2.56</v>
      </c>
      <c r="CT15" s="3">
        <v>2.88</v>
      </c>
      <c r="CU15" s="3">
        <f>CT15*基本シート!$C$3</f>
        <v>46.08</v>
      </c>
      <c r="CV15" s="3">
        <v>4.74</v>
      </c>
      <c r="CW15" s="3">
        <f>CV15*基本シート!$C$3</f>
        <v>75.84</v>
      </c>
      <c r="CX15" s="3">
        <v>5.0999999999999996</v>
      </c>
      <c r="CY15" s="3">
        <f>CX15*基本シート!$C$3</f>
        <v>81.599999999999994</v>
      </c>
      <c r="CZ15" s="3">
        <v>5.97</v>
      </c>
      <c r="DA15" s="3">
        <f>CZ15*基本シート!$C$3</f>
        <v>95.52</v>
      </c>
      <c r="DB15" s="3">
        <v>4.45</v>
      </c>
      <c r="DC15" s="3">
        <f>DB15*基本シート!$C$3</f>
        <v>71.2</v>
      </c>
      <c r="DD15" s="3">
        <v>5.61</v>
      </c>
      <c r="DE15" s="3">
        <f>DD15*基本シート!$C$3</f>
        <v>89.76</v>
      </c>
      <c r="DF15" s="3">
        <v>6.54</v>
      </c>
      <c r="DG15" s="3">
        <f>DF15*基本シート!$C$3</f>
        <v>104.64</v>
      </c>
      <c r="DH15" s="3">
        <v>2.14</v>
      </c>
      <c r="DI15" s="3">
        <f>DH15*基本シート!$C$3</f>
        <v>34.24</v>
      </c>
      <c r="DJ15" s="3">
        <v>2.16</v>
      </c>
      <c r="DK15" s="3">
        <f>DJ15*基本シート!$C$3</f>
        <v>34.56</v>
      </c>
      <c r="DL15" s="3">
        <v>0.05</v>
      </c>
      <c r="DM15" s="3">
        <f>DL15*基本シート!$C$3</f>
        <v>0.8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0.01</v>
      </c>
      <c r="DY15" s="3">
        <f>DX15*基本シート!$C$3</f>
        <v>0.16</v>
      </c>
      <c r="DZ15" s="3">
        <f t="shared" si="11"/>
        <v>39.899999999999991</v>
      </c>
      <c r="EA15" s="3">
        <f>ROUND(DZ15*基本シート!$C$3,0)</f>
        <v>638</v>
      </c>
      <c r="EB15" s="3">
        <v>0</v>
      </c>
      <c r="EC15" s="3">
        <v>0</v>
      </c>
      <c r="ED15" s="3">
        <v>0</v>
      </c>
      <c r="EE15" s="3">
        <v>0</v>
      </c>
      <c r="EF15" s="3">
        <v>0.01</v>
      </c>
      <c r="EG15" s="3">
        <v>0.01</v>
      </c>
      <c r="EH15" s="3">
        <v>1.86</v>
      </c>
      <c r="EI15" s="3">
        <v>2.08</v>
      </c>
      <c r="EJ15" s="3">
        <v>2.99</v>
      </c>
      <c r="EK15" s="3">
        <v>0.01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0.01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6.9799999999999995</v>
      </c>
      <c r="FA15" s="3">
        <v>0.41</v>
      </c>
      <c r="FB15" s="3">
        <v>0.35</v>
      </c>
      <c r="FC15" s="3">
        <v>0.35</v>
      </c>
      <c r="FD15" s="3">
        <v>0.03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0.54</v>
      </c>
      <c r="FS15" s="3">
        <v>0.44</v>
      </c>
      <c r="FT15" s="3">
        <v>0.63</v>
      </c>
      <c r="FU15" s="3">
        <v>0.69</v>
      </c>
      <c r="FV15" s="3">
        <v>0.47</v>
      </c>
      <c r="FW15" s="3">
        <v>0.46</v>
      </c>
      <c r="FX15" s="3">
        <v>0.46</v>
      </c>
      <c r="FY15" s="3">
        <f t="shared" si="13"/>
        <v>4.83</v>
      </c>
      <c r="FZ15" s="3">
        <v>0.4</v>
      </c>
      <c r="GA15" s="3">
        <v>0.34</v>
      </c>
      <c r="GB15" s="3">
        <v>0.34</v>
      </c>
      <c r="GC15" s="3">
        <v>0.35</v>
      </c>
      <c r="GD15" s="3">
        <v>0.55000000000000004</v>
      </c>
      <c r="GE15" s="3">
        <v>0.49</v>
      </c>
      <c r="GF15" s="3">
        <v>0.6</v>
      </c>
      <c r="GG15" s="3">
        <v>0.45</v>
      </c>
      <c r="GH15" s="3">
        <v>0.26</v>
      </c>
      <c r="GI15" s="3">
        <v>0.28999999999999998</v>
      </c>
      <c r="GJ15" s="3">
        <v>0.26</v>
      </c>
      <c r="GK15" s="3">
        <v>0.22</v>
      </c>
      <c r="GL15" s="3">
        <v>0.26</v>
      </c>
      <c r="GM15" s="3">
        <v>0.19</v>
      </c>
      <c r="GN15" s="3">
        <v>0.2</v>
      </c>
      <c r="GO15" s="3">
        <v>0.24</v>
      </c>
      <c r="GP15" s="3">
        <v>0.81</v>
      </c>
      <c r="GQ15" s="3">
        <v>1.77</v>
      </c>
      <c r="GR15" s="3">
        <v>0.48</v>
      </c>
      <c r="GS15" s="3">
        <v>0.63</v>
      </c>
      <c r="GT15" s="3">
        <v>0.69</v>
      </c>
      <c r="GU15" s="3">
        <v>0.46</v>
      </c>
      <c r="GV15" s="3">
        <v>0.45</v>
      </c>
      <c r="GW15" s="3">
        <v>0.45</v>
      </c>
      <c r="GX15" s="3">
        <f t="shared" si="14"/>
        <v>11.18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441</v>
      </c>
      <c r="C16" s="6" t="str">
        <f t="shared" si="9"/>
        <v>金曜日</v>
      </c>
      <c r="D16" s="6"/>
      <c r="E16" s="6" t="str">
        <f t="shared" si="10"/>
        <v/>
      </c>
      <c r="F16" s="6" t="s">
        <v>426</v>
      </c>
      <c r="G16" s="6" t="s">
        <v>426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0.1</v>
      </c>
      <c r="O16" s="3">
        <f>IF($E16="〇",N16*基本シート!$E$2,N16*VLOOKUP(LEFT(O$6,FIND("(",O$6)-1),基本シート!$B$6:$C$29,2,FALSE))</f>
        <v>2.9910000000000001</v>
      </c>
      <c r="P16" s="3">
        <v>0.45</v>
      </c>
      <c r="Q16" s="3">
        <f>IF($E16="〇",P16*基本シート!$E$2,P16*VLOOKUP(LEFT(Q$6,FIND("(",Q$6)-1),基本シート!$B$6:$C$29,2,FALSE))</f>
        <v>13.4595</v>
      </c>
      <c r="R16" s="3">
        <v>0.25</v>
      </c>
      <c r="S16" s="3">
        <f>IF($E16="〇",R16*基本シート!$E$2,R16*VLOOKUP(LEFT(S$6,FIND("(",S$6)-1),基本シート!$B$6:$C$29,2,FALSE))</f>
        <v>7.4775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0.02</v>
      </c>
      <c r="W16" s="3">
        <f>IF($E16="〇",V16*基本シート!$E$2,V16*VLOOKUP(LEFT(W$6,FIND("(",W$6)-1),基本シート!$B$6:$C$29,2,FALSE))</f>
        <v>0.73959999999999992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0.83000000000000007</v>
      </c>
      <c r="BE16" s="3">
        <f t="shared" si="8"/>
        <v>25</v>
      </c>
      <c r="BF16" s="3">
        <v>0</v>
      </c>
      <c r="BG16" s="3">
        <v>0</v>
      </c>
      <c r="BH16" s="3">
        <v>0</v>
      </c>
      <c r="BI16" s="3">
        <v>0</v>
      </c>
      <c r="BJ16" s="3">
        <v>0.03</v>
      </c>
      <c r="BK16" s="3">
        <v>0.6</v>
      </c>
      <c r="BL16" s="3">
        <v>2.6</v>
      </c>
      <c r="BM16" s="3">
        <v>4.46</v>
      </c>
      <c r="BN16" s="3">
        <v>5.5</v>
      </c>
      <c r="BO16" s="3">
        <v>8.36</v>
      </c>
      <c r="BP16" s="3">
        <v>7.96</v>
      </c>
      <c r="BQ16" s="3">
        <v>8.17</v>
      </c>
      <c r="BR16" s="3">
        <v>8.25</v>
      </c>
      <c r="BS16" s="3">
        <v>7.5</v>
      </c>
      <c r="BT16" s="3">
        <v>6.41</v>
      </c>
      <c r="BU16" s="3">
        <v>4.38</v>
      </c>
      <c r="BV16" s="3">
        <v>2.36</v>
      </c>
      <c r="BW16" s="3">
        <v>0.98</v>
      </c>
      <c r="BX16" s="3">
        <v>0.06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0.01</v>
      </c>
      <c r="CE16" s="3">
        <f>CD16*基本シート!$C$3</f>
        <v>0.16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0.19</v>
      </c>
      <c r="CS16" s="3">
        <f>CR16*基本シート!$C$3</f>
        <v>3.04</v>
      </c>
      <c r="CT16" s="3">
        <v>4.13</v>
      </c>
      <c r="CU16" s="3">
        <f>CT16*基本シート!$C$3</f>
        <v>66.08</v>
      </c>
      <c r="CV16" s="3">
        <v>8.08</v>
      </c>
      <c r="CW16" s="3">
        <f>CV16*基本シート!$C$3</f>
        <v>129.28</v>
      </c>
      <c r="CX16" s="3">
        <v>7.68</v>
      </c>
      <c r="CY16" s="3">
        <f>CX16*基本シート!$C$3</f>
        <v>122.88</v>
      </c>
      <c r="CZ16" s="3">
        <v>7.94</v>
      </c>
      <c r="DA16" s="3">
        <f>CZ16*基本シート!$C$3</f>
        <v>127.04</v>
      </c>
      <c r="DB16" s="3">
        <v>7.36</v>
      </c>
      <c r="DC16" s="3">
        <f>DB16*基本シート!$C$3</f>
        <v>117.76</v>
      </c>
      <c r="DD16" s="3">
        <v>7.32</v>
      </c>
      <c r="DE16" s="3">
        <f>DD16*基本シート!$C$3</f>
        <v>117.12</v>
      </c>
      <c r="DF16" s="3">
        <v>6.23</v>
      </c>
      <c r="DG16" s="3">
        <f>DF16*基本シート!$C$3</f>
        <v>99.68</v>
      </c>
      <c r="DH16" s="3">
        <v>4.13</v>
      </c>
      <c r="DI16" s="3">
        <f>DH16*基本シート!$C$3</f>
        <v>66.08</v>
      </c>
      <c r="DJ16" s="3">
        <v>0.67</v>
      </c>
      <c r="DK16" s="3">
        <f>DJ16*基本シート!$C$3</f>
        <v>10.72</v>
      </c>
      <c r="DL16" s="3">
        <v>0.09</v>
      </c>
      <c r="DM16" s="3">
        <f>DL16*基本シート!$C$3</f>
        <v>1.44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1"/>
        <v>53.870000000000012</v>
      </c>
      <c r="EA16" s="3">
        <f>ROUND(DZ16*基本シート!$C$3,0)</f>
        <v>862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0.18</v>
      </c>
      <c r="EH16" s="3">
        <v>1.78</v>
      </c>
      <c r="EI16" s="3">
        <v>3.74</v>
      </c>
      <c r="EJ16" s="3">
        <v>1.1299999999999999</v>
      </c>
      <c r="EK16" s="3">
        <v>0.01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6.87</v>
      </c>
      <c r="FA16" s="3">
        <v>0.47</v>
      </c>
      <c r="FB16" s="3">
        <v>0.45</v>
      </c>
      <c r="FC16" s="3">
        <v>0.45</v>
      </c>
      <c r="FD16" s="3">
        <v>0.35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0.01</v>
      </c>
      <c r="FR16" s="3">
        <v>0.51</v>
      </c>
      <c r="FS16" s="3">
        <v>0.12</v>
      </c>
      <c r="FT16" s="3">
        <v>0.3</v>
      </c>
      <c r="FU16" s="3">
        <v>0.21</v>
      </c>
      <c r="FV16" s="3">
        <v>0.2</v>
      </c>
      <c r="FW16" s="3">
        <v>0.22</v>
      </c>
      <c r="FX16" s="3">
        <v>0.21</v>
      </c>
      <c r="FY16" s="3">
        <f t="shared" si="13"/>
        <v>3.5100000000000002</v>
      </c>
      <c r="FZ16" s="3">
        <v>0.46</v>
      </c>
      <c r="GA16" s="3">
        <v>0.44</v>
      </c>
      <c r="GB16" s="3">
        <v>0.45</v>
      </c>
      <c r="GC16" s="3">
        <v>0.45</v>
      </c>
      <c r="GD16" s="3">
        <v>0.46</v>
      </c>
      <c r="GE16" s="3">
        <v>0.67</v>
      </c>
      <c r="GF16" s="3">
        <v>0.81</v>
      </c>
      <c r="GG16" s="3">
        <v>0.55000000000000004</v>
      </c>
      <c r="GH16" s="3">
        <v>0.24</v>
      </c>
      <c r="GI16" s="3">
        <v>0.27</v>
      </c>
      <c r="GJ16" s="3">
        <v>0.27</v>
      </c>
      <c r="GK16" s="3">
        <v>0.23</v>
      </c>
      <c r="GL16" s="3">
        <v>0.89</v>
      </c>
      <c r="GM16" s="3">
        <v>0.18</v>
      </c>
      <c r="GN16" s="3">
        <v>0.18</v>
      </c>
      <c r="GO16" s="3">
        <v>0.26</v>
      </c>
      <c r="GP16" s="3">
        <v>1.7</v>
      </c>
      <c r="GQ16" s="3">
        <v>1.4</v>
      </c>
      <c r="GR16" s="3">
        <v>0.18</v>
      </c>
      <c r="GS16" s="3">
        <v>0.3</v>
      </c>
      <c r="GT16" s="3">
        <v>0.21</v>
      </c>
      <c r="GU16" s="3">
        <v>0.2</v>
      </c>
      <c r="GV16" s="3">
        <v>0.21</v>
      </c>
      <c r="GW16" s="3">
        <v>0.21</v>
      </c>
      <c r="GX16" s="3">
        <f t="shared" si="14"/>
        <v>11.220000000000002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442</v>
      </c>
      <c r="C17" s="6" t="str">
        <f t="shared" si="9"/>
        <v>土曜日</v>
      </c>
      <c r="D17" s="6"/>
      <c r="E17" s="6" t="str">
        <f t="shared" si="10"/>
        <v>〇</v>
      </c>
      <c r="F17" s="6" t="s">
        <v>426</v>
      </c>
      <c r="G17" s="6" t="s">
        <v>428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</v>
      </c>
      <c r="Q17" s="3">
        <f>IF($E17="〇",P17*基本シート!$E$2,P17*VLOOKUP(LEFT(Q$6,FIND("(",Q$6)-1),基本シート!$B$6:$C$29,2,FALSE))</f>
        <v>0</v>
      </c>
      <c r="R17" s="3">
        <v>0.03</v>
      </c>
      <c r="S17" s="3">
        <f>IF($E17="〇",R17*基本シート!$E$2,R17*VLOOKUP(LEFT(S$6,FIND("(",S$6)-1),基本シート!$B$6:$C$29,2,FALSE))</f>
        <v>0.89729999999999999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0.01</v>
      </c>
      <c r="W17" s="3">
        <f>IF($E17="〇",V17*基本シート!$E$2,V17*VLOOKUP(LEFT(W$6,FIND("(",W$6)-1),基本シート!$B$6:$C$29,2,FALSE))</f>
        <v>0.29910000000000003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0.29910000000000003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0.29910000000000003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6.0000000000000005E-2</v>
      </c>
      <c r="BE17" s="3">
        <f t="shared" si="8"/>
        <v>2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0.4</v>
      </c>
      <c r="BL17" s="3">
        <v>1.48</v>
      </c>
      <c r="BM17" s="3">
        <v>3.18</v>
      </c>
      <c r="BN17" s="3">
        <v>5.15</v>
      </c>
      <c r="BO17" s="3">
        <v>7.55</v>
      </c>
      <c r="BP17" s="3">
        <v>7.16</v>
      </c>
      <c r="BQ17" s="3">
        <v>7.49</v>
      </c>
      <c r="BR17" s="3">
        <v>7.39</v>
      </c>
      <c r="BS17" s="3">
        <v>6.28</v>
      </c>
      <c r="BT17" s="3">
        <v>4.5199999999999996</v>
      </c>
      <c r="BU17" s="3">
        <v>3.59</v>
      </c>
      <c r="BV17" s="3">
        <v>2.1800000000000002</v>
      </c>
      <c r="BW17" s="3">
        <v>0.69</v>
      </c>
      <c r="BX17" s="3">
        <v>0.08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0.01</v>
      </c>
      <c r="CG17" s="3">
        <f>CF17*基本シート!$C$3</f>
        <v>0.16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0.06</v>
      </c>
      <c r="CS17" s="3">
        <f>CR17*基本シート!$C$3</f>
        <v>0.96</v>
      </c>
      <c r="CT17" s="3">
        <v>4.5599999999999996</v>
      </c>
      <c r="CU17" s="3">
        <f>CT17*基本シート!$C$3</f>
        <v>72.959999999999994</v>
      </c>
      <c r="CV17" s="3">
        <v>7.03</v>
      </c>
      <c r="CW17" s="3">
        <f>CV17*基本シート!$C$3</f>
        <v>112.48</v>
      </c>
      <c r="CX17" s="3">
        <v>6.84</v>
      </c>
      <c r="CY17" s="3">
        <f>CX17*基本シート!$C$3</f>
        <v>109.44</v>
      </c>
      <c r="CZ17" s="3">
        <v>7.16</v>
      </c>
      <c r="DA17" s="3">
        <f>CZ17*基本シート!$C$3</f>
        <v>114.56</v>
      </c>
      <c r="DB17" s="3">
        <v>6.86</v>
      </c>
      <c r="DC17" s="3">
        <f>DB17*基本シート!$C$3</f>
        <v>109.76</v>
      </c>
      <c r="DD17" s="3">
        <v>6</v>
      </c>
      <c r="DE17" s="3">
        <f>DD17*基本シート!$C$3</f>
        <v>96</v>
      </c>
      <c r="DF17" s="3">
        <v>3.99</v>
      </c>
      <c r="DG17" s="3">
        <f>DF17*基本シート!$C$3</f>
        <v>63.84</v>
      </c>
      <c r="DH17" s="3">
        <v>3.02</v>
      </c>
      <c r="DI17" s="3">
        <f>DH17*基本シート!$C$3</f>
        <v>48.32</v>
      </c>
      <c r="DJ17" s="3">
        <v>1.44</v>
      </c>
      <c r="DK17" s="3">
        <f>DJ17*基本シート!$C$3</f>
        <v>23.04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47.059999999999995</v>
      </c>
      <c r="EA17" s="3">
        <f>ROUND(DZ17*基本シート!$C$3,0)</f>
        <v>753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1.2</v>
      </c>
      <c r="EI17" s="3">
        <v>2.89</v>
      </c>
      <c r="EJ17" s="3">
        <v>0.15</v>
      </c>
      <c r="EK17" s="3">
        <v>0</v>
      </c>
      <c r="EL17" s="3">
        <v>0</v>
      </c>
      <c r="EM17" s="3">
        <v>0</v>
      </c>
      <c r="EN17" s="3">
        <v>0</v>
      </c>
      <c r="EO17" s="3">
        <v>0.01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4.25</v>
      </c>
      <c r="FA17" s="3">
        <v>0.2</v>
      </c>
      <c r="FB17" s="3">
        <v>0.44</v>
      </c>
      <c r="FC17" s="3">
        <v>0.25</v>
      </c>
      <c r="FD17" s="3">
        <v>0.25</v>
      </c>
      <c r="FE17" s="3">
        <v>0.2</v>
      </c>
      <c r="FF17" s="3">
        <v>0.01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0.02</v>
      </c>
      <c r="FR17" s="3">
        <v>0.5</v>
      </c>
      <c r="FS17" s="3">
        <v>0.24</v>
      </c>
      <c r="FT17" s="3">
        <v>0.61</v>
      </c>
      <c r="FU17" s="3">
        <v>0.24</v>
      </c>
      <c r="FV17" s="3">
        <v>0.21</v>
      </c>
      <c r="FW17" s="3">
        <v>0.19</v>
      </c>
      <c r="FX17" s="3">
        <v>0.18</v>
      </c>
      <c r="FY17" s="3">
        <f t="shared" si="13"/>
        <v>3.54</v>
      </c>
      <c r="FZ17" s="3">
        <v>0.2</v>
      </c>
      <c r="GA17" s="3">
        <v>0.43</v>
      </c>
      <c r="GB17" s="3">
        <v>0.25</v>
      </c>
      <c r="GC17" s="3">
        <v>0.25</v>
      </c>
      <c r="GD17" s="3">
        <v>0.21</v>
      </c>
      <c r="GE17" s="3">
        <v>0.43</v>
      </c>
      <c r="GF17" s="3">
        <v>0.27</v>
      </c>
      <c r="GG17" s="3">
        <v>0.24</v>
      </c>
      <c r="GH17" s="3">
        <v>0.44</v>
      </c>
      <c r="GI17" s="3">
        <v>0.52</v>
      </c>
      <c r="GJ17" s="3">
        <v>0.32</v>
      </c>
      <c r="GK17" s="3">
        <v>0.33</v>
      </c>
      <c r="GL17" s="3">
        <v>0.53</v>
      </c>
      <c r="GM17" s="3">
        <v>0.27</v>
      </c>
      <c r="GN17" s="3">
        <v>0.53</v>
      </c>
      <c r="GO17" s="3">
        <v>0.56999999999999995</v>
      </c>
      <c r="GP17" s="3">
        <v>0.76</v>
      </c>
      <c r="GQ17" s="3">
        <v>1.19</v>
      </c>
      <c r="GR17" s="3">
        <v>0.31</v>
      </c>
      <c r="GS17" s="3">
        <v>0.61</v>
      </c>
      <c r="GT17" s="3">
        <v>0.23</v>
      </c>
      <c r="GU17" s="3">
        <v>0.2</v>
      </c>
      <c r="GV17" s="3">
        <v>0.18</v>
      </c>
      <c r="GW17" s="3">
        <v>0.18</v>
      </c>
      <c r="GX17" s="3">
        <f t="shared" si="14"/>
        <v>9.4499999999999993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443</v>
      </c>
      <c r="C18" s="6" t="str">
        <f t="shared" si="9"/>
        <v>日曜日</v>
      </c>
      <c r="D18" s="6"/>
      <c r="E18" s="6" t="str">
        <f t="shared" si="10"/>
        <v>〇</v>
      </c>
      <c r="F18" s="6" t="s">
        <v>426</v>
      </c>
      <c r="G18" s="6" t="s">
        <v>431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0.29910000000000003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0.03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0.17</v>
      </c>
      <c r="BL18" s="3">
        <v>0.87</v>
      </c>
      <c r="BM18" s="3">
        <v>2.88</v>
      </c>
      <c r="BN18" s="3">
        <v>4.32</v>
      </c>
      <c r="BO18" s="3">
        <v>5.86</v>
      </c>
      <c r="BP18" s="3">
        <v>8.3800000000000008</v>
      </c>
      <c r="BQ18" s="3">
        <v>5.91</v>
      </c>
      <c r="BR18" s="3">
        <v>4.08</v>
      </c>
      <c r="BS18" s="3">
        <v>3.69</v>
      </c>
      <c r="BT18" s="3">
        <v>4.12</v>
      </c>
      <c r="BU18" s="3">
        <v>2.96</v>
      </c>
      <c r="BV18" s="3">
        <v>1.24</v>
      </c>
      <c r="BW18" s="3">
        <v>0.27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0.09</v>
      </c>
      <c r="CS18" s="3">
        <f>CR18*基本シート!$C$3</f>
        <v>1.44</v>
      </c>
      <c r="CT18" s="3">
        <v>2.93</v>
      </c>
      <c r="CU18" s="3">
        <f>CT18*基本シート!$C$3</f>
        <v>46.88</v>
      </c>
      <c r="CV18" s="3">
        <v>5.66</v>
      </c>
      <c r="CW18" s="3">
        <f>CV18*基本シート!$C$3</f>
        <v>90.56</v>
      </c>
      <c r="CX18" s="3">
        <v>8.2100000000000009</v>
      </c>
      <c r="CY18" s="3">
        <f>CX18*基本シート!$C$3</f>
        <v>131.36000000000001</v>
      </c>
      <c r="CZ18" s="3">
        <v>5.71</v>
      </c>
      <c r="DA18" s="3">
        <f>CZ18*基本シート!$C$3</f>
        <v>91.36</v>
      </c>
      <c r="DB18" s="3">
        <v>3.79</v>
      </c>
      <c r="DC18" s="3">
        <f>DB18*基本シート!$C$3</f>
        <v>60.64</v>
      </c>
      <c r="DD18" s="3">
        <v>3.43</v>
      </c>
      <c r="DE18" s="3">
        <f>DD18*基本シート!$C$3</f>
        <v>54.88</v>
      </c>
      <c r="DF18" s="3">
        <v>3.71</v>
      </c>
      <c r="DG18" s="3">
        <f>DF18*基本シート!$C$3</f>
        <v>59.36</v>
      </c>
      <c r="DH18" s="3">
        <v>2.59</v>
      </c>
      <c r="DI18" s="3">
        <f>DH18*基本シート!$C$3</f>
        <v>41.44</v>
      </c>
      <c r="DJ18" s="3">
        <v>0.86</v>
      </c>
      <c r="DK18" s="3">
        <f>DJ18*基本シート!$C$3</f>
        <v>13.76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37.06</v>
      </c>
      <c r="EA18" s="3">
        <f>ROUND(DZ18*基本シート!$C$3,0)</f>
        <v>593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0.63</v>
      </c>
      <c r="EI18" s="3">
        <v>2.57</v>
      </c>
      <c r="EJ18" s="3">
        <v>1.1399999999999999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0.01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4.3499999999999996</v>
      </c>
      <c r="FA18" s="3">
        <v>0.21</v>
      </c>
      <c r="FB18" s="3">
        <v>0.21</v>
      </c>
      <c r="FC18" s="3">
        <v>0.2</v>
      </c>
      <c r="FD18" s="3">
        <v>0.2</v>
      </c>
      <c r="FE18" s="3">
        <v>0.19</v>
      </c>
      <c r="FF18" s="3">
        <v>0.02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</v>
      </c>
      <c r="FP18" s="3">
        <v>0</v>
      </c>
      <c r="FQ18" s="3">
        <v>0.34</v>
      </c>
      <c r="FR18" s="3">
        <v>1.1299999999999999</v>
      </c>
      <c r="FS18" s="3">
        <v>0.36</v>
      </c>
      <c r="FT18" s="3">
        <v>0.19</v>
      </c>
      <c r="FU18" s="3">
        <v>0.18</v>
      </c>
      <c r="FV18" s="3">
        <v>0.21</v>
      </c>
      <c r="FW18" s="3">
        <v>0.2</v>
      </c>
      <c r="FX18" s="3">
        <v>0.2</v>
      </c>
      <c r="FY18" s="3">
        <f t="shared" si="13"/>
        <v>3.85</v>
      </c>
      <c r="FZ18" s="3">
        <v>0.2</v>
      </c>
      <c r="GA18" s="3">
        <v>0.2</v>
      </c>
      <c r="GB18" s="3">
        <v>0.19</v>
      </c>
      <c r="GC18" s="3">
        <v>0.19</v>
      </c>
      <c r="GD18" s="3">
        <v>0.18</v>
      </c>
      <c r="GE18" s="3">
        <v>0.19</v>
      </c>
      <c r="GF18" s="3">
        <v>0.23</v>
      </c>
      <c r="GG18" s="3">
        <v>0.23</v>
      </c>
      <c r="GH18" s="3">
        <v>0.26</v>
      </c>
      <c r="GI18" s="3">
        <v>0.2</v>
      </c>
      <c r="GJ18" s="3">
        <v>0.17</v>
      </c>
      <c r="GK18" s="3">
        <v>0.21</v>
      </c>
      <c r="GL18" s="3">
        <v>0.28999999999999998</v>
      </c>
      <c r="GM18" s="3">
        <v>0.26</v>
      </c>
      <c r="GN18" s="3">
        <v>0.41</v>
      </c>
      <c r="GO18" s="3">
        <v>0.36</v>
      </c>
      <c r="GP18" s="3">
        <v>0.72</v>
      </c>
      <c r="GQ18" s="3">
        <v>1.4</v>
      </c>
      <c r="GR18" s="3">
        <v>0.36</v>
      </c>
      <c r="GS18" s="3">
        <v>0.19</v>
      </c>
      <c r="GT18" s="3">
        <v>0.18</v>
      </c>
      <c r="GU18" s="3">
        <v>0.2</v>
      </c>
      <c r="GV18" s="3">
        <v>0.2</v>
      </c>
      <c r="GW18" s="3">
        <v>0.2</v>
      </c>
      <c r="GX18" s="3">
        <f t="shared" si="14"/>
        <v>7.2200000000000015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444</v>
      </c>
      <c r="C19" s="6" t="str">
        <f t="shared" si="9"/>
        <v>月曜日</v>
      </c>
      <c r="D19" s="6"/>
      <c r="E19" s="6" t="str">
        <f t="shared" si="10"/>
        <v/>
      </c>
      <c r="F19" s="6" t="s">
        <v>431</v>
      </c>
      <c r="G19" s="6" t="s">
        <v>426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</v>
      </c>
      <c r="S19" s="3">
        <f>IF($E19="〇",R19*基本シート!$E$2,R19*VLOOKUP(LEFT(S$6,FIND("(",S$6)-1),基本シート!$B$6:$C$29,2,FALSE))</f>
        <v>0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0.01</v>
      </c>
      <c r="AC19" s="3">
        <f>IF($E19="〇",AB19*基本シート!$E$2,AB19*VLOOKUP(LEFT(AC$6,FIND("(",AC$6)-1),基本シート!$B$6:$C$29,2,FALSE))</f>
        <v>0.36979999999999996</v>
      </c>
      <c r="AD19" s="3">
        <v>0.02</v>
      </c>
      <c r="AE19" s="3">
        <f>IF($E19="〇",AD19*基本シート!$E$2,AD19*VLOOKUP(LEFT(AE$6,FIND("(",AE$6)-1),基本シート!$B$6:$C$29,2,FALSE))</f>
        <v>0.73959999999999992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0.02</v>
      </c>
      <c r="AY19" s="3">
        <f>IF($E19="〇",AX19*基本シート!$E$2,AX19*VLOOKUP(LEFT(AY$6,FIND("(",AY$6)-1),基本シート!$B$6:$C$29,2,FALSE))</f>
        <v>0.59820000000000007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9.0000000000000011E-2</v>
      </c>
      <c r="BE19" s="3">
        <f t="shared" si="8"/>
        <v>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0.15</v>
      </c>
      <c r="BM19" s="3">
        <v>0.4</v>
      </c>
      <c r="BN19" s="3">
        <v>0.61</v>
      </c>
      <c r="BO19" s="3">
        <v>0.79</v>
      </c>
      <c r="BP19" s="3">
        <v>2</v>
      </c>
      <c r="BQ19" s="3">
        <v>2.59</v>
      </c>
      <c r="BR19" s="3">
        <v>2.48</v>
      </c>
      <c r="BS19" s="3">
        <v>0.63</v>
      </c>
      <c r="BT19" s="3">
        <v>0.37</v>
      </c>
      <c r="BU19" s="3">
        <v>0.31</v>
      </c>
      <c r="BV19" s="3">
        <v>0.25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</v>
      </c>
      <c r="CW19" s="3">
        <f>CV19*基本シート!$C$3</f>
        <v>0</v>
      </c>
      <c r="CX19" s="3">
        <v>0.01</v>
      </c>
      <c r="CY19" s="3">
        <f>CX19*基本シート!$C$3</f>
        <v>0.16</v>
      </c>
      <c r="CZ19" s="3">
        <v>0.02</v>
      </c>
      <c r="DA19" s="3">
        <f>CZ19*基本シート!$C$3</f>
        <v>0.32</v>
      </c>
      <c r="DB19" s="3">
        <v>1.77</v>
      </c>
      <c r="DC19" s="3">
        <f>DB19*基本シート!$C$3</f>
        <v>28.32</v>
      </c>
      <c r="DD19" s="3">
        <v>0.44</v>
      </c>
      <c r="DE19" s="3">
        <f>DD19*基本シート!$C$3</f>
        <v>7.04</v>
      </c>
      <c r="DF19" s="3">
        <v>0.18</v>
      </c>
      <c r="DG19" s="3">
        <f>DF19*基本シート!$C$3</f>
        <v>2.88</v>
      </c>
      <c r="DH19" s="3">
        <v>0.1</v>
      </c>
      <c r="DI19" s="3">
        <f>DH19*基本シート!$C$3</f>
        <v>1.6</v>
      </c>
      <c r="DJ19" s="3">
        <v>0.05</v>
      </c>
      <c r="DK19" s="3">
        <f>DJ19*基本シート!$C$3</f>
        <v>0.8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1"/>
        <v>2.6499999999999995</v>
      </c>
      <c r="EA19" s="3">
        <f>ROUND(DZ19*基本シート!$C$3,0)</f>
        <v>42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0.17</v>
      </c>
      <c r="EJ19" s="3">
        <v>0.28000000000000003</v>
      </c>
      <c r="EK19" s="3">
        <v>0.54</v>
      </c>
      <c r="EL19" s="3">
        <v>1.77</v>
      </c>
      <c r="EM19" s="3">
        <v>1.98</v>
      </c>
      <c r="EN19" s="3">
        <v>0.48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5.2200000000000006</v>
      </c>
      <c r="FA19" s="3">
        <v>0.19</v>
      </c>
      <c r="FB19" s="3">
        <v>0.18</v>
      </c>
      <c r="FC19" s="3">
        <v>0.18</v>
      </c>
      <c r="FD19" s="3">
        <v>0.18</v>
      </c>
      <c r="FE19" s="3">
        <v>0.2</v>
      </c>
      <c r="FF19" s="3">
        <v>0.19</v>
      </c>
      <c r="FG19" s="3">
        <v>0.03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0.01</v>
      </c>
      <c r="FQ19" s="3">
        <v>0.73</v>
      </c>
      <c r="FR19" s="3">
        <v>1.66</v>
      </c>
      <c r="FS19" s="3">
        <v>0.37</v>
      </c>
      <c r="FT19" s="3">
        <v>0.44</v>
      </c>
      <c r="FU19" s="3">
        <v>0.56000000000000005</v>
      </c>
      <c r="FV19" s="3">
        <v>0.41</v>
      </c>
      <c r="FW19" s="3">
        <v>0.24</v>
      </c>
      <c r="FX19" s="3">
        <v>0.21</v>
      </c>
      <c r="FY19" s="3">
        <f t="shared" si="13"/>
        <v>5.8</v>
      </c>
      <c r="FZ19" s="3">
        <v>0.19</v>
      </c>
      <c r="GA19" s="3">
        <v>0.18</v>
      </c>
      <c r="GB19" s="3">
        <v>0.18</v>
      </c>
      <c r="GC19" s="3">
        <v>0.18</v>
      </c>
      <c r="GD19" s="3">
        <v>0.19</v>
      </c>
      <c r="GE19" s="3">
        <v>0.19</v>
      </c>
      <c r="GF19" s="3">
        <v>0.17</v>
      </c>
      <c r="GG19" s="3">
        <v>0.23</v>
      </c>
      <c r="GH19" s="3">
        <v>0.33</v>
      </c>
      <c r="GI19" s="3">
        <v>0.25</v>
      </c>
      <c r="GJ19" s="3">
        <v>0.23</v>
      </c>
      <c r="GK19" s="3">
        <v>0.61</v>
      </c>
      <c r="GL19" s="3">
        <v>0.23</v>
      </c>
      <c r="GM19" s="3">
        <v>0.2</v>
      </c>
      <c r="GN19" s="3">
        <v>0.2</v>
      </c>
      <c r="GO19" s="3">
        <v>0.22</v>
      </c>
      <c r="GP19" s="3">
        <v>0.94</v>
      </c>
      <c r="GQ19" s="3">
        <v>1.76</v>
      </c>
      <c r="GR19" s="3">
        <v>0.37</v>
      </c>
      <c r="GS19" s="3">
        <v>0.43</v>
      </c>
      <c r="GT19" s="3">
        <v>0.56000000000000005</v>
      </c>
      <c r="GU19" s="3">
        <v>0.42</v>
      </c>
      <c r="GV19" s="3">
        <v>0.24</v>
      </c>
      <c r="GW19" s="3">
        <v>0.2</v>
      </c>
      <c r="GX19" s="3">
        <f t="shared" si="14"/>
        <v>8.6999999999999993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445</v>
      </c>
      <c r="C20" s="6" t="str">
        <f t="shared" si="9"/>
        <v>火曜日</v>
      </c>
      <c r="D20" s="6"/>
      <c r="E20" s="6" t="str">
        <f t="shared" si="10"/>
        <v/>
      </c>
      <c r="F20" s="6" t="s">
        <v>428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0.06</v>
      </c>
      <c r="O20" s="3">
        <f>IF($E20="〇",N20*基本シート!$E$2,N20*VLOOKUP(LEFT(O$6,FIND("(",O$6)-1),基本シート!$B$6:$C$29,2,FALSE))</f>
        <v>1.7946</v>
      </c>
      <c r="P20" s="3">
        <v>0.18</v>
      </c>
      <c r="Q20" s="3">
        <f>IF($E20="〇",P20*基本シート!$E$2,P20*VLOOKUP(LEFT(Q$6,FIND("(",Q$6)-1),基本シート!$B$6:$C$29,2,FALSE))</f>
        <v>5.3837999999999999</v>
      </c>
      <c r="R20" s="3">
        <v>0.04</v>
      </c>
      <c r="S20" s="3">
        <f>IF($E20="〇",R20*基本シート!$E$2,R20*VLOOKUP(LEFT(S$6,FIND("(",S$6)-1),基本シート!$B$6:$C$29,2,FALSE))</f>
        <v>1.1964000000000001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0.04</v>
      </c>
      <c r="BK20" s="3">
        <v>0.49</v>
      </c>
      <c r="BL20" s="3">
        <v>2.66</v>
      </c>
      <c r="BM20" s="3">
        <v>5.48</v>
      </c>
      <c r="BN20" s="3">
        <v>6.91</v>
      </c>
      <c r="BO20" s="3">
        <v>8.02</v>
      </c>
      <c r="BP20" s="3">
        <v>8.65</v>
      </c>
      <c r="BQ20" s="3">
        <v>8.8000000000000007</v>
      </c>
      <c r="BR20" s="3">
        <v>7.55</v>
      </c>
      <c r="BS20" s="3">
        <v>7.87</v>
      </c>
      <c r="BT20" s="3">
        <v>6.69</v>
      </c>
      <c r="BU20" s="3">
        <v>5.03</v>
      </c>
      <c r="BV20" s="3">
        <v>2.95</v>
      </c>
      <c r="BW20" s="3">
        <v>0.99</v>
      </c>
      <c r="BX20" s="3">
        <v>7.0000000000000007E-2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1</v>
      </c>
      <c r="CS20" s="3">
        <f>CR20*基本シート!$C$3</f>
        <v>16</v>
      </c>
      <c r="CT20" s="3">
        <v>6.66</v>
      </c>
      <c r="CU20" s="3">
        <f>CT20*基本シート!$C$3</f>
        <v>106.56</v>
      </c>
      <c r="CV20" s="3">
        <v>7.82</v>
      </c>
      <c r="CW20" s="3">
        <f>CV20*基本シート!$C$3</f>
        <v>125.12</v>
      </c>
      <c r="CX20" s="3">
        <v>8.34</v>
      </c>
      <c r="CY20" s="3">
        <f>CX20*基本シート!$C$3</f>
        <v>133.44</v>
      </c>
      <c r="CZ20" s="3">
        <v>8.26</v>
      </c>
      <c r="DA20" s="3">
        <f>CZ20*基本シート!$C$3</f>
        <v>132.16</v>
      </c>
      <c r="DB20" s="3">
        <v>7.37</v>
      </c>
      <c r="DC20" s="3">
        <f>DB20*基本シート!$C$3</f>
        <v>117.92</v>
      </c>
      <c r="DD20" s="3">
        <v>7.67</v>
      </c>
      <c r="DE20" s="3">
        <f>DD20*基本シート!$C$3</f>
        <v>122.72</v>
      </c>
      <c r="DF20" s="3">
        <v>6.46</v>
      </c>
      <c r="DG20" s="3">
        <f>DF20*基本シート!$C$3</f>
        <v>103.36</v>
      </c>
      <c r="DH20" s="3">
        <v>4.8099999999999996</v>
      </c>
      <c r="DI20" s="3">
        <f>DH20*基本シート!$C$3</f>
        <v>76.959999999999994</v>
      </c>
      <c r="DJ20" s="3">
        <v>2.14</v>
      </c>
      <c r="DK20" s="3">
        <f>DJ20*基本シート!$C$3</f>
        <v>34.24</v>
      </c>
      <c r="DL20" s="3">
        <v>0.05</v>
      </c>
      <c r="DM20" s="3">
        <f>DL20*基本シート!$C$3</f>
        <v>0.8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0.01</v>
      </c>
      <c r="DY20" s="3">
        <f>DX20*基本シート!$C$3</f>
        <v>0.16</v>
      </c>
      <c r="DZ20" s="3">
        <f t="shared" si="11"/>
        <v>60.649999999999991</v>
      </c>
      <c r="EA20" s="3">
        <f>ROUND(DZ20*基本シート!$C$3,0)</f>
        <v>970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0.32</v>
      </c>
      <c r="EH20" s="3">
        <v>2.42</v>
      </c>
      <c r="EI20" s="3">
        <v>4.17</v>
      </c>
      <c r="EJ20" s="3">
        <v>0.01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6.92</v>
      </c>
      <c r="FA20" s="3">
        <v>0.2</v>
      </c>
      <c r="FB20" s="3">
        <v>0.2</v>
      </c>
      <c r="FC20" s="3">
        <v>0.2</v>
      </c>
      <c r="FD20" s="3">
        <v>0.14000000000000001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0.01</v>
      </c>
      <c r="FO20" s="3">
        <v>0</v>
      </c>
      <c r="FP20" s="3">
        <v>0</v>
      </c>
      <c r="FQ20" s="3">
        <v>0</v>
      </c>
      <c r="FR20" s="3">
        <v>1.36</v>
      </c>
      <c r="FS20" s="3">
        <v>1.64</v>
      </c>
      <c r="FT20" s="3">
        <v>0.41</v>
      </c>
      <c r="FU20" s="3">
        <v>0.23</v>
      </c>
      <c r="FV20" s="3">
        <v>0.21</v>
      </c>
      <c r="FW20" s="3">
        <v>0.2</v>
      </c>
      <c r="FX20" s="3">
        <v>0.21</v>
      </c>
      <c r="FY20" s="3">
        <f t="shared" si="13"/>
        <v>5.0200000000000005</v>
      </c>
      <c r="FZ20" s="3">
        <v>0.2</v>
      </c>
      <c r="GA20" s="3">
        <v>0.2</v>
      </c>
      <c r="GB20" s="3">
        <v>0.19</v>
      </c>
      <c r="GC20" s="3">
        <v>0.2</v>
      </c>
      <c r="GD20" s="3">
        <v>0.22</v>
      </c>
      <c r="GE20" s="3">
        <v>0.21</v>
      </c>
      <c r="GF20" s="3">
        <v>0.24</v>
      </c>
      <c r="GG20" s="3">
        <v>0.31</v>
      </c>
      <c r="GH20" s="3">
        <v>0.24</v>
      </c>
      <c r="GI20" s="3">
        <v>0.2</v>
      </c>
      <c r="GJ20" s="3">
        <v>0.31</v>
      </c>
      <c r="GK20" s="3">
        <v>0.55000000000000004</v>
      </c>
      <c r="GL20" s="3">
        <v>0.18</v>
      </c>
      <c r="GM20" s="3">
        <v>0.21</v>
      </c>
      <c r="GN20" s="3">
        <v>0.23</v>
      </c>
      <c r="GO20" s="3">
        <v>0.22</v>
      </c>
      <c r="GP20" s="3">
        <v>0.81</v>
      </c>
      <c r="GQ20" s="3">
        <v>2.31</v>
      </c>
      <c r="GR20" s="3">
        <v>1.71</v>
      </c>
      <c r="GS20" s="3">
        <v>0.4</v>
      </c>
      <c r="GT20" s="3">
        <v>0.22</v>
      </c>
      <c r="GU20" s="3">
        <v>0.2</v>
      </c>
      <c r="GV20" s="3">
        <v>0.19</v>
      </c>
      <c r="GW20" s="3">
        <v>0.2</v>
      </c>
      <c r="GX20" s="3">
        <f t="shared" si="14"/>
        <v>9.9500000000000011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446</v>
      </c>
      <c r="C21" s="6" t="str">
        <f t="shared" si="9"/>
        <v>水曜日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0.04</v>
      </c>
      <c r="BE21" s="3">
        <f t="shared" si="8"/>
        <v>1</v>
      </c>
      <c r="BF21" s="3">
        <v>0</v>
      </c>
      <c r="BG21" s="3">
        <v>0</v>
      </c>
      <c r="BH21" s="3">
        <v>0</v>
      </c>
      <c r="BI21" s="3">
        <v>0</v>
      </c>
      <c r="BJ21" s="3">
        <v>0.02</v>
      </c>
      <c r="BK21" s="3">
        <v>0.56999999999999995</v>
      </c>
      <c r="BL21" s="3">
        <v>2.66</v>
      </c>
      <c r="BM21" s="3">
        <v>5.31</v>
      </c>
      <c r="BN21" s="3">
        <v>6.82</v>
      </c>
      <c r="BO21" s="3">
        <v>7.99</v>
      </c>
      <c r="BP21" s="3">
        <v>8.56</v>
      </c>
      <c r="BQ21" s="3">
        <v>8.1</v>
      </c>
      <c r="BR21" s="3">
        <v>8.25</v>
      </c>
      <c r="BS21" s="3">
        <v>6.64</v>
      </c>
      <c r="BT21" s="3">
        <v>5.46</v>
      </c>
      <c r="BU21" s="3">
        <v>3.57</v>
      </c>
      <c r="BV21" s="3">
        <v>2.14</v>
      </c>
      <c r="BW21" s="3">
        <v>0.67</v>
      </c>
      <c r="BX21" s="3">
        <v>0.08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1.1200000000000001</v>
      </c>
      <c r="CS21" s="3">
        <f>CR21*基本シート!$C$3</f>
        <v>17.920000000000002</v>
      </c>
      <c r="CT21" s="3">
        <v>6.3</v>
      </c>
      <c r="CU21" s="3">
        <f>CT21*基本シート!$C$3</f>
        <v>100.8</v>
      </c>
      <c r="CV21" s="3">
        <v>7.47</v>
      </c>
      <c r="CW21" s="3">
        <f>CV21*基本シート!$C$3</f>
        <v>119.52</v>
      </c>
      <c r="CX21" s="3">
        <v>8.1999999999999993</v>
      </c>
      <c r="CY21" s="3">
        <f>CX21*基本シート!$C$3</f>
        <v>131.19999999999999</v>
      </c>
      <c r="CZ21" s="3">
        <v>7.9</v>
      </c>
      <c r="DA21" s="3">
        <f>CZ21*基本シート!$C$3</f>
        <v>126.4</v>
      </c>
      <c r="DB21" s="3">
        <v>7.96</v>
      </c>
      <c r="DC21" s="3">
        <f>DB21*基本シート!$C$3</f>
        <v>127.36</v>
      </c>
      <c r="DD21" s="3">
        <v>6.45</v>
      </c>
      <c r="DE21" s="3">
        <f>DD21*基本シート!$C$3</f>
        <v>103.2</v>
      </c>
      <c r="DF21" s="3">
        <v>5.2</v>
      </c>
      <c r="DG21" s="3">
        <f>DF21*基本シート!$C$3</f>
        <v>83.2</v>
      </c>
      <c r="DH21" s="3">
        <v>3.31</v>
      </c>
      <c r="DI21" s="3">
        <f>DH21*基本シート!$C$3</f>
        <v>52.96</v>
      </c>
      <c r="DJ21" s="3">
        <v>1.1599999999999999</v>
      </c>
      <c r="DK21" s="3">
        <f>DJ21*基本シート!$C$3</f>
        <v>18.559999999999999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55.169999999999995</v>
      </c>
      <c r="EA21" s="3">
        <f>ROUND(DZ21*基本シート!$C$3,0)</f>
        <v>883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2.4700000000000002</v>
      </c>
      <c r="EI21" s="3">
        <v>3.94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6.78</v>
      </c>
      <c r="FA21" s="3">
        <v>0.21</v>
      </c>
      <c r="FB21" s="3">
        <v>0.2</v>
      </c>
      <c r="FC21" s="3">
        <v>0.2</v>
      </c>
      <c r="FD21" s="3">
        <v>0.22</v>
      </c>
      <c r="FE21" s="3">
        <v>0.19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0.01</v>
      </c>
      <c r="FP21" s="3">
        <v>0</v>
      </c>
      <c r="FQ21" s="3">
        <v>0.18</v>
      </c>
      <c r="FR21" s="3">
        <v>1.22</v>
      </c>
      <c r="FS21" s="3">
        <v>1.73</v>
      </c>
      <c r="FT21" s="3">
        <v>0.25</v>
      </c>
      <c r="FU21" s="3">
        <v>0.21</v>
      </c>
      <c r="FV21" s="3">
        <v>0.2</v>
      </c>
      <c r="FW21" s="3">
        <v>0.2</v>
      </c>
      <c r="FX21" s="3">
        <v>0.2</v>
      </c>
      <c r="FY21" s="3">
        <f t="shared" si="13"/>
        <v>5.23</v>
      </c>
      <c r="FZ21" s="3">
        <v>0.21</v>
      </c>
      <c r="GA21" s="3">
        <v>0.19</v>
      </c>
      <c r="GB21" s="3">
        <v>0.2</v>
      </c>
      <c r="GC21" s="3">
        <v>0.21</v>
      </c>
      <c r="GD21" s="3">
        <v>0.21</v>
      </c>
      <c r="GE21" s="3">
        <v>0.2</v>
      </c>
      <c r="GF21" s="3">
        <v>0.19</v>
      </c>
      <c r="GG21" s="3">
        <v>0.25</v>
      </c>
      <c r="GH21" s="3">
        <v>0.52</v>
      </c>
      <c r="GI21" s="3">
        <v>0.52</v>
      </c>
      <c r="GJ21" s="3">
        <v>0.36</v>
      </c>
      <c r="GK21" s="3">
        <v>0.2</v>
      </c>
      <c r="GL21" s="3">
        <v>0.3</v>
      </c>
      <c r="GM21" s="3">
        <v>0.19</v>
      </c>
      <c r="GN21" s="3">
        <v>0.27</v>
      </c>
      <c r="GO21" s="3">
        <v>0.26</v>
      </c>
      <c r="GP21" s="3">
        <v>1.1599999999999999</v>
      </c>
      <c r="GQ21" s="3">
        <v>1.89</v>
      </c>
      <c r="GR21" s="3">
        <v>1.81</v>
      </c>
      <c r="GS21" s="3">
        <v>0.24</v>
      </c>
      <c r="GT21" s="3">
        <v>0.2</v>
      </c>
      <c r="GU21" s="3">
        <v>0.19</v>
      </c>
      <c r="GV21" s="3">
        <v>0.19</v>
      </c>
      <c r="GW21" s="3">
        <v>0.2</v>
      </c>
      <c r="GX21" s="3">
        <f t="shared" si="14"/>
        <v>10.159999999999997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447</v>
      </c>
      <c r="C22" s="6" t="str">
        <f t="shared" si="9"/>
        <v>木曜日</v>
      </c>
      <c r="D22" s="6"/>
      <c r="E22" s="6" t="str">
        <f t="shared" si="10"/>
        <v/>
      </c>
      <c r="F22" s="6" t="s">
        <v>426</v>
      </c>
      <c r="G22" s="6" t="s">
        <v>431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</v>
      </c>
      <c r="S22" s="3">
        <f>IF($E22="〇",R22*基本シート!$E$2,R22*VLOOKUP(LEFT(S$6,FIND("(",S$6)-1),基本シート!$B$6:$C$29,2,FALSE))</f>
        <v>0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2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0.49</v>
      </c>
      <c r="BL22" s="3">
        <v>2.77</v>
      </c>
      <c r="BM22" s="3">
        <v>3.86</v>
      </c>
      <c r="BN22" s="3">
        <v>4.4000000000000004</v>
      </c>
      <c r="BO22" s="3">
        <v>6.59</v>
      </c>
      <c r="BP22" s="3">
        <v>4.41</v>
      </c>
      <c r="BQ22" s="3">
        <v>4.08</v>
      </c>
      <c r="BR22" s="3">
        <v>4.26</v>
      </c>
      <c r="BS22" s="3">
        <v>3.71</v>
      </c>
      <c r="BT22" s="3">
        <v>3.97</v>
      </c>
      <c r="BU22" s="3">
        <v>2.5299999999999998</v>
      </c>
      <c r="BV22" s="3">
        <v>2.19</v>
      </c>
      <c r="BW22" s="3">
        <v>0.68</v>
      </c>
      <c r="BX22" s="3">
        <v>0.04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0.01</v>
      </c>
      <c r="CE22" s="3">
        <f>CD22*基本シート!$C$3</f>
        <v>0.16</v>
      </c>
      <c r="CF22" s="3">
        <v>0.01</v>
      </c>
      <c r="CG22" s="3">
        <f>CF22*基本シート!$C$3</f>
        <v>0.16</v>
      </c>
      <c r="CH22" s="3">
        <v>0.01</v>
      </c>
      <c r="CI22" s="3">
        <f>CH22*基本シート!$C$3</f>
        <v>0.16</v>
      </c>
      <c r="CJ22" s="3">
        <v>0.01</v>
      </c>
      <c r="CK22" s="3">
        <f>CJ22*基本シート!$C$3</f>
        <v>0.16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0.44</v>
      </c>
      <c r="CS22" s="3">
        <f>CR22*基本シート!$C$3</f>
        <v>7.04</v>
      </c>
      <c r="CT22" s="3">
        <v>3.4</v>
      </c>
      <c r="CU22" s="3">
        <f>CT22*基本シート!$C$3</f>
        <v>54.4</v>
      </c>
      <c r="CV22" s="3">
        <v>6.18</v>
      </c>
      <c r="CW22" s="3">
        <f>CV22*基本シート!$C$3</f>
        <v>98.88</v>
      </c>
      <c r="CX22" s="3">
        <v>3.81</v>
      </c>
      <c r="CY22" s="3">
        <f>CX22*基本シート!$C$3</f>
        <v>60.96</v>
      </c>
      <c r="CZ22" s="3">
        <v>3.5</v>
      </c>
      <c r="DA22" s="3">
        <f>CZ22*基本シート!$C$3</f>
        <v>56</v>
      </c>
      <c r="DB22" s="3">
        <v>3.85</v>
      </c>
      <c r="DC22" s="3">
        <f>DB22*基本シート!$C$3</f>
        <v>61.6</v>
      </c>
      <c r="DD22" s="3">
        <v>3.5</v>
      </c>
      <c r="DE22" s="3">
        <f>DD22*基本シート!$C$3</f>
        <v>56</v>
      </c>
      <c r="DF22" s="3">
        <v>3.74</v>
      </c>
      <c r="DG22" s="3">
        <f>DF22*基本シート!$C$3</f>
        <v>59.84</v>
      </c>
      <c r="DH22" s="3">
        <v>2.31</v>
      </c>
      <c r="DI22" s="3">
        <f>DH22*基本シート!$C$3</f>
        <v>36.96</v>
      </c>
      <c r="DJ22" s="3">
        <v>1.53</v>
      </c>
      <c r="DK22" s="3">
        <f>DJ22*基本シート!$C$3</f>
        <v>24.48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32.379999999999988</v>
      </c>
      <c r="EA22" s="3">
        <f>ROUND(DZ22*基本シート!$C$3,0)</f>
        <v>518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0.28999999999999998</v>
      </c>
      <c r="EH22" s="3">
        <v>2.6</v>
      </c>
      <c r="EI22" s="3">
        <v>3.15</v>
      </c>
      <c r="EJ22" s="3">
        <v>0.72</v>
      </c>
      <c r="EK22" s="3">
        <v>0</v>
      </c>
      <c r="EL22" s="3">
        <v>0.01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6.77</v>
      </c>
      <c r="FA22" s="3">
        <v>0.19</v>
      </c>
      <c r="FB22" s="3">
        <v>0.23</v>
      </c>
      <c r="FC22" s="3">
        <v>0.25</v>
      </c>
      <c r="FD22" s="3">
        <v>0.2</v>
      </c>
      <c r="FE22" s="3">
        <v>0.19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0.01</v>
      </c>
      <c r="FM22" s="3">
        <v>0</v>
      </c>
      <c r="FN22" s="3">
        <v>0.01</v>
      </c>
      <c r="FO22" s="3">
        <v>0</v>
      </c>
      <c r="FP22" s="3">
        <v>0</v>
      </c>
      <c r="FQ22" s="3">
        <v>0.04</v>
      </c>
      <c r="FR22" s="3">
        <v>0.9</v>
      </c>
      <c r="FS22" s="3">
        <v>1.72</v>
      </c>
      <c r="FT22" s="3">
        <v>0.34</v>
      </c>
      <c r="FU22" s="3">
        <v>0.39</v>
      </c>
      <c r="FV22" s="3">
        <v>0.51</v>
      </c>
      <c r="FW22" s="3">
        <v>0.3</v>
      </c>
      <c r="FX22" s="3">
        <v>0.24</v>
      </c>
      <c r="FY22" s="3">
        <f t="shared" si="13"/>
        <v>5.52</v>
      </c>
      <c r="FZ22" s="3">
        <v>0.18</v>
      </c>
      <c r="GA22" s="3">
        <v>0.22</v>
      </c>
      <c r="GB22" s="3">
        <v>0.24</v>
      </c>
      <c r="GC22" s="3">
        <v>0.19</v>
      </c>
      <c r="GD22" s="3">
        <v>0.19</v>
      </c>
      <c r="GE22" s="3">
        <v>0.19</v>
      </c>
      <c r="GF22" s="3">
        <v>0.17</v>
      </c>
      <c r="GG22" s="3">
        <v>0.28000000000000003</v>
      </c>
      <c r="GH22" s="3">
        <v>0.28000000000000003</v>
      </c>
      <c r="GI22" s="3">
        <v>0.41</v>
      </c>
      <c r="GJ22" s="3">
        <v>0.59</v>
      </c>
      <c r="GK22" s="3">
        <v>0.59</v>
      </c>
      <c r="GL22" s="3">
        <v>0.41</v>
      </c>
      <c r="GM22" s="3">
        <v>0.22</v>
      </c>
      <c r="GN22" s="3">
        <v>0.23</v>
      </c>
      <c r="GO22" s="3">
        <v>0.22</v>
      </c>
      <c r="GP22" s="3">
        <v>0.7</v>
      </c>
      <c r="GQ22" s="3">
        <v>1.57</v>
      </c>
      <c r="GR22" s="3">
        <v>1.76</v>
      </c>
      <c r="GS22" s="3">
        <v>0.33</v>
      </c>
      <c r="GT22" s="3">
        <v>0.39</v>
      </c>
      <c r="GU22" s="3">
        <v>0.51</v>
      </c>
      <c r="GV22" s="3">
        <v>0.3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448</v>
      </c>
      <c r="C23" s="6" t="str">
        <f t="shared" si="9"/>
        <v>金曜日</v>
      </c>
      <c r="D23" s="6"/>
      <c r="E23" s="6" t="str">
        <f t="shared" si="10"/>
        <v/>
      </c>
      <c r="F23" s="6" t="s">
        <v>431</v>
      </c>
      <c r="G23" s="6" t="s">
        <v>428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0.25</v>
      </c>
      <c r="Q23" s="3">
        <f>IF($E23="〇",P23*基本シート!$E$2,P23*VLOOKUP(LEFT(Q$6,FIND("(",Q$6)-1),基本シート!$B$6:$C$29,2,FALSE))</f>
        <v>7.4775</v>
      </c>
      <c r="R23" s="3">
        <v>0.17</v>
      </c>
      <c r="S23" s="3">
        <f>IF($E23="〇",R23*基本シート!$E$2,R23*VLOOKUP(LEFT(S$6,FIND("(",S$6)-1),基本シート!$B$6:$C$29,2,FALSE))</f>
        <v>5.0847000000000007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0.02</v>
      </c>
      <c r="AY23" s="3">
        <f>IF($E23="〇",AX23*基本シート!$E$2,AX23*VLOOKUP(LEFT(AY$6,FIND("(",AY$6)-1),基本シート!$B$6:$C$29,2,FALSE))</f>
        <v>0.59820000000000007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0.23</v>
      </c>
      <c r="BC23" s="3">
        <f>IF($E23="〇",BB23*基本シート!$E$2,BB23*VLOOKUP(LEFT(BC$6,FIND("(",BC$6)-1),基本シート!$B$6:$C$29,2,FALSE))</f>
        <v>6.8793000000000006</v>
      </c>
      <c r="BD23" s="3">
        <f t="shared" si="7"/>
        <v>0.72000000000000008</v>
      </c>
      <c r="BE23" s="3">
        <f t="shared" si="8"/>
        <v>22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0.04</v>
      </c>
      <c r="BL23" s="3">
        <v>0.32</v>
      </c>
      <c r="BM23" s="3">
        <v>0.47</v>
      </c>
      <c r="BN23" s="3">
        <v>0.48</v>
      </c>
      <c r="BO23" s="3">
        <v>2.48</v>
      </c>
      <c r="BP23" s="3">
        <v>6.04</v>
      </c>
      <c r="BQ23" s="3">
        <v>3.41</v>
      </c>
      <c r="BR23" s="3">
        <v>0.83</v>
      </c>
      <c r="BS23" s="3">
        <v>0.81</v>
      </c>
      <c r="BT23" s="3">
        <v>0.24</v>
      </c>
      <c r="BU23" s="3">
        <v>0.5</v>
      </c>
      <c r="BV23" s="3">
        <v>1.08</v>
      </c>
      <c r="BW23" s="3">
        <v>0.6</v>
      </c>
      <c r="BX23" s="3">
        <v>7.0000000000000007E-2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0.01</v>
      </c>
      <c r="CG23" s="3">
        <f>CF23*基本シート!$C$3</f>
        <v>0.16</v>
      </c>
      <c r="CH23" s="3">
        <v>0.01</v>
      </c>
      <c r="CI23" s="3">
        <f>CH23*基本シート!$C$3</f>
        <v>0.16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0.08</v>
      </c>
      <c r="CW23" s="3">
        <f>CV23*基本シート!$C$3</f>
        <v>1.28</v>
      </c>
      <c r="CX23" s="3">
        <v>1.77</v>
      </c>
      <c r="CY23" s="3">
        <f>CX23*基本シート!$C$3</f>
        <v>28.32</v>
      </c>
      <c r="CZ23" s="3">
        <v>2.97</v>
      </c>
      <c r="DA23" s="3">
        <f>CZ23*基本シート!$C$3</f>
        <v>47.52</v>
      </c>
      <c r="DB23" s="3">
        <v>0.56999999999999995</v>
      </c>
      <c r="DC23" s="3">
        <f>DB23*基本シート!$C$3</f>
        <v>9.1199999999999992</v>
      </c>
      <c r="DD23" s="3">
        <v>0.56000000000000005</v>
      </c>
      <c r="DE23" s="3">
        <f>DD23*基本シート!$C$3</f>
        <v>8.9600000000000009</v>
      </c>
      <c r="DF23" s="3">
        <v>7.0000000000000007E-2</v>
      </c>
      <c r="DG23" s="3">
        <f>DF23*基本シート!$C$3</f>
        <v>1.1200000000000001</v>
      </c>
      <c r="DH23" s="3">
        <v>0.31</v>
      </c>
      <c r="DI23" s="3">
        <f>DH23*基本シート!$C$3</f>
        <v>4.96</v>
      </c>
      <c r="DJ23" s="3">
        <v>0.6</v>
      </c>
      <c r="DK23" s="3">
        <f>DJ23*基本シート!$C$3</f>
        <v>9.6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1"/>
        <v>7.0199999999999987</v>
      </c>
      <c r="EA23" s="3">
        <f>ROUND(DZ23*基本シート!$C$3,0)</f>
        <v>112</v>
      </c>
      <c r="EB23" s="3">
        <v>0</v>
      </c>
      <c r="EC23" s="3">
        <v>0</v>
      </c>
      <c r="ED23" s="3">
        <v>0</v>
      </c>
      <c r="EE23" s="3">
        <v>0</v>
      </c>
      <c r="EF23" s="3">
        <v>0.03</v>
      </c>
      <c r="EG23" s="3">
        <v>0</v>
      </c>
      <c r="EH23" s="3">
        <v>0.12</v>
      </c>
      <c r="EI23" s="3">
        <v>0.24</v>
      </c>
      <c r="EJ23" s="3">
        <v>0.24</v>
      </c>
      <c r="EK23" s="3">
        <v>2.19</v>
      </c>
      <c r="EL23" s="3">
        <v>4.04</v>
      </c>
      <c r="EM23" s="3">
        <v>0.01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0.01</v>
      </c>
      <c r="EZ23" s="3">
        <f t="shared" si="12"/>
        <v>6.879999999999999</v>
      </c>
      <c r="FA23" s="3">
        <v>0.22</v>
      </c>
      <c r="FB23" s="3">
        <v>0.28000000000000003</v>
      </c>
      <c r="FC23" s="3">
        <v>0.23</v>
      </c>
      <c r="FD23" s="3">
        <v>0.2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0.03</v>
      </c>
      <c r="FN23" s="3">
        <v>0</v>
      </c>
      <c r="FO23" s="3">
        <v>0.04</v>
      </c>
      <c r="FP23" s="3">
        <v>0.01</v>
      </c>
      <c r="FQ23" s="3">
        <v>0.33</v>
      </c>
      <c r="FR23" s="3">
        <v>1.63</v>
      </c>
      <c r="FS23" s="3">
        <v>1.89</v>
      </c>
      <c r="FT23" s="3">
        <v>0.44</v>
      </c>
      <c r="FU23" s="3">
        <v>0.43</v>
      </c>
      <c r="FV23" s="3">
        <v>0.54</v>
      </c>
      <c r="FW23" s="3">
        <v>0.28000000000000003</v>
      </c>
      <c r="FX23" s="3">
        <v>0</v>
      </c>
      <c r="FY23" s="3">
        <f t="shared" si="13"/>
        <v>6.55</v>
      </c>
      <c r="FZ23" s="3">
        <v>0.22</v>
      </c>
      <c r="GA23" s="3">
        <v>0.27</v>
      </c>
      <c r="GB23" s="3">
        <v>0.22</v>
      </c>
      <c r="GC23" s="3">
        <v>0.2</v>
      </c>
      <c r="GD23" s="3">
        <v>0.22</v>
      </c>
      <c r="GE23" s="3">
        <v>0.21</v>
      </c>
      <c r="GF23" s="3">
        <v>0.21</v>
      </c>
      <c r="GG23" s="3">
        <v>0.22</v>
      </c>
      <c r="GH23" s="3">
        <v>0.24</v>
      </c>
      <c r="GI23" s="3">
        <v>0.22</v>
      </c>
      <c r="GJ23" s="3">
        <v>0.23</v>
      </c>
      <c r="GK23" s="3">
        <v>0.43</v>
      </c>
      <c r="GL23" s="3">
        <v>0.28999999999999998</v>
      </c>
      <c r="GM23" s="3">
        <v>0.25</v>
      </c>
      <c r="GN23" s="3">
        <v>0.21</v>
      </c>
      <c r="GO23" s="3">
        <v>0.2</v>
      </c>
      <c r="GP23" s="3">
        <v>0.81</v>
      </c>
      <c r="GQ23" s="3">
        <v>2.23</v>
      </c>
      <c r="GR23" s="3">
        <v>1.96</v>
      </c>
      <c r="GS23" s="3">
        <v>0.43</v>
      </c>
      <c r="GT23" s="3">
        <v>0.42</v>
      </c>
      <c r="GU23" s="3">
        <v>0.55000000000000004</v>
      </c>
      <c r="GV23" s="3">
        <v>0.28000000000000003</v>
      </c>
      <c r="GW23" s="3">
        <v>0.22</v>
      </c>
      <c r="GX23" s="3">
        <f t="shared" si="14"/>
        <v>10.74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449</v>
      </c>
      <c r="C24" s="6" t="str">
        <f t="shared" si="9"/>
        <v>土曜日</v>
      </c>
      <c r="D24" s="6"/>
      <c r="E24" s="6" t="str">
        <f t="shared" si="10"/>
        <v>〇</v>
      </c>
      <c r="F24" s="6" t="s">
        <v>428</v>
      </c>
      <c r="G24" s="6" t="s">
        <v>428</v>
      </c>
      <c r="H24" s="3">
        <v>0.23</v>
      </c>
      <c r="I24" s="3">
        <f>IF($E24="〇",H24*基本シート!$E$2,H24*VLOOKUP(LEFT(I$6,FIND("(",I$6)-1),基本シート!$B$6:$C$29,2,FALSE))</f>
        <v>6.8793000000000006</v>
      </c>
      <c r="J24" s="3">
        <v>0.22</v>
      </c>
      <c r="K24" s="3">
        <f>IF($E24="〇",J24*基本シート!$E$2,J24*VLOOKUP(LEFT(K$6,FIND("(",K$6)-1),基本シート!$B$6:$C$29,2,FALSE))</f>
        <v>6.5802000000000005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0.24</v>
      </c>
      <c r="O24" s="3">
        <f>IF($E24="〇",N24*基本シート!$E$2,N24*VLOOKUP(LEFT(O$6,FIND("(",O$6)-1),基本シート!$B$6:$C$29,2,FALSE))</f>
        <v>7.1783999999999999</v>
      </c>
      <c r="P24" s="3">
        <v>0.17</v>
      </c>
      <c r="Q24" s="3">
        <f>IF($E24="〇",P24*基本シート!$E$2,P24*VLOOKUP(LEFT(Q$6,FIND("(",Q$6)-1),基本シート!$B$6:$C$29,2,FALSE))</f>
        <v>5.0847000000000007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0.29910000000000003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1.1300000000000001</v>
      </c>
      <c r="BE24" s="3">
        <f t="shared" si="8"/>
        <v>34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0.6</v>
      </c>
      <c r="BL24" s="3">
        <v>2.68</v>
      </c>
      <c r="BM24" s="3">
        <v>5.36</v>
      </c>
      <c r="BN24" s="3">
        <v>6.81</v>
      </c>
      <c r="BO24" s="3">
        <v>7.99</v>
      </c>
      <c r="BP24" s="3">
        <v>8.2200000000000006</v>
      </c>
      <c r="BQ24" s="3">
        <v>8.5299999999999994</v>
      </c>
      <c r="BR24" s="3">
        <v>7.77</v>
      </c>
      <c r="BS24" s="3">
        <v>7.86</v>
      </c>
      <c r="BT24" s="3">
        <v>6.53</v>
      </c>
      <c r="BU24" s="3">
        <v>4.9000000000000004</v>
      </c>
      <c r="BV24" s="3">
        <v>2.98</v>
      </c>
      <c r="BW24" s="3">
        <v>1.05</v>
      </c>
      <c r="BX24" s="3">
        <v>0.11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0.88</v>
      </c>
      <c r="CS24" s="3">
        <f>CR24*基本シート!$C$3</f>
        <v>14.08</v>
      </c>
      <c r="CT24" s="3">
        <v>6.46</v>
      </c>
      <c r="CU24" s="3">
        <f>CT24*基本シート!$C$3</f>
        <v>103.36</v>
      </c>
      <c r="CV24" s="3">
        <v>7.73</v>
      </c>
      <c r="CW24" s="3">
        <f>CV24*基本シート!$C$3</f>
        <v>123.68</v>
      </c>
      <c r="CX24" s="3">
        <v>7.89</v>
      </c>
      <c r="CY24" s="3">
        <f>CX24*基本シート!$C$3</f>
        <v>126.24</v>
      </c>
      <c r="CZ24" s="3">
        <v>8.01</v>
      </c>
      <c r="DA24" s="3">
        <f>CZ24*基本シート!$C$3</f>
        <v>128.16</v>
      </c>
      <c r="DB24" s="3">
        <v>7.46</v>
      </c>
      <c r="DC24" s="3">
        <f>DB24*基本シート!$C$3</f>
        <v>119.36</v>
      </c>
      <c r="DD24" s="3">
        <v>7.41</v>
      </c>
      <c r="DE24" s="3">
        <f>DD24*基本シート!$C$3</f>
        <v>118.56</v>
      </c>
      <c r="DF24" s="3">
        <v>6.05</v>
      </c>
      <c r="DG24" s="3">
        <f>DF24*基本シート!$C$3</f>
        <v>96.8</v>
      </c>
      <c r="DH24" s="3">
        <v>4.5999999999999996</v>
      </c>
      <c r="DI24" s="3">
        <f>DH24*基本シート!$C$3</f>
        <v>73.599999999999994</v>
      </c>
      <c r="DJ24" s="3">
        <v>2.2200000000000002</v>
      </c>
      <c r="DK24" s="3">
        <f>DJ24*基本シート!$C$3</f>
        <v>35.520000000000003</v>
      </c>
      <c r="DL24" s="3">
        <v>0.09</v>
      </c>
      <c r="DM24" s="3">
        <f>DL24*基本シート!$C$3</f>
        <v>1.44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58.869999999999983</v>
      </c>
      <c r="EA24" s="3">
        <f>ROUND(DZ24*基本シート!$C$3,0)</f>
        <v>942</v>
      </c>
      <c r="EB24" s="3">
        <v>0.02</v>
      </c>
      <c r="EC24" s="3">
        <v>0.03</v>
      </c>
      <c r="ED24" s="3">
        <v>0.03</v>
      </c>
      <c r="EE24" s="3">
        <v>0.03</v>
      </c>
      <c r="EF24" s="3">
        <v>0.01</v>
      </c>
      <c r="EG24" s="3">
        <v>0.41</v>
      </c>
      <c r="EH24" s="3">
        <v>2.46</v>
      </c>
      <c r="EI24" s="3">
        <v>4.08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7.08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0.76</v>
      </c>
      <c r="FS24" s="3">
        <v>1.99</v>
      </c>
      <c r="FT24" s="3">
        <v>0.25</v>
      </c>
      <c r="FU24" s="3">
        <v>0.23</v>
      </c>
      <c r="FV24" s="3">
        <v>0.23</v>
      </c>
      <c r="FW24" s="3">
        <v>0.22</v>
      </c>
      <c r="FX24" s="3">
        <v>0.27</v>
      </c>
      <c r="FY24" s="3">
        <f t="shared" si="13"/>
        <v>3.96</v>
      </c>
      <c r="FZ24" s="3">
        <v>0.21</v>
      </c>
      <c r="GA24" s="3">
        <v>0.19</v>
      </c>
      <c r="GB24" s="3">
        <v>0.2</v>
      </c>
      <c r="GC24" s="3">
        <v>0.21</v>
      </c>
      <c r="GD24" s="3">
        <v>0.2</v>
      </c>
      <c r="GE24" s="3">
        <v>0.2</v>
      </c>
      <c r="GF24" s="3">
        <v>0.21</v>
      </c>
      <c r="GG24" s="3">
        <v>0.41</v>
      </c>
      <c r="GH24" s="3">
        <v>0.34</v>
      </c>
      <c r="GI24" s="3">
        <v>0.26</v>
      </c>
      <c r="GJ24" s="3">
        <v>0.33</v>
      </c>
      <c r="GK24" s="3">
        <v>0.52</v>
      </c>
      <c r="GL24" s="3">
        <v>0.31</v>
      </c>
      <c r="GM24" s="3">
        <v>0.45</v>
      </c>
      <c r="GN24" s="3">
        <v>0.48</v>
      </c>
      <c r="GO24" s="3">
        <v>0.31</v>
      </c>
      <c r="GP24" s="3">
        <v>0.76</v>
      </c>
      <c r="GQ24" s="3">
        <v>1.73</v>
      </c>
      <c r="GR24" s="3">
        <v>2.1</v>
      </c>
      <c r="GS24" s="3">
        <v>0.24</v>
      </c>
      <c r="GT24" s="3">
        <v>0.22</v>
      </c>
      <c r="GU24" s="3">
        <v>0.22</v>
      </c>
      <c r="GV24" s="3">
        <v>0.21</v>
      </c>
      <c r="GW24" s="3">
        <v>0.26</v>
      </c>
      <c r="GX24" s="3">
        <f t="shared" si="14"/>
        <v>10.57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450</v>
      </c>
      <c r="C25" s="6" t="str">
        <f t="shared" si="9"/>
        <v>日曜日</v>
      </c>
      <c r="D25" s="6"/>
      <c r="E25" s="6" t="str">
        <f t="shared" si="10"/>
        <v>〇</v>
      </c>
      <c r="F25" s="6" t="s">
        <v>428</v>
      </c>
      <c r="G25" s="6" t="s">
        <v>426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0.03</v>
      </c>
      <c r="S25" s="3">
        <f>IF($E25="〇",R25*基本シート!$E$2,R25*VLOOKUP(LEFT(S$6,FIND("(",S$6)-1),基本シート!$B$6:$C$29,2,FALSE))</f>
        <v>0.89729999999999999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0.29910000000000003</v>
      </c>
      <c r="AR25" s="3">
        <v>0.01</v>
      </c>
      <c r="AS25" s="3">
        <f>IF($E25="〇",AR25*基本シート!$E$2,AR25*VLOOKUP(LEFT(AS$6,FIND("(",AS$6)-1),基本シート!$B$6:$C$29,2,FALSE))</f>
        <v>0.29910000000000003</v>
      </c>
      <c r="AT25" s="3">
        <v>0</v>
      </c>
      <c r="AU25" s="3">
        <f>IF($E25="〇",AT25*基本シート!$E$2,AT25*VLOOKUP(LEFT(AU$6,FIND("(",AU$6)-1),基本シート!$B$6:$C$29,2,FALSE))</f>
        <v>0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7.0000000000000007E-2</v>
      </c>
      <c r="BE25" s="3">
        <f t="shared" si="8"/>
        <v>2</v>
      </c>
      <c r="BF25" s="3">
        <v>0</v>
      </c>
      <c r="BG25" s="3">
        <v>0</v>
      </c>
      <c r="BH25" s="3">
        <v>0</v>
      </c>
      <c r="BI25" s="3">
        <v>0</v>
      </c>
      <c r="BJ25" s="3">
        <v>0.05</v>
      </c>
      <c r="BK25" s="3">
        <v>0.73</v>
      </c>
      <c r="BL25" s="3">
        <v>2.6</v>
      </c>
      <c r="BM25" s="3">
        <v>4.6500000000000004</v>
      </c>
      <c r="BN25" s="3">
        <v>5.52</v>
      </c>
      <c r="BO25" s="3">
        <v>6.68</v>
      </c>
      <c r="BP25" s="3">
        <v>7.66</v>
      </c>
      <c r="BQ25" s="3">
        <v>7.49</v>
      </c>
      <c r="BR25" s="3">
        <v>7.71</v>
      </c>
      <c r="BS25" s="3">
        <v>6.4</v>
      </c>
      <c r="BT25" s="3">
        <v>5.12</v>
      </c>
      <c r="BU25" s="3">
        <v>4.1900000000000004</v>
      </c>
      <c r="BV25" s="3">
        <v>1.8</v>
      </c>
      <c r="BW25" s="3">
        <v>0.6</v>
      </c>
      <c r="BX25" s="3">
        <v>7.0000000000000007E-2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0.01</v>
      </c>
      <c r="CE25" s="3">
        <f>CD25*基本シート!$C$3</f>
        <v>0.16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0.02</v>
      </c>
      <c r="CO25" s="3">
        <f>CN25*基本シート!$C$3</f>
        <v>0.32</v>
      </c>
      <c r="CP25" s="3">
        <v>0.01</v>
      </c>
      <c r="CQ25" s="3">
        <f>CP25*基本シート!$C$3</f>
        <v>0.16</v>
      </c>
      <c r="CR25" s="3">
        <v>0.76</v>
      </c>
      <c r="CS25" s="3">
        <f>CR25*基本シート!$C$3</f>
        <v>12.16</v>
      </c>
      <c r="CT25" s="3">
        <v>5.17</v>
      </c>
      <c r="CU25" s="3">
        <f>CT25*基本シート!$C$3</f>
        <v>82.72</v>
      </c>
      <c r="CV25" s="3">
        <v>6.17</v>
      </c>
      <c r="CW25" s="3">
        <f>CV25*基本シート!$C$3</f>
        <v>98.72</v>
      </c>
      <c r="CX25" s="3">
        <v>7.19</v>
      </c>
      <c r="CY25" s="3">
        <f>CX25*基本シート!$C$3</f>
        <v>115.04</v>
      </c>
      <c r="CZ25" s="3">
        <v>7.16</v>
      </c>
      <c r="DA25" s="3">
        <f>CZ25*基本シート!$C$3</f>
        <v>114.56</v>
      </c>
      <c r="DB25" s="3">
        <v>7.38</v>
      </c>
      <c r="DC25" s="3">
        <f>DB25*基本シート!$C$3</f>
        <v>118.08</v>
      </c>
      <c r="DD25" s="3">
        <v>6.22</v>
      </c>
      <c r="DE25" s="3">
        <f>DD25*基本シート!$C$3</f>
        <v>99.52</v>
      </c>
      <c r="DF25" s="3">
        <v>4.92</v>
      </c>
      <c r="DG25" s="3">
        <f>DF25*基本シート!$C$3</f>
        <v>78.72</v>
      </c>
      <c r="DH25" s="3">
        <v>3.96</v>
      </c>
      <c r="DI25" s="3">
        <f>DH25*基本シート!$C$3</f>
        <v>63.36</v>
      </c>
      <c r="DJ25" s="3">
        <v>1.2</v>
      </c>
      <c r="DK25" s="3">
        <f>DJ25*基本シート!$C$3</f>
        <v>19.2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50.259999999999991</v>
      </c>
      <c r="EA25" s="3">
        <f>ROUND(DZ25*基本シート!$C$3,0)</f>
        <v>804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0.36</v>
      </c>
      <c r="EH25" s="3">
        <v>2.38</v>
      </c>
      <c r="EI25" s="3">
        <v>3.66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6.4</v>
      </c>
      <c r="FA25" s="3">
        <v>0.24</v>
      </c>
      <c r="FB25" s="3">
        <v>0.22</v>
      </c>
      <c r="FC25" s="3">
        <v>0.2</v>
      </c>
      <c r="FD25" s="3">
        <v>0.21</v>
      </c>
      <c r="FE25" s="3">
        <v>0.16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0.01</v>
      </c>
      <c r="FQ25" s="3">
        <v>0.05</v>
      </c>
      <c r="FR25" s="3">
        <v>1.34</v>
      </c>
      <c r="FS25" s="3">
        <v>1.36</v>
      </c>
      <c r="FT25" s="3">
        <v>0.55000000000000004</v>
      </c>
      <c r="FU25" s="3">
        <v>0.41</v>
      </c>
      <c r="FV25" s="3">
        <v>0.51</v>
      </c>
      <c r="FW25" s="3">
        <v>0.33</v>
      </c>
      <c r="FX25" s="3">
        <v>0.21</v>
      </c>
      <c r="FY25" s="3">
        <f t="shared" si="13"/>
        <v>5.8</v>
      </c>
      <c r="FZ25" s="3">
        <v>0.23</v>
      </c>
      <c r="GA25" s="3">
        <v>0.21</v>
      </c>
      <c r="GB25" s="3">
        <v>0.19</v>
      </c>
      <c r="GC25" s="3">
        <v>0.21</v>
      </c>
      <c r="GD25" s="3">
        <v>0.2</v>
      </c>
      <c r="GE25" s="3">
        <v>0.38</v>
      </c>
      <c r="GF25" s="3">
        <v>0.22</v>
      </c>
      <c r="GG25" s="3">
        <v>0.23</v>
      </c>
      <c r="GH25" s="3">
        <v>0.35</v>
      </c>
      <c r="GI25" s="3">
        <v>0.51</v>
      </c>
      <c r="GJ25" s="3">
        <v>0.47</v>
      </c>
      <c r="GK25" s="3">
        <v>0.33</v>
      </c>
      <c r="GL25" s="3">
        <v>0.33</v>
      </c>
      <c r="GM25" s="3">
        <v>0.18</v>
      </c>
      <c r="GN25" s="3">
        <v>0.2</v>
      </c>
      <c r="GO25" s="3">
        <v>0.24</v>
      </c>
      <c r="GP25" s="3">
        <v>0.65</v>
      </c>
      <c r="GQ25" s="3">
        <v>1.94</v>
      </c>
      <c r="GR25" s="3">
        <v>1.43</v>
      </c>
      <c r="GS25" s="3">
        <v>0.54</v>
      </c>
      <c r="GT25" s="3">
        <v>0.41</v>
      </c>
      <c r="GU25" s="3">
        <v>0.5</v>
      </c>
      <c r="GV25" s="3">
        <v>0.33</v>
      </c>
      <c r="GW25" s="3">
        <v>0.2</v>
      </c>
      <c r="GX25" s="3">
        <f t="shared" si="14"/>
        <v>10.479999999999999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451</v>
      </c>
      <c r="C26" s="6" t="str">
        <f t="shared" si="9"/>
        <v>月曜日</v>
      </c>
      <c r="D26" s="6"/>
      <c r="E26" s="6" t="str">
        <f t="shared" si="10"/>
        <v/>
      </c>
      <c r="F26" s="6" t="s">
        <v>431</v>
      </c>
      <c r="G26" s="6" t="s">
        <v>426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0.08</v>
      </c>
      <c r="O26" s="3">
        <f>IF($E26="〇",N26*基本シート!$E$2,N26*VLOOKUP(LEFT(O$6,FIND("(",O$6)-1),基本シート!$B$6:$C$29,2,FALSE))</f>
        <v>2.3928000000000003</v>
      </c>
      <c r="P26" s="3">
        <v>0.34</v>
      </c>
      <c r="Q26" s="3">
        <f>IF($E26="〇",P26*基本シート!$E$2,P26*VLOOKUP(LEFT(Q$6,FIND("(",Q$6)-1),基本シート!$B$6:$C$29,2,FALSE))</f>
        <v>10.169400000000001</v>
      </c>
      <c r="R26" s="3">
        <v>0.01</v>
      </c>
      <c r="S26" s="3">
        <f>IF($E26="〇",R26*基本シート!$E$2,R26*VLOOKUP(LEFT(S$6,FIND("(",S$6)-1),基本シート!$B$6:$C$29,2,FALSE))</f>
        <v>0.29910000000000003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7"/>
        <v>0.48000000000000009</v>
      </c>
      <c r="BE26" s="3">
        <f t="shared" si="8"/>
        <v>14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0.34</v>
      </c>
      <c r="BL26" s="3">
        <v>1.01</v>
      </c>
      <c r="BM26" s="3">
        <v>1.86</v>
      </c>
      <c r="BN26" s="3">
        <v>2.69</v>
      </c>
      <c r="BO26" s="3">
        <v>2.02</v>
      </c>
      <c r="BP26" s="3">
        <v>1.2</v>
      </c>
      <c r="BQ26" s="3">
        <v>0.99</v>
      </c>
      <c r="BR26" s="3">
        <v>0.95</v>
      </c>
      <c r="BS26" s="3">
        <v>0.99</v>
      </c>
      <c r="BT26" s="3">
        <v>0.68</v>
      </c>
      <c r="BU26" s="3">
        <v>1.1200000000000001</v>
      </c>
      <c r="BV26" s="3">
        <v>0.42</v>
      </c>
      <c r="BW26" s="3">
        <v>0.15</v>
      </c>
      <c r="BX26" s="3">
        <v>0.03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0.01</v>
      </c>
      <c r="CG26" s="3">
        <f>CF26*基本シート!$C$3</f>
        <v>0.16</v>
      </c>
      <c r="CH26" s="3">
        <v>0.01</v>
      </c>
      <c r="CI26" s="3">
        <f>CH26*基本シート!$C$3</f>
        <v>0.16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0.01</v>
      </c>
      <c r="CO26" s="3">
        <f>CN26*基本シート!$C$3</f>
        <v>0.16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0.72</v>
      </c>
      <c r="CY26" s="3">
        <f>CX26*基本シート!$C$3</f>
        <v>11.52</v>
      </c>
      <c r="CZ26" s="3">
        <v>0.81</v>
      </c>
      <c r="DA26" s="3">
        <f>CZ26*基本シート!$C$3</f>
        <v>12.96</v>
      </c>
      <c r="DB26" s="3">
        <v>0.77</v>
      </c>
      <c r="DC26" s="3">
        <f>DB26*基本シート!$C$3</f>
        <v>12.32</v>
      </c>
      <c r="DD26" s="3">
        <v>0.81</v>
      </c>
      <c r="DE26" s="3">
        <f>DD26*基本シート!$C$3</f>
        <v>12.96</v>
      </c>
      <c r="DF26" s="3">
        <v>0.51</v>
      </c>
      <c r="DG26" s="3">
        <f>DF26*基本シート!$C$3</f>
        <v>8.16</v>
      </c>
      <c r="DH26" s="3">
        <v>0.95</v>
      </c>
      <c r="DI26" s="3">
        <f>DH26*基本シート!$C$3</f>
        <v>15.2</v>
      </c>
      <c r="DJ26" s="3">
        <v>0.26</v>
      </c>
      <c r="DK26" s="3">
        <f>DJ26*基本シート!$C$3</f>
        <v>4.16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1"/>
        <v>4.9499999999999984</v>
      </c>
      <c r="EA26" s="3">
        <f>ROUND(DZ26*基本シート!$C$3,0)</f>
        <v>79</v>
      </c>
      <c r="EB26" s="3">
        <v>0</v>
      </c>
      <c r="EC26" s="3">
        <v>0</v>
      </c>
      <c r="ED26" s="3">
        <v>0</v>
      </c>
      <c r="EE26" s="3">
        <v>0</v>
      </c>
      <c r="EF26" s="3">
        <v>0.01</v>
      </c>
      <c r="EG26" s="3">
        <v>0.14000000000000001</v>
      </c>
      <c r="EH26" s="3">
        <v>0.49</v>
      </c>
      <c r="EI26" s="3">
        <v>1.63</v>
      </c>
      <c r="EJ26" s="3">
        <v>2.48</v>
      </c>
      <c r="EK26" s="3">
        <v>1.8</v>
      </c>
      <c r="EL26" s="3">
        <v>0.28999999999999998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6.85</v>
      </c>
      <c r="FA26" s="3">
        <v>0.2</v>
      </c>
      <c r="FB26" s="3">
        <v>0.19</v>
      </c>
      <c r="FC26" s="3">
        <v>0.19</v>
      </c>
      <c r="FD26" s="3">
        <v>0.1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0.6</v>
      </c>
      <c r="FR26" s="3">
        <v>0.68</v>
      </c>
      <c r="FS26" s="3">
        <v>0.63</v>
      </c>
      <c r="FT26" s="3">
        <v>0.45</v>
      </c>
      <c r="FU26" s="3">
        <v>0.9</v>
      </c>
      <c r="FV26" s="3">
        <v>0.34</v>
      </c>
      <c r="FW26" s="3">
        <v>0.2</v>
      </c>
      <c r="FX26" s="3">
        <v>0.34</v>
      </c>
      <c r="FY26" s="3">
        <f t="shared" si="13"/>
        <v>4.82</v>
      </c>
      <c r="FZ26" s="3">
        <v>0.2</v>
      </c>
      <c r="GA26" s="3">
        <v>0.18</v>
      </c>
      <c r="GB26" s="3">
        <v>0.18</v>
      </c>
      <c r="GC26" s="3">
        <v>0.18</v>
      </c>
      <c r="GD26" s="3">
        <v>0.36</v>
      </c>
      <c r="GE26" s="3">
        <v>0.2</v>
      </c>
      <c r="GF26" s="3">
        <v>0.52</v>
      </c>
      <c r="GG26" s="3">
        <v>0.22</v>
      </c>
      <c r="GH26" s="3">
        <v>0.21</v>
      </c>
      <c r="GI26" s="3">
        <v>0.22</v>
      </c>
      <c r="GJ26" s="3">
        <v>0.19</v>
      </c>
      <c r="GK26" s="3">
        <v>0.18</v>
      </c>
      <c r="GL26" s="3">
        <v>0.18</v>
      </c>
      <c r="GM26" s="3">
        <v>0.17</v>
      </c>
      <c r="GN26" s="3">
        <v>0.17</v>
      </c>
      <c r="GO26" s="3">
        <v>0.17</v>
      </c>
      <c r="GP26" s="3">
        <v>0.76</v>
      </c>
      <c r="GQ26" s="3">
        <v>0.82</v>
      </c>
      <c r="GR26" s="3">
        <v>0.66</v>
      </c>
      <c r="GS26" s="3">
        <v>0.44</v>
      </c>
      <c r="GT26" s="3">
        <v>0.9</v>
      </c>
      <c r="GU26" s="3">
        <v>0.34</v>
      </c>
      <c r="GV26" s="3">
        <v>0.19</v>
      </c>
      <c r="GW26" s="3">
        <v>0.34</v>
      </c>
      <c r="GX26" s="3">
        <f t="shared" si="14"/>
        <v>7.9800000000000013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452</v>
      </c>
      <c r="C27" s="6" t="str">
        <f t="shared" si="9"/>
        <v>火曜日</v>
      </c>
      <c r="D27" s="6"/>
      <c r="E27" s="6" t="str">
        <f t="shared" si="10"/>
        <v/>
      </c>
      <c r="F27" s="6" t="s">
        <v>426</v>
      </c>
      <c r="G27" s="6" t="s">
        <v>428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0.04</v>
      </c>
      <c r="Q27" s="3">
        <f>IF($E27="〇",P27*基本シート!$E$2,P27*VLOOKUP(LEFT(Q$6,FIND("(",Q$6)-1),基本シート!$B$6:$C$29,2,FALSE))</f>
        <v>1.1964000000000001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0.01</v>
      </c>
      <c r="W27" s="3">
        <f>IF($E27="〇",V27*基本シート!$E$2,V27*VLOOKUP(LEFT(W$6,FIND("(",W$6)-1),基本シート!$B$6:$C$29,2,FALSE))</f>
        <v>0.36979999999999996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0.36979999999999996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0.10999999999999999</v>
      </c>
      <c r="BE27" s="3">
        <f t="shared" si="8"/>
        <v>4</v>
      </c>
      <c r="BF27" s="3">
        <v>0</v>
      </c>
      <c r="BG27" s="3">
        <v>0</v>
      </c>
      <c r="BH27" s="3">
        <v>0</v>
      </c>
      <c r="BI27" s="3">
        <v>0</v>
      </c>
      <c r="BJ27" s="3">
        <v>0.01</v>
      </c>
      <c r="BK27" s="3">
        <v>0.7</v>
      </c>
      <c r="BL27" s="3">
        <v>3.43</v>
      </c>
      <c r="BM27" s="3">
        <v>4.09</v>
      </c>
      <c r="BN27" s="3">
        <v>3.16</v>
      </c>
      <c r="BO27" s="3">
        <v>1.41</v>
      </c>
      <c r="BP27" s="3">
        <v>0.85</v>
      </c>
      <c r="BQ27" s="3">
        <v>6.02</v>
      </c>
      <c r="BR27" s="3">
        <v>7.79</v>
      </c>
      <c r="BS27" s="3">
        <v>8.52</v>
      </c>
      <c r="BT27" s="3">
        <v>6.56</v>
      </c>
      <c r="BU27" s="3">
        <v>5.15</v>
      </c>
      <c r="BV27" s="3">
        <v>3.35</v>
      </c>
      <c r="BW27" s="3">
        <v>1.1599999999999999</v>
      </c>
      <c r="BX27" s="3">
        <v>0.1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0.01</v>
      </c>
      <c r="CE27" s="3">
        <f>CD27*基本シート!$C$3</f>
        <v>0.16</v>
      </c>
      <c r="CF27" s="3">
        <v>0</v>
      </c>
      <c r="CG27" s="3">
        <f>CF27*基本シート!$C$3</f>
        <v>0</v>
      </c>
      <c r="CH27" s="3">
        <v>0.01</v>
      </c>
      <c r="CI27" s="3">
        <f>CH27*基本シート!$C$3</f>
        <v>0.16</v>
      </c>
      <c r="CJ27" s="3">
        <v>0.01</v>
      </c>
      <c r="CK27" s="3">
        <f>CJ27*基本シート!$C$3</f>
        <v>0.16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0.02</v>
      </c>
      <c r="CQ27" s="3">
        <f>CP27*基本シート!$C$3</f>
        <v>0.32</v>
      </c>
      <c r="CR27" s="3">
        <v>0.55000000000000004</v>
      </c>
      <c r="CS27" s="3">
        <f>CR27*基本シート!$C$3</f>
        <v>8.8000000000000007</v>
      </c>
      <c r="CT27" s="3">
        <v>2.7</v>
      </c>
      <c r="CU27" s="3">
        <f>CT27*基本シート!$C$3</f>
        <v>43.2</v>
      </c>
      <c r="CV27" s="3">
        <v>1.21</v>
      </c>
      <c r="CW27" s="3">
        <f>CV27*基本シート!$C$3</f>
        <v>19.36</v>
      </c>
      <c r="CX27" s="3">
        <v>0.66</v>
      </c>
      <c r="CY27" s="3">
        <f>CX27*基本シート!$C$3</f>
        <v>10.56</v>
      </c>
      <c r="CZ27" s="3">
        <v>5.84</v>
      </c>
      <c r="DA27" s="3">
        <f>CZ27*基本シート!$C$3</f>
        <v>93.44</v>
      </c>
      <c r="DB27" s="3">
        <v>7.62</v>
      </c>
      <c r="DC27" s="3">
        <f>DB27*基本シート!$C$3</f>
        <v>121.92</v>
      </c>
      <c r="DD27" s="3">
        <v>8.35</v>
      </c>
      <c r="DE27" s="3">
        <f>DD27*基本シート!$C$3</f>
        <v>133.6</v>
      </c>
      <c r="DF27" s="3">
        <v>6.37</v>
      </c>
      <c r="DG27" s="3">
        <f>DF27*基本シート!$C$3</f>
        <v>101.92</v>
      </c>
      <c r="DH27" s="3">
        <v>4.96</v>
      </c>
      <c r="DI27" s="3">
        <f>DH27*基本シート!$C$3</f>
        <v>79.36</v>
      </c>
      <c r="DJ27" s="3">
        <v>2.6</v>
      </c>
      <c r="DK27" s="3">
        <f>DJ27*基本シート!$C$3</f>
        <v>41.6</v>
      </c>
      <c r="DL27" s="3">
        <v>0.08</v>
      </c>
      <c r="DM27" s="3">
        <f>DL27*基本シート!$C$3</f>
        <v>1.28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41.059999999999988</v>
      </c>
      <c r="EA27" s="3">
        <f>ROUND(DZ27*基本シート!$C$3,0)</f>
        <v>657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0.49</v>
      </c>
      <c r="EH27" s="3">
        <v>2.74</v>
      </c>
      <c r="EI27" s="3">
        <v>3.24</v>
      </c>
      <c r="EJ27" s="3">
        <v>0.23</v>
      </c>
      <c r="EK27" s="3">
        <v>0</v>
      </c>
      <c r="EL27" s="3">
        <v>0.01</v>
      </c>
      <c r="EM27" s="3">
        <v>0</v>
      </c>
      <c r="EN27" s="3">
        <v>0</v>
      </c>
      <c r="EO27" s="3">
        <v>0</v>
      </c>
      <c r="EP27" s="3">
        <v>0.01</v>
      </c>
      <c r="EQ27" s="3">
        <v>0.01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6.73</v>
      </c>
      <c r="FA27" s="3">
        <v>0.24</v>
      </c>
      <c r="FB27" s="3">
        <v>0.18</v>
      </c>
      <c r="FC27" s="3">
        <v>0.19</v>
      </c>
      <c r="FD27" s="3">
        <v>0.19</v>
      </c>
      <c r="FE27" s="3">
        <v>0.31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0.01</v>
      </c>
      <c r="FR27" s="3">
        <v>0.32</v>
      </c>
      <c r="FS27" s="3">
        <v>0.95</v>
      </c>
      <c r="FT27" s="3">
        <v>0.31</v>
      </c>
      <c r="FU27" s="3">
        <v>0.76</v>
      </c>
      <c r="FV27" s="3">
        <v>0.56000000000000005</v>
      </c>
      <c r="FW27" s="3">
        <v>0.34</v>
      </c>
      <c r="FX27" s="3">
        <v>0.23</v>
      </c>
      <c r="FY27" s="3">
        <f t="shared" si="13"/>
        <v>4.59</v>
      </c>
      <c r="FZ27" s="3">
        <v>0.23</v>
      </c>
      <c r="GA27" s="3">
        <v>0.18</v>
      </c>
      <c r="GB27" s="3">
        <v>0.18</v>
      </c>
      <c r="GC27" s="3">
        <v>0.18</v>
      </c>
      <c r="GD27" s="3">
        <v>0.35</v>
      </c>
      <c r="GE27" s="3">
        <v>0.2</v>
      </c>
      <c r="GF27" s="3">
        <v>0.68</v>
      </c>
      <c r="GG27" s="3">
        <v>0.31</v>
      </c>
      <c r="GH27" s="3">
        <v>0.23</v>
      </c>
      <c r="GI27" s="3">
        <v>0.2</v>
      </c>
      <c r="GJ27" s="3">
        <v>0.18</v>
      </c>
      <c r="GK27" s="3">
        <v>0.18</v>
      </c>
      <c r="GL27" s="3">
        <v>0.17</v>
      </c>
      <c r="GM27" s="3">
        <v>0.17</v>
      </c>
      <c r="GN27" s="3">
        <v>0.18</v>
      </c>
      <c r="GO27" s="3">
        <v>0.18</v>
      </c>
      <c r="GP27" s="3">
        <v>0.76</v>
      </c>
      <c r="GQ27" s="3">
        <v>1.4</v>
      </c>
      <c r="GR27" s="3">
        <v>1.06</v>
      </c>
      <c r="GS27" s="3">
        <v>0.3</v>
      </c>
      <c r="GT27" s="3">
        <v>0.76</v>
      </c>
      <c r="GU27" s="3">
        <v>0.56000000000000005</v>
      </c>
      <c r="GV27" s="3">
        <v>0.34</v>
      </c>
      <c r="GW27" s="3">
        <v>0.23</v>
      </c>
      <c r="GX27" s="3">
        <f t="shared" si="14"/>
        <v>9.2100000000000026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453</v>
      </c>
      <c r="C28" s="6" t="str">
        <f t="shared" si="9"/>
        <v>水曜日</v>
      </c>
      <c r="D28" s="6"/>
      <c r="E28" s="6" t="str">
        <f t="shared" si="10"/>
        <v/>
      </c>
      <c r="F28" s="6" t="s">
        <v>428</v>
      </c>
      <c r="G28" s="6" t="s">
        <v>428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0.04</v>
      </c>
      <c r="Q28" s="3">
        <f>IF($E28="〇",P28*基本シート!$E$2,P28*VLOOKUP(LEFT(Q$6,FIND("(",Q$6)-1),基本シート!$B$6:$C$29,2,FALSE))</f>
        <v>1.1964000000000001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0.01</v>
      </c>
      <c r="U28" s="3">
        <f>IF($E28="〇",T28*基本シート!$E$2,T28*VLOOKUP(LEFT(U$6,FIND("(",U$6)-1),基本シート!$B$6:$C$29,2,FALSE))</f>
        <v>0.29910000000000003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0.01</v>
      </c>
      <c r="AW28" s="3">
        <f>IF($E28="〇",AV28*基本シート!$E$2,AV28*VLOOKUP(LEFT(AW$6,FIND("(",AW$6)-1),基本シート!$B$6:$C$29,2,FALSE))</f>
        <v>0.36979999999999996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9.9999999999999992E-2</v>
      </c>
      <c r="BE28" s="3">
        <f t="shared" si="8"/>
        <v>3</v>
      </c>
      <c r="BF28" s="3">
        <v>0</v>
      </c>
      <c r="BG28" s="3">
        <v>0</v>
      </c>
      <c r="BH28" s="3">
        <v>0</v>
      </c>
      <c r="BI28" s="3">
        <v>0</v>
      </c>
      <c r="BJ28" s="3">
        <v>0.02</v>
      </c>
      <c r="BK28" s="3">
        <v>0.62</v>
      </c>
      <c r="BL28" s="3">
        <v>2.82</v>
      </c>
      <c r="BM28" s="3">
        <v>5.51</v>
      </c>
      <c r="BN28" s="3">
        <v>7.03</v>
      </c>
      <c r="BO28" s="3">
        <v>8.2200000000000006</v>
      </c>
      <c r="BP28" s="3">
        <v>8.34</v>
      </c>
      <c r="BQ28" s="3">
        <v>7.1</v>
      </c>
      <c r="BR28" s="3">
        <v>7.82</v>
      </c>
      <c r="BS28" s="3">
        <v>8.0500000000000007</v>
      </c>
      <c r="BT28" s="3">
        <v>6.9</v>
      </c>
      <c r="BU28" s="3">
        <v>5.21</v>
      </c>
      <c r="BV28" s="3">
        <v>3.17</v>
      </c>
      <c r="BW28" s="3">
        <v>1.1299999999999999</v>
      </c>
      <c r="BX28" s="3">
        <v>0.09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0.01</v>
      </c>
      <c r="CE28" s="3">
        <f>CD28*基本シート!$C$3</f>
        <v>0.16</v>
      </c>
      <c r="CF28" s="3">
        <v>0.01</v>
      </c>
      <c r="CG28" s="3">
        <f>CF28*基本シート!$C$3</f>
        <v>0.16</v>
      </c>
      <c r="CH28" s="3">
        <v>0.01</v>
      </c>
      <c r="CI28" s="3">
        <f>CH28*基本シート!$C$3</f>
        <v>0.16</v>
      </c>
      <c r="CJ28" s="3">
        <v>0.01</v>
      </c>
      <c r="CK28" s="3">
        <f>CJ28*基本シート!$C$3</f>
        <v>0.16</v>
      </c>
      <c r="CL28" s="3">
        <v>0.01</v>
      </c>
      <c r="CM28" s="3">
        <f>CL28*基本シート!$C$3</f>
        <v>0.16</v>
      </c>
      <c r="CN28" s="3">
        <v>0.01</v>
      </c>
      <c r="CO28" s="3">
        <f>CN28*基本シート!$C$3</f>
        <v>0.16</v>
      </c>
      <c r="CP28" s="3">
        <v>0.01</v>
      </c>
      <c r="CQ28" s="3">
        <f>CP28*基本シート!$C$3</f>
        <v>0.16</v>
      </c>
      <c r="CR28" s="3">
        <v>2.09</v>
      </c>
      <c r="CS28" s="3">
        <f>CR28*基本シート!$C$3</f>
        <v>33.44</v>
      </c>
      <c r="CT28" s="3">
        <v>6.81</v>
      </c>
      <c r="CU28" s="3">
        <f>CT28*基本シート!$C$3</f>
        <v>108.96</v>
      </c>
      <c r="CV28" s="3">
        <v>8.02</v>
      </c>
      <c r="CW28" s="3">
        <f>CV28*基本シート!$C$3</f>
        <v>128.32</v>
      </c>
      <c r="CX28" s="3">
        <v>8.18</v>
      </c>
      <c r="CY28" s="3">
        <f>CX28*基本シート!$C$3</f>
        <v>130.88</v>
      </c>
      <c r="CZ28" s="3">
        <v>6.94</v>
      </c>
      <c r="DA28" s="3">
        <f>CZ28*基本シート!$C$3</f>
        <v>111.04</v>
      </c>
      <c r="DB28" s="3">
        <v>7.67</v>
      </c>
      <c r="DC28" s="3">
        <f>DB28*基本シート!$C$3</f>
        <v>122.72</v>
      </c>
      <c r="DD28" s="3">
        <v>7.89</v>
      </c>
      <c r="DE28" s="3">
        <f>DD28*基本シート!$C$3</f>
        <v>126.24</v>
      </c>
      <c r="DF28" s="3">
        <v>6.74</v>
      </c>
      <c r="DG28" s="3">
        <f>DF28*基本シート!$C$3</f>
        <v>107.84</v>
      </c>
      <c r="DH28" s="3">
        <v>5.05</v>
      </c>
      <c r="DI28" s="3">
        <f>DH28*基本シート!$C$3</f>
        <v>80.8</v>
      </c>
      <c r="DJ28" s="3">
        <v>1.98</v>
      </c>
      <c r="DK28" s="3">
        <f>DJ28*基本シート!$C$3</f>
        <v>31.68</v>
      </c>
      <c r="DL28" s="3">
        <v>0.24</v>
      </c>
      <c r="DM28" s="3">
        <f>DL28*基本シート!$C$3</f>
        <v>3.84</v>
      </c>
      <c r="DN28" s="3">
        <v>0.03</v>
      </c>
      <c r="DO28" s="3">
        <f>DN28*基本シート!$C$3</f>
        <v>0.48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1"/>
        <v>61.759999999999991</v>
      </c>
      <c r="EA28" s="3">
        <f>ROUND(DZ28*基本シート!$C$3,0)</f>
        <v>988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0.33</v>
      </c>
      <c r="EH28" s="3">
        <v>2.5299999999999998</v>
      </c>
      <c r="EI28" s="3">
        <v>3.14</v>
      </c>
      <c r="EJ28" s="3">
        <v>0.01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6.01</v>
      </c>
      <c r="FA28" s="3">
        <v>0.23</v>
      </c>
      <c r="FB28" s="3">
        <v>0.21</v>
      </c>
      <c r="FC28" s="3">
        <v>0.21</v>
      </c>
      <c r="FD28" s="3">
        <v>0.21</v>
      </c>
      <c r="FE28" s="3">
        <v>0.34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0.01</v>
      </c>
      <c r="FO28" s="3">
        <v>0.01</v>
      </c>
      <c r="FP28" s="3">
        <v>0</v>
      </c>
      <c r="FQ28" s="3">
        <v>0</v>
      </c>
      <c r="FR28" s="3">
        <v>0.12</v>
      </c>
      <c r="FS28" s="3">
        <v>0.73</v>
      </c>
      <c r="FT28" s="3">
        <v>0.41</v>
      </c>
      <c r="FU28" s="3">
        <v>0.77</v>
      </c>
      <c r="FV28" s="3">
        <v>0.57999999999999996</v>
      </c>
      <c r="FW28" s="3">
        <v>0.25</v>
      </c>
      <c r="FX28" s="3">
        <v>0.22</v>
      </c>
      <c r="FY28" s="3">
        <f t="shared" si="13"/>
        <v>4.3</v>
      </c>
      <c r="FZ28" s="3">
        <v>0.22</v>
      </c>
      <c r="GA28" s="3">
        <v>0.2</v>
      </c>
      <c r="GB28" s="3">
        <v>0.2</v>
      </c>
      <c r="GC28" s="3">
        <v>0.2</v>
      </c>
      <c r="GD28" s="3">
        <v>0.39</v>
      </c>
      <c r="GE28" s="3">
        <v>0.28999999999999998</v>
      </c>
      <c r="GF28" s="3">
        <v>0.28999999999999998</v>
      </c>
      <c r="GG28" s="3">
        <v>0.28000000000000003</v>
      </c>
      <c r="GH28" s="3">
        <v>0.21</v>
      </c>
      <c r="GI28" s="3">
        <v>0.2</v>
      </c>
      <c r="GJ28" s="3">
        <v>0.16</v>
      </c>
      <c r="GK28" s="3">
        <v>0.16</v>
      </c>
      <c r="GL28" s="3">
        <v>0.15</v>
      </c>
      <c r="GM28" s="3">
        <v>0.17</v>
      </c>
      <c r="GN28" s="3">
        <v>0.17</v>
      </c>
      <c r="GO28" s="3">
        <v>0.16</v>
      </c>
      <c r="GP28" s="3">
        <v>1.19</v>
      </c>
      <c r="GQ28" s="3">
        <v>1.01</v>
      </c>
      <c r="GR28" s="3">
        <v>0.8</v>
      </c>
      <c r="GS28" s="3">
        <v>0.4</v>
      </c>
      <c r="GT28" s="3">
        <v>0.77</v>
      </c>
      <c r="GU28" s="3">
        <v>0.57999999999999996</v>
      </c>
      <c r="GV28" s="3">
        <v>0.25</v>
      </c>
      <c r="GW28" s="3">
        <v>0.21</v>
      </c>
      <c r="GX28" s="3">
        <f t="shared" si="14"/>
        <v>8.6600000000000019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454</v>
      </c>
      <c r="C29" s="6" t="str">
        <f t="shared" si="9"/>
        <v>木曜日</v>
      </c>
      <c r="D29" s="6"/>
      <c r="E29" s="6" t="str">
        <f t="shared" si="10"/>
        <v/>
      </c>
      <c r="F29" s="6" t="s">
        <v>428</v>
      </c>
      <c r="G29" s="6" t="s">
        <v>428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0.04</v>
      </c>
      <c r="Q29" s="3">
        <f>IF($E29="〇",P29*基本シート!$E$2,P29*VLOOKUP(LEFT(Q$6,FIND("(",Q$6)-1),基本シート!$B$6:$C$29,2,FALSE))</f>
        <v>1.1964000000000001</v>
      </c>
      <c r="R29" s="3">
        <v>0.01</v>
      </c>
      <c r="S29" s="3">
        <f>IF($E29="〇",R29*基本シート!$E$2,R29*VLOOKUP(LEFT(S$6,FIND("(",S$6)-1),基本シート!$B$6:$C$29,2,FALSE))</f>
        <v>0.29910000000000003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9.9999999999999992E-2</v>
      </c>
      <c r="BE29" s="3">
        <f t="shared" si="8"/>
        <v>3</v>
      </c>
      <c r="BF29" s="3">
        <v>0</v>
      </c>
      <c r="BG29" s="3">
        <v>0</v>
      </c>
      <c r="BH29" s="3">
        <v>0</v>
      </c>
      <c r="BI29" s="3">
        <v>0</v>
      </c>
      <c r="BJ29" s="3">
        <v>0.02</v>
      </c>
      <c r="BK29" s="3">
        <v>0.65</v>
      </c>
      <c r="BL29" s="3">
        <v>2.72</v>
      </c>
      <c r="BM29" s="3">
        <v>5.2</v>
      </c>
      <c r="BN29" s="3">
        <v>6.74</v>
      </c>
      <c r="BO29" s="3">
        <v>7.79</v>
      </c>
      <c r="BP29" s="3">
        <v>7.08</v>
      </c>
      <c r="BQ29" s="3">
        <v>6.4</v>
      </c>
      <c r="BR29" s="3">
        <v>7.18</v>
      </c>
      <c r="BS29" s="3">
        <v>7.56</v>
      </c>
      <c r="BT29" s="3">
        <v>6.91</v>
      </c>
      <c r="BU29" s="3">
        <v>5.0199999999999996</v>
      </c>
      <c r="BV29" s="3">
        <v>3.45</v>
      </c>
      <c r="BW29" s="3">
        <v>1.1599999999999999</v>
      </c>
      <c r="BX29" s="3">
        <v>0.08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0.01</v>
      </c>
      <c r="CG29" s="3">
        <f>CF29*基本シート!$C$3</f>
        <v>0.16</v>
      </c>
      <c r="CH29" s="3">
        <v>0.01</v>
      </c>
      <c r="CI29" s="3">
        <f>CH29*基本シート!$C$3</f>
        <v>0.16</v>
      </c>
      <c r="CJ29" s="3">
        <v>0.01</v>
      </c>
      <c r="CK29" s="3">
        <f>CJ29*基本シート!$C$3</f>
        <v>0.16</v>
      </c>
      <c r="CL29" s="3">
        <v>0.01</v>
      </c>
      <c r="CM29" s="3">
        <f>CL29*基本シート!$C$3</f>
        <v>0.16</v>
      </c>
      <c r="CN29" s="3">
        <v>0.01</v>
      </c>
      <c r="CO29" s="3">
        <f>CN29*基本シート!$C$3</f>
        <v>0.16</v>
      </c>
      <c r="CP29" s="3">
        <v>0.01</v>
      </c>
      <c r="CQ29" s="3">
        <f>CP29*基本シート!$C$3</f>
        <v>0.16</v>
      </c>
      <c r="CR29" s="3">
        <v>2.35</v>
      </c>
      <c r="CS29" s="3">
        <f>CR29*基本シート!$C$3</f>
        <v>37.6</v>
      </c>
      <c r="CT29" s="3">
        <v>6.54</v>
      </c>
      <c r="CU29" s="3">
        <f>CT29*基本シート!$C$3</f>
        <v>104.64</v>
      </c>
      <c r="CV29" s="3">
        <v>7.56</v>
      </c>
      <c r="CW29" s="3">
        <f>CV29*基本シート!$C$3</f>
        <v>120.96</v>
      </c>
      <c r="CX29" s="3">
        <v>6.88</v>
      </c>
      <c r="CY29" s="3">
        <f>CX29*基本シート!$C$3</f>
        <v>110.08</v>
      </c>
      <c r="CZ29" s="3">
        <v>6.23</v>
      </c>
      <c r="DA29" s="3">
        <f>CZ29*基本シート!$C$3</f>
        <v>99.68</v>
      </c>
      <c r="DB29" s="3">
        <v>7.02</v>
      </c>
      <c r="DC29" s="3">
        <f>DB29*基本シート!$C$3</f>
        <v>112.32</v>
      </c>
      <c r="DD29" s="3">
        <v>7.41</v>
      </c>
      <c r="DE29" s="3">
        <f>DD29*基本シート!$C$3</f>
        <v>118.56</v>
      </c>
      <c r="DF29" s="3">
        <v>6.74</v>
      </c>
      <c r="DG29" s="3">
        <f>DF29*基本シート!$C$3</f>
        <v>107.84</v>
      </c>
      <c r="DH29" s="3">
        <v>4.8499999999999996</v>
      </c>
      <c r="DI29" s="3">
        <f>DH29*基本シート!$C$3</f>
        <v>77.599999999999994</v>
      </c>
      <c r="DJ29" s="3">
        <v>2.84</v>
      </c>
      <c r="DK29" s="3">
        <f>DJ29*基本シート!$C$3</f>
        <v>45.44</v>
      </c>
      <c r="DL29" s="3">
        <v>0.22</v>
      </c>
      <c r="DM29" s="3">
        <f>DL29*基本シート!$C$3</f>
        <v>3.52</v>
      </c>
      <c r="DN29" s="3">
        <v>0.03</v>
      </c>
      <c r="DO29" s="3">
        <f>DN29*基本シート!$C$3</f>
        <v>0.48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0.01</v>
      </c>
      <c r="DY29" s="3">
        <f>DX29*基本シート!$C$3</f>
        <v>0.16</v>
      </c>
      <c r="DZ29" s="3">
        <f t="shared" si="11"/>
        <v>58.79</v>
      </c>
      <c r="EA29" s="3">
        <f>ROUND(DZ29*基本シート!$C$3,0)</f>
        <v>941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0.44</v>
      </c>
      <c r="EH29" s="3">
        <v>2.48</v>
      </c>
      <c r="EI29" s="3">
        <v>2.63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5.56</v>
      </c>
      <c r="FA29" s="3">
        <v>0.23</v>
      </c>
      <c r="FB29" s="3">
        <v>0.21</v>
      </c>
      <c r="FC29" s="3">
        <v>0.21</v>
      </c>
      <c r="FD29" s="3">
        <v>0.21</v>
      </c>
      <c r="FE29" s="3">
        <v>0.33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0.24</v>
      </c>
      <c r="FS29" s="3">
        <v>0.59</v>
      </c>
      <c r="FT29" s="3">
        <v>0.28999999999999998</v>
      </c>
      <c r="FU29" s="3">
        <v>0.45</v>
      </c>
      <c r="FV29" s="3">
        <v>0.52</v>
      </c>
      <c r="FW29" s="3">
        <v>0.37</v>
      </c>
      <c r="FX29" s="3">
        <v>0.2</v>
      </c>
      <c r="FY29" s="3">
        <f t="shared" si="13"/>
        <v>3.8500000000000005</v>
      </c>
      <c r="FZ29" s="3">
        <v>0.22</v>
      </c>
      <c r="GA29" s="3">
        <v>0.2</v>
      </c>
      <c r="GB29" s="3">
        <v>0.2</v>
      </c>
      <c r="GC29" s="3">
        <v>0.2</v>
      </c>
      <c r="GD29" s="3">
        <v>0.38</v>
      </c>
      <c r="GE29" s="3">
        <v>0.21</v>
      </c>
      <c r="GF29" s="3">
        <v>0.24</v>
      </c>
      <c r="GG29" s="3">
        <v>0.23</v>
      </c>
      <c r="GH29" s="3">
        <v>0.2</v>
      </c>
      <c r="GI29" s="3">
        <v>0.22</v>
      </c>
      <c r="GJ29" s="3">
        <v>0.2</v>
      </c>
      <c r="GK29" s="3">
        <v>0.17</v>
      </c>
      <c r="GL29" s="3">
        <v>0.16</v>
      </c>
      <c r="GM29" s="3">
        <v>0.15</v>
      </c>
      <c r="GN29" s="3">
        <v>0.17</v>
      </c>
      <c r="GO29" s="3">
        <v>0.17</v>
      </c>
      <c r="GP29" s="3">
        <v>0.61</v>
      </c>
      <c r="GQ29" s="3">
        <v>1.18</v>
      </c>
      <c r="GR29" s="3">
        <v>0.65</v>
      </c>
      <c r="GS29" s="3">
        <v>0.28000000000000003</v>
      </c>
      <c r="GT29" s="3">
        <v>0.44</v>
      </c>
      <c r="GU29" s="3">
        <v>0.52</v>
      </c>
      <c r="GV29" s="3">
        <v>0.37</v>
      </c>
      <c r="GW29" s="3">
        <v>0.19</v>
      </c>
      <c r="GX29" s="3">
        <f t="shared" si="14"/>
        <v>7.5600000000000023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455</v>
      </c>
      <c r="C30" s="6" t="str">
        <f t="shared" si="9"/>
        <v>金曜日</v>
      </c>
      <c r="D30" s="6"/>
      <c r="E30" s="6" t="str">
        <f t="shared" si="10"/>
        <v/>
      </c>
      <c r="F30" s="6" t="s">
        <v>426</v>
      </c>
      <c r="G30" s="6" t="s">
        <v>428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</v>
      </c>
      <c r="O30" s="3">
        <f>IF($E30="〇",N30*基本シート!$E$2,N30*VLOOKUP(LEFT(O$6,FIND("(",O$6)-1),基本シート!$B$6:$C$29,2,FALSE))</f>
        <v>0</v>
      </c>
      <c r="P30" s="3">
        <v>0.04</v>
      </c>
      <c r="Q30" s="3">
        <f>IF($E30="〇",P30*基本シート!$E$2,P30*VLOOKUP(LEFT(Q$6,FIND("(",Q$6)-1),基本シート!$B$6:$C$29,2,FALSE))</f>
        <v>1.1964000000000001</v>
      </c>
      <c r="R30" s="3">
        <v>0.01</v>
      </c>
      <c r="S30" s="3">
        <f>IF($E30="〇",R30*基本シート!$E$2,R30*VLOOKUP(LEFT(S$6,FIND("(",S$6)-1),基本シート!$B$6:$C$29,2,FALSE))</f>
        <v>0.29910000000000003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0.08</v>
      </c>
      <c r="BE30" s="3">
        <f t="shared" si="8"/>
        <v>2</v>
      </c>
      <c r="BF30" s="3">
        <v>0</v>
      </c>
      <c r="BG30" s="3">
        <v>0</v>
      </c>
      <c r="BH30" s="3">
        <v>0</v>
      </c>
      <c r="BI30" s="3">
        <v>0</v>
      </c>
      <c r="BJ30" s="3">
        <v>0.04</v>
      </c>
      <c r="BK30" s="3">
        <v>0.55000000000000004</v>
      </c>
      <c r="BL30" s="3">
        <v>2.65</v>
      </c>
      <c r="BM30" s="3">
        <v>4.5999999999999996</v>
      </c>
      <c r="BN30" s="3">
        <v>2.17</v>
      </c>
      <c r="BO30" s="3">
        <v>1.51</v>
      </c>
      <c r="BP30" s="3">
        <v>2.0499999999999998</v>
      </c>
      <c r="BQ30" s="3">
        <v>2.0299999999999998</v>
      </c>
      <c r="BR30" s="3">
        <v>1.1100000000000001</v>
      </c>
      <c r="BS30" s="3">
        <v>0.34</v>
      </c>
      <c r="BT30" s="3">
        <v>0.17</v>
      </c>
      <c r="BU30" s="3">
        <v>0.05</v>
      </c>
      <c r="BV30" s="3">
        <v>0.59</v>
      </c>
      <c r="BW30" s="3">
        <v>0.71</v>
      </c>
      <c r="BX30" s="3">
        <v>0.05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0.01</v>
      </c>
      <c r="CG30" s="3">
        <f>CF30*基本シート!$C$3</f>
        <v>0.16</v>
      </c>
      <c r="CH30" s="3">
        <v>0.01</v>
      </c>
      <c r="CI30" s="3">
        <f>CH30*基本シート!$C$3</f>
        <v>0.16</v>
      </c>
      <c r="CJ30" s="3">
        <v>0</v>
      </c>
      <c r="CK30" s="3">
        <f>CJ30*基本シート!$C$3</f>
        <v>0</v>
      </c>
      <c r="CL30" s="3">
        <v>0.01</v>
      </c>
      <c r="CM30" s="3">
        <f>CL30*基本シート!$C$3</f>
        <v>0.16</v>
      </c>
      <c r="CN30" s="3">
        <v>0.01</v>
      </c>
      <c r="CO30" s="3">
        <f>CN30*基本シート!$C$3</f>
        <v>0.16</v>
      </c>
      <c r="CP30" s="3">
        <v>0.01</v>
      </c>
      <c r="CQ30" s="3">
        <f>CP30*基本シート!$C$3</f>
        <v>0.16</v>
      </c>
      <c r="CR30" s="3">
        <v>1.73</v>
      </c>
      <c r="CS30" s="3">
        <f>CR30*基本シート!$C$3</f>
        <v>27.68</v>
      </c>
      <c r="CT30" s="3">
        <v>1.98</v>
      </c>
      <c r="CU30" s="3">
        <f>CT30*基本シート!$C$3</f>
        <v>31.68</v>
      </c>
      <c r="CV30" s="3">
        <v>1.33</v>
      </c>
      <c r="CW30" s="3">
        <f>CV30*基本シート!$C$3</f>
        <v>21.28</v>
      </c>
      <c r="CX30" s="3">
        <v>1.87</v>
      </c>
      <c r="CY30" s="3">
        <f>CX30*基本シート!$C$3</f>
        <v>29.92</v>
      </c>
      <c r="CZ30" s="3">
        <v>1.85</v>
      </c>
      <c r="DA30" s="3">
        <f>CZ30*基本シート!$C$3</f>
        <v>29.6</v>
      </c>
      <c r="DB30" s="3">
        <v>0.93</v>
      </c>
      <c r="DC30" s="3">
        <f>DB30*基本シート!$C$3</f>
        <v>14.88</v>
      </c>
      <c r="DD30" s="3">
        <v>0.17</v>
      </c>
      <c r="DE30" s="3">
        <f>DD30*基本シート!$C$3</f>
        <v>2.72</v>
      </c>
      <c r="DF30" s="3">
        <v>0.04</v>
      </c>
      <c r="DG30" s="3">
        <f>DF30*基本シート!$C$3</f>
        <v>0.64</v>
      </c>
      <c r="DH30" s="3">
        <v>0.01</v>
      </c>
      <c r="DI30" s="3">
        <f>DH30*基本シート!$C$3</f>
        <v>0.16</v>
      </c>
      <c r="DJ30" s="3">
        <v>0.05</v>
      </c>
      <c r="DK30" s="3">
        <f>DJ30*基本シート!$C$3</f>
        <v>0.8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0.01</v>
      </c>
      <c r="DY30" s="3">
        <f>DX30*基本シート!$C$3</f>
        <v>0.16</v>
      </c>
      <c r="DZ30" s="3">
        <f t="shared" si="11"/>
        <v>10.069999999999999</v>
      </c>
      <c r="EA30" s="3">
        <f>ROUND(DZ30*基本シート!$C$3,0)</f>
        <v>161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0.32</v>
      </c>
      <c r="EH30" s="3">
        <v>2.16</v>
      </c>
      <c r="EI30" s="3">
        <v>2.62</v>
      </c>
      <c r="EJ30" s="3">
        <v>0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5.1099999999999994</v>
      </c>
      <c r="FA30" s="3">
        <v>0.19</v>
      </c>
      <c r="FB30" s="3">
        <v>0.22</v>
      </c>
      <c r="FC30" s="3">
        <v>0.21</v>
      </c>
      <c r="FD30" s="3">
        <v>0.25</v>
      </c>
      <c r="FE30" s="3">
        <v>0.36</v>
      </c>
      <c r="FF30" s="3">
        <v>0</v>
      </c>
      <c r="FG30" s="3">
        <v>0</v>
      </c>
      <c r="FH30" s="3">
        <v>0</v>
      </c>
      <c r="FI30" s="3">
        <v>0.01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0.1</v>
      </c>
      <c r="FP30" s="3">
        <v>0.18</v>
      </c>
      <c r="FQ30" s="3">
        <v>0.24</v>
      </c>
      <c r="FR30" s="3">
        <v>0.54</v>
      </c>
      <c r="FS30" s="3">
        <v>0.32</v>
      </c>
      <c r="FT30" s="3">
        <v>0.45</v>
      </c>
      <c r="FU30" s="3">
        <v>0.43</v>
      </c>
      <c r="FV30" s="3">
        <v>0.48</v>
      </c>
      <c r="FW30" s="3">
        <v>0.32</v>
      </c>
      <c r="FX30" s="3">
        <v>0.23</v>
      </c>
      <c r="FY30" s="3">
        <f t="shared" si="13"/>
        <v>4.53</v>
      </c>
      <c r="FZ30" s="3">
        <v>0.19</v>
      </c>
      <c r="GA30" s="3">
        <v>0.21</v>
      </c>
      <c r="GB30" s="3">
        <v>0.2</v>
      </c>
      <c r="GC30" s="3">
        <v>0.25</v>
      </c>
      <c r="GD30" s="3">
        <v>0.43</v>
      </c>
      <c r="GE30" s="3">
        <v>0.23</v>
      </c>
      <c r="GF30" s="3">
        <v>0.48</v>
      </c>
      <c r="GG30" s="3">
        <v>0.25</v>
      </c>
      <c r="GH30" s="3">
        <v>0.2</v>
      </c>
      <c r="GI30" s="3">
        <v>0.18</v>
      </c>
      <c r="GJ30" s="3">
        <v>0.18</v>
      </c>
      <c r="GK30" s="3">
        <v>0.18</v>
      </c>
      <c r="GL30" s="3">
        <v>0.17</v>
      </c>
      <c r="GM30" s="3">
        <v>0.17</v>
      </c>
      <c r="GN30" s="3">
        <v>0.23</v>
      </c>
      <c r="GO30" s="3">
        <v>0.22</v>
      </c>
      <c r="GP30" s="3">
        <v>0.78</v>
      </c>
      <c r="GQ30" s="3">
        <v>1.24</v>
      </c>
      <c r="GR30" s="3">
        <v>0.38</v>
      </c>
      <c r="GS30" s="3">
        <v>0.44</v>
      </c>
      <c r="GT30" s="3">
        <v>0.42</v>
      </c>
      <c r="GU30" s="3">
        <v>0.48</v>
      </c>
      <c r="GV30" s="3">
        <v>0.32</v>
      </c>
      <c r="GW30" s="3">
        <v>0.22</v>
      </c>
      <c r="GX30" s="3">
        <f t="shared" si="14"/>
        <v>8.0500000000000025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456</v>
      </c>
      <c r="C31" s="6" t="str">
        <f t="shared" si="9"/>
        <v>土曜日</v>
      </c>
      <c r="D31" s="6"/>
      <c r="E31" s="6" t="str">
        <f t="shared" si="10"/>
        <v>〇</v>
      </c>
      <c r="F31" s="6" t="s">
        <v>428</v>
      </c>
      <c r="G31" s="6" t="s">
        <v>428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</v>
      </c>
      <c r="Q31" s="3">
        <f>IF($E31="〇",P31*基本シート!$E$2,P31*VLOOKUP(LEFT(Q$6,FIND("(",Q$6)-1),基本シート!$B$6:$C$29,2,FALSE))</f>
        <v>0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0.01</v>
      </c>
      <c r="U31" s="3">
        <f>IF($E31="〇",T31*基本シート!$E$2,T31*VLOOKUP(LEFT(U$6,FIND("(",U$6)-1),基本シート!$B$6:$C$29,2,FALSE))</f>
        <v>0.29910000000000003</v>
      </c>
      <c r="V31" s="3">
        <v>0.01</v>
      </c>
      <c r="W31" s="3">
        <f>IF($E31="〇",V31*基本シート!$E$2,V31*VLOOKUP(LEFT(W$6,FIND("(",W$6)-1),基本シート!$B$6:$C$29,2,FALSE))</f>
        <v>0.29910000000000003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0.29910000000000003</v>
      </c>
      <c r="AR31" s="3">
        <v>0.01</v>
      </c>
      <c r="AS31" s="3">
        <f>IF($E31="〇",AR31*基本シート!$E$2,AR31*VLOOKUP(LEFT(AS$6,FIND("(",AS$6)-1),基本シート!$B$6:$C$29,2,FALSE))</f>
        <v>0.29910000000000003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0.01</v>
      </c>
      <c r="AW31" s="3">
        <f>IF($E31="〇",AV31*基本シート!$E$2,AV31*VLOOKUP(LEFT(AW$6,FIND("(",AW$6)-1),基本シート!$B$6:$C$29,2,FALSE))</f>
        <v>0.29910000000000003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0.01</v>
      </c>
      <c r="BA31" s="3">
        <f>IF($E31="〇",AZ31*基本シート!$E$2,AZ31*VLOOKUP(LEFT(BA$6,FIND("(",BA$6)-1),基本シート!$B$6:$C$29,2,FALSE))</f>
        <v>0.29910000000000003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0.08</v>
      </c>
      <c r="BE31" s="3">
        <f t="shared" si="8"/>
        <v>2</v>
      </c>
      <c r="BF31" s="3">
        <v>0</v>
      </c>
      <c r="BG31" s="3">
        <v>0</v>
      </c>
      <c r="BH31" s="3">
        <v>0</v>
      </c>
      <c r="BI31" s="3">
        <v>0</v>
      </c>
      <c r="BJ31" s="3">
        <v>0.03</v>
      </c>
      <c r="BK31" s="3">
        <v>0.27</v>
      </c>
      <c r="BL31" s="3">
        <v>1.32</v>
      </c>
      <c r="BM31" s="3">
        <v>3.83</v>
      </c>
      <c r="BN31" s="3">
        <v>5.89</v>
      </c>
      <c r="BO31" s="3">
        <v>7.15</v>
      </c>
      <c r="BP31" s="3">
        <v>8.2100000000000009</v>
      </c>
      <c r="BQ31" s="3">
        <v>8.4700000000000006</v>
      </c>
      <c r="BR31" s="3">
        <v>7.1</v>
      </c>
      <c r="BS31" s="3">
        <v>6.84</v>
      </c>
      <c r="BT31" s="3">
        <v>5.69</v>
      </c>
      <c r="BU31" s="3">
        <v>3.04</v>
      </c>
      <c r="BV31" s="3">
        <v>3.36</v>
      </c>
      <c r="BW31" s="3">
        <v>1.26</v>
      </c>
      <c r="BX31" s="3">
        <v>0.09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0.01</v>
      </c>
      <c r="CE31" s="3">
        <f>CD31*基本シート!$C$3</f>
        <v>0.16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0.01</v>
      </c>
      <c r="CQ31" s="3">
        <f>CP31*基本シート!$C$3</f>
        <v>0.16</v>
      </c>
      <c r="CR31" s="3">
        <v>0.48</v>
      </c>
      <c r="CS31" s="3">
        <f>CR31*基本シート!$C$3</f>
        <v>7.68</v>
      </c>
      <c r="CT31" s="3">
        <v>4.0999999999999996</v>
      </c>
      <c r="CU31" s="3">
        <f>CT31*基本シート!$C$3</f>
        <v>65.599999999999994</v>
      </c>
      <c r="CV31" s="3">
        <v>6.79</v>
      </c>
      <c r="CW31" s="3">
        <f>CV31*基本シート!$C$3</f>
        <v>108.64</v>
      </c>
      <c r="CX31" s="3">
        <v>8.0299999999999994</v>
      </c>
      <c r="CY31" s="3">
        <f>CX31*基本シート!$C$3</f>
        <v>128.47999999999999</v>
      </c>
      <c r="CZ31" s="3">
        <v>8.31</v>
      </c>
      <c r="DA31" s="3">
        <f>CZ31*基本シート!$C$3</f>
        <v>132.96</v>
      </c>
      <c r="DB31" s="3">
        <v>6.92</v>
      </c>
      <c r="DC31" s="3">
        <f>DB31*基本シート!$C$3</f>
        <v>110.72</v>
      </c>
      <c r="DD31" s="3">
        <v>6.65</v>
      </c>
      <c r="DE31" s="3">
        <f>DD31*基本シート!$C$3</f>
        <v>106.4</v>
      </c>
      <c r="DF31" s="3">
        <v>5.48</v>
      </c>
      <c r="DG31" s="3">
        <f>DF31*基本シート!$C$3</f>
        <v>87.68</v>
      </c>
      <c r="DH31" s="3">
        <v>2.78</v>
      </c>
      <c r="DI31" s="3">
        <f>DH31*基本シート!$C$3</f>
        <v>44.48</v>
      </c>
      <c r="DJ31" s="3">
        <v>2.48</v>
      </c>
      <c r="DK31" s="3">
        <f>DJ31*基本シート!$C$3</f>
        <v>39.68</v>
      </c>
      <c r="DL31" s="3">
        <v>0.08</v>
      </c>
      <c r="DM31" s="3">
        <f>DL31*基本シート!$C$3</f>
        <v>1.28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1"/>
        <v>52.199999999999982</v>
      </c>
      <c r="EA31" s="3">
        <f>ROUND(DZ31*基本シート!$C$3,0)</f>
        <v>835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0.05</v>
      </c>
      <c r="EH31" s="3">
        <v>1.1200000000000001</v>
      </c>
      <c r="EI31" s="3">
        <v>3.06</v>
      </c>
      <c r="EJ31" s="3">
        <v>1.35</v>
      </c>
      <c r="EK31" s="3">
        <v>0</v>
      </c>
      <c r="EL31" s="3">
        <v>0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5.59</v>
      </c>
      <c r="FA31" s="3">
        <v>0.26</v>
      </c>
      <c r="FB31" s="3">
        <v>0.23</v>
      </c>
      <c r="FC31" s="3">
        <v>0.23</v>
      </c>
      <c r="FD31" s="3">
        <v>0.2</v>
      </c>
      <c r="FE31" s="3">
        <v>0.19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0.01</v>
      </c>
      <c r="FL31" s="3">
        <v>0</v>
      </c>
      <c r="FM31" s="3">
        <v>0</v>
      </c>
      <c r="FN31" s="3">
        <v>0</v>
      </c>
      <c r="FO31" s="3">
        <v>0</v>
      </c>
      <c r="FP31" s="3">
        <v>0.01</v>
      </c>
      <c r="FQ31" s="3">
        <v>0.02</v>
      </c>
      <c r="FR31" s="3">
        <v>0.53</v>
      </c>
      <c r="FS31" s="3">
        <v>0.4</v>
      </c>
      <c r="FT31" s="3">
        <v>0.23</v>
      </c>
      <c r="FU31" s="3">
        <v>0.47</v>
      </c>
      <c r="FV31" s="3">
        <v>0.71</v>
      </c>
      <c r="FW31" s="3">
        <v>0.5</v>
      </c>
      <c r="FX31" s="3">
        <v>0.22</v>
      </c>
      <c r="FY31" s="3">
        <f t="shared" si="13"/>
        <v>4.21</v>
      </c>
      <c r="FZ31" s="3">
        <v>0.25</v>
      </c>
      <c r="GA31" s="3">
        <v>0.23</v>
      </c>
      <c r="GB31" s="3">
        <v>0.23</v>
      </c>
      <c r="GC31" s="3">
        <v>0.2</v>
      </c>
      <c r="GD31" s="3">
        <v>0.21</v>
      </c>
      <c r="GE31" s="3">
        <v>0.22</v>
      </c>
      <c r="GF31" s="3">
        <v>0.2</v>
      </c>
      <c r="GG31" s="3">
        <v>0.3</v>
      </c>
      <c r="GH31" s="3">
        <v>0.44</v>
      </c>
      <c r="GI31" s="3">
        <v>0.36</v>
      </c>
      <c r="GJ31" s="3">
        <v>0.19</v>
      </c>
      <c r="GK31" s="3">
        <v>0.16</v>
      </c>
      <c r="GL31" s="3">
        <v>0.17</v>
      </c>
      <c r="GM31" s="3">
        <v>0.19</v>
      </c>
      <c r="GN31" s="3">
        <v>0.21</v>
      </c>
      <c r="GO31" s="3">
        <v>0.27</v>
      </c>
      <c r="GP31" s="3">
        <v>0.9</v>
      </c>
      <c r="GQ31" s="3">
        <v>1.72</v>
      </c>
      <c r="GR31" s="3">
        <v>0.49</v>
      </c>
      <c r="GS31" s="3">
        <v>0.22</v>
      </c>
      <c r="GT31" s="3">
        <v>0.47</v>
      </c>
      <c r="GU31" s="3">
        <v>0.71</v>
      </c>
      <c r="GV31" s="3">
        <v>0.5</v>
      </c>
      <c r="GW31" s="3">
        <v>0.21</v>
      </c>
      <c r="GX31" s="3">
        <f t="shared" si="14"/>
        <v>9.0500000000000007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457</v>
      </c>
      <c r="C32" s="6" t="str">
        <f t="shared" si="9"/>
        <v>日曜日</v>
      </c>
      <c r="D32" s="6"/>
      <c r="E32" s="6" t="str">
        <f t="shared" si="10"/>
        <v>〇</v>
      </c>
      <c r="F32" s="6" t="s">
        <v>428</v>
      </c>
      <c r="G32" s="6" t="s">
        <v>426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</v>
      </c>
      <c r="Q32" s="3">
        <f>IF($E32="〇",P32*基本シート!$E$2,P32*VLOOKUP(LEFT(Q$6,FIND("(",Q$6)-1),基本シート!$B$6:$C$29,2,FALSE))</f>
        <v>0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0.29910000000000003</v>
      </c>
      <c r="AR32" s="3">
        <v>0.01</v>
      </c>
      <c r="AS32" s="3">
        <f>IF($E32="〇",AR32*基本シート!$E$2,AR32*VLOOKUP(LEFT(AS$6,FIND("(",AS$6)-1),基本シート!$B$6:$C$29,2,FALSE))</f>
        <v>0.29910000000000003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0.29910000000000003</v>
      </c>
      <c r="AX32" s="3">
        <v>0.02</v>
      </c>
      <c r="AY32" s="3">
        <f>IF($E32="〇",AX32*基本シート!$E$2,AX32*VLOOKUP(LEFT(AY$6,FIND("(",AY$6)-1),基本シート!$B$6:$C$29,2,FALSE))</f>
        <v>0.59820000000000007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6.9999999999999993E-2</v>
      </c>
      <c r="BE32" s="3">
        <f t="shared" si="8"/>
        <v>2</v>
      </c>
      <c r="BF32" s="3">
        <v>0</v>
      </c>
      <c r="BG32" s="3">
        <v>0</v>
      </c>
      <c r="BH32" s="3">
        <v>0</v>
      </c>
      <c r="BI32" s="3">
        <v>0</v>
      </c>
      <c r="BJ32" s="3">
        <v>0.02</v>
      </c>
      <c r="BK32" s="3">
        <v>0.62</v>
      </c>
      <c r="BL32" s="3">
        <v>2.88</v>
      </c>
      <c r="BM32" s="3">
        <v>5.59</v>
      </c>
      <c r="BN32" s="3">
        <v>6.9</v>
      </c>
      <c r="BO32" s="3">
        <v>8.08</v>
      </c>
      <c r="BP32" s="3">
        <v>8.1999999999999993</v>
      </c>
      <c r="BQ32" s="3">
        <v>9.09</v>
      </c>
      <c r="BR32" s="3">
        <v>6.66</v>
      </c>
      <c r="BS32" s="3">
        <v>6.31</v>
      </c>
      <c r="BT32" s="3">
        <v>7.81</v>
      </c>
      <c r="BU32" s="3">
        <v>5.6</v>
      </c>
      <c r="BV32" s="3">
        <v>1.44</v>
      </c>
      <c r="BW32" s="3">
        <v>0.88</v>
      </c>
      <c r="BX32" s="3">
        <v>0.08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0.01</v>
      </c>
      <c r="CG32" s="3">
        <f>CF32*基本シート!$C$3</f>
        <v>0.16</v>
      </c>
      <c r="CH32" s="3">
        <v>0.01</v>
      </c>
      <c r="CI32" s="3">
        <f>CH32*基本シート!$C$3</f>
        <v>0.16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2.4</v>
      </c>
      <c r="CS32" s="3">
        <f>CR32*基本シート!$C$3</f>
        <v>38.4</v>
      </c>
      <c r="CT32" s="3">
        <v>6.54</v>
      </c>
      <c r="CU32" s="3">
        <f>CT32*基本シート!$C$3</f>
        <v>104.64</v>
      </c>
      <c r="CV32" s="3">
        <v>7.78</v>
      </c>
      <c r="CW32" s="3">
        <f>CV32*基本シート!$C$3</f>
        <v>124.48</v>
      </c>
      <c r="CX32" s="3">
        <v>8.01</v>
      </c>
      <c r="CY32" s="3">
        <f>CX32*基本シート!$C$3</f>
        <v>128.16</v>
      </c>
      <c r="CZ32" s="3">
        <v>8.56</v>
      </c>
      <c r="DA32" s="3">
        <f>CZ32*基本シート!$C$3</f>
        <v>136.96</v>
      </c>
      <c r="DB32" s="3">
        <v>6.4</v>
      </c>
      <c r="DC32" s="3">
        <f>DB32*基本シート!$C$3</f>
        <v>102.4</v>
      </c>
      <c r="DD32" s="3">
        <v>6.09</v>
      </c>
      <c r="DE32" s="3">
        <f>DD32*基本シート!$C$3</f>
        <v>97.44</v>
      </c>
      <c r="DF32" s="3">
        <v>7.64</v>
      </c>
      <c r="DG32" s="3">
        <f>DF32*基本シート!$C$3</f>
        <v>122.24</v>
      </c>
      <c r="DH32" s="3">
        <v>5.4</v>
      </c>
      <c r="DI32" s="3">
        <f>DH32*基本シート!$C$3</f>
        <v>86.4</v>
      </c>
      <c r="DJ32" s="3">
        <v>0.74</v>
      </c>
      <c r="DK32" s="3">
        <f>DJ32*基本シート!$C$3</f>
        <v>11.84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59.679999999999993</v>
      </c>
      <c r="EA32" s="3">
        <f>ROUND(DZ32*基本シート!$C$3,0)</f>
        <v>955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0.35</v>
      </c>
      <c r="EH32" s="3">
        <v>2.1800000000000002</v>
      </c>
      <c r="EI32" s="3">
        <v>2.84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5.37</v>
      </c>
      <c r="FA32" s="3">
        <v>0.23</v>
      </c>
      <c r="FB32" s="3">
        <v>0.21</v>
      </c>
      <c r="FC32" s="3">
        <v>0.21</v>
      </c>
      <c r="FD32" s="3">
        <v>0.21</v>
      </c>
      <c r="FE32" s="3">
        <v>0.19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</v>
      </c>
      <c r="FQ32" s="3">
        <v>0.39</v>
      </c>
      <c r="FR32" s="3">
        <v>1.44</v>
      </c>
      <c r="FS32" s="3">
        <v>0.28000000000000003</v>
      </c>
      <c r="FT32" s="3">
        <v>0.44</v>
      </c>
      <c r="FU32" s="3">
        <v>1.08</v>
      </c>
      <c r="FV32" s="3">
        <v>0.46</v>
      </c>
      <c r="FW32" s="3">
        <v>0.27</v>
      </c>
      <c r="FX32" s="3">
        <v>0.25</v>
      </c>
      <c r="FY32" s="3">
        <f t="shared" si="13"/>
        <v>5.67</v>
      </c>
      <c r="FZ32" s="3">
        <v>0.22</v>
      </c>
      <c r="GA32" s="3">
        <v>0.2</v>
      </c>
      <c r="GB32" s="3">
        <v>0.2</v>
      </c>
      <c r="GC32" s="3">
        <v>0.21</v>
      </c>
      <c r="GD32" s="3">
        <v>0.2</v>
      </c>
      <c r="GE32" s="3">
        <v>0.27</v>
      </c>
      <c r="GF32" s="3">
        <v>0.69</v>
      </c>
      <c r="GG32" s="3">
        <v>0.35</v>
      </c>
      <c r="GH32" s="3">
        <v>0.36</v>
      </c>
      <c r="GI32" s="3">
        <v>0.3</v>
      </c>
      <c r="GJ32" s="3">
        <v>0.19</v>
      </c>
      <c r="GK32" s="3">
        <v>0.54</v>
      </c>
      <c r="GL32" s="3">
        <v>0.26</v>
      </c>
      <c r="GM32" s="3">
        <v>0.22</v>
      </c>
      <c r="GN32" s="3">
        <v>0.17</v>
      </c>
      <c r="GO32" s="3">
        <v>0.2</v>
      </c>
      <c r="GP32" s="3">
        <v>1.0900000000000001</v>
      </c>
      <c r="GQ32" s="3">
        <v>2.3199999999999998</v>
      </c>
      <c r="GR32" s="3">
        <v>0.36</v>
      </c>
      <c r="GS32" s="3">
        <v>0.43</v>
      </c>
      <c r="GT32" s="3">
        <v>1.08</v>
      </c>
      <c r="GU32" s="3">
        <v>0.47</v>
      </c>
      <c r="GV32" s="3">
        <v>0.27</v>
      </c>
      <c r="GW32" s="3">
        <v>0.25</v>
      </c>
      <c r="GX32" s="3">
        <f t="shared" si="14"/>
        <v>10.849999999999998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458</v>
      </c>
      <c r="C33" s="6" t="str">
        <f t="shared" si="9"/>
        <v>月曜日</v>
      </c>
      <c r="D33" s="6"/>
      <c r="E33" s="6" t="str">
        <f t="shared" si="10"/>
        <v/>
      </c>
      <c r="F33" s="6" t="s">
        <v>426</v>
      </c>
      <c r="G33" s="6" t="s">
        <v>426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0.37</v>
      </c>
      <c r="Q33" s="3">
        <f>IF($E33="〇",P33*基本シート!$E$2,P33*VLOOKUP(LEFT(Q$6,FIND("(",Q$6)-1),基本シート!$B$6:$C$29,2,FALSE))</f>
        <v>11.066699999999999</v>
      </c>
      <c r="R33" s="3">
        <v>0.15</v>
      </c>
      <c r="S33" s="3">
        <f>IF($E33="〇",R33*基本シート!$E$2,R33*VLOOKUP(LEFT(S$6,FIND("(",S$6)-1),基本シート!$B$6:$C$29,2,FALSE))</f>
        <v>4.4864999999999995</v>
      </c>
      <c r="T33" s="3">
        <v>0.26</v>
      </c>
      <c r="U33" s="3">
        <f>IF($E33="〇",T33*基本シート!$E$2,T33*VLOOKUP(LEFT(U$6,FIND("(",U$6)-1),基本シート!$B$6:$C$29,2,FALSE))</f>
        <v>7.7766000000000002</v>
      </c>
      <c r="V33" s="3">
        <v>0.01</v>
      </c>
      <c r="W33" s="3">
        <f>IF($E33="〇",V33*基本シート!$E$2,V33*VLOOKUP(LEFT(W$6,FIND("(",W$6)-1),基本シート!$B$6:$C$29,2,FALSE))</f>
        <v>0.36979999999999996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0.02</v>
      </c>
      <c r="AS33" s="3">
        <f>IF($E33="〇",AR33*基本シート!$E$2,AR33*VLOOKUP(LEFT(AS$6,FIND("(",AS$6)-1),基本シート!$B$6:$C$29,2,FALSE))</f>
        <v>0.73959999999999992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0.01</v>
      </c>
      <c r="AW33" s="3">
        <f>IF($E33="〇",AV33*基本シート!$E$2,AV33*VLOOKUP(LEFT(AW$6,FIND("(",AW$6)-1),基本シート!$B$6:$C$29,2,FALSE))</f>
        <v>0.36979999999999996</v>
      </c>
      <c r="AX33" s="3">
        <v>0.01</v>
      </c>
      <c r="AY33" s="3">
        <f>IF($E33="〇",AX33*基本シート!$E$2,AX33*VLOOKUP(LEFT(AY$6,FIND("(",AY$6)-1),基本シート!$B$6:$C$29,2,FALSE))</f>
        <v>0.29910000000000003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0.05</v>
      </c>
      <c r="BC33" s="3">
        <f>IF($E33="〇",BB33*基本シート!$E$2,BB33*VLOOKUP(LEFT(BC$6,FIND("(",BC$6)-1),基本シート!$B$6:$C$29,2,FALSE))</f>
        <v>1.4955000000000001</v>
      </c>
      <c r="BD33" s="3">
        <f t="shared" si="7"/>
        <v>0.93000000000000016</v>
      </c>
      <c r="BE33" s="3">
        <f t="shared" si="8"/>
        <v>28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7.0000000000000007E-2</v>
      </c>
      <c r="BL33" s="3">
        <v>0.23</v>
      </c>
      <c r="BM33" s="3">
        <v>0.59</v>
      </c>
      <c r="BN33" s="3">
        <v>0.79</v>
      </c>
      <c r="BO33" s="3">
        <v>2.13</v>
      </c>
      <c r="BP33" s="3">
        <v>3.28</v>
      </c>
      <c r="BQ33" s="3">
        <v>3.05</v>
      </c>
      <c r="BR33" s="3">
        <v>4.47</v>
      </c>
      <c r="BS33" s="3">
        <v>1.63</v>
      </c>
      <c r="BT33" s="3">
        <v>1.86</v>
      </c>
      <c r="BU33" s="3">
        <v>1.18</v>
      </c>
      <c r="BV33" s="3">
        <v>0.4</v>
      </c>
      <c r="BW33" s="3">
        <v>0.18</v>
      </c>
      <c r="BX33" s="3">
        <v>0.01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0.01</v>
      </c>
      <c r="CK33" s="3">
        <f>CJ33*基本シート!$C$3</f>
        <v>0.16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</v>
      </c>
      <c r="CY33" s="3">
        <f>CX33*基本シート!$C$3</f>
        <v>0</v>
      </c>
      <c r="CZ33" s="3">
        <v>1.91</v>
      </c>
      <c r="DA33" s="3">
        <f>CZ33*基本シート!$C$3</f>
        <v>30.56</v>
      </c>
      <c r="DB33" s="3">
        <v>4.3</v>
      </c>
      <c r="DC33" s="3">
        <f>DB33*基本シート!$C$3</f>
        <v>68.8</v>
      </c>
      <c r="DD33" s="3">
        <v>1.46</v>
      </c>
      <c r="DE33" s="3">
        <f>DD33*基本シート!$C$3</f>
        <v>23.36</v>
      </c>
      <c r="DF33" s="3">
        <v>1.69</v>
      </c>
      <c r="DG33" s="3">
        <f>DF33*基本シート!$C$3</f>
        <v>27.04</v>
      </c>
      <c r="DH33" s="3">
        <v>1</v>
      </c>
      <c r="DI33" s="3">
        <f>DH33*基本シート!$C$3</f>
        <v>16</v>
      </c>
      <c r="DJ33" s="3">
        <v>0.1</v>
      </c>
      <c r="DK33" s="3">
        <f>DJ33*基本シート!$C$3</f>
        <v>1.6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10.579999999999998</v>
      </c>
      <c r="EA33" s="3">
        <f>ROUND(DZ33*基本シート!$C$3,0)</f>
        <v>169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0.02</v>
      </c>
      <c r="EI33" s="3">
        <v>0.31</v>
      </c>
      <c r="EJ33" s="3">
        <v>0.56000000000000005</v>
      </c>
      <c r="EK33" s="3">
        <v>1.92</v>
      </c>
      <c r="EL33" s="3">
        <v>3.1</v>
      </c>
      <c r="EM33" s="3">
        <v>0.96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6.87</v>
      </c>
      <c r="FA33" s="3">
        <v>0.21</v>
      </c>
      <c r="FB33" s="3">
        <v>0.18</v>
      </c>
      <c r="FC33" s="3">
        <v>0.18</v>
      </c>
      <c r="FD33" s="3">
        <v>0.19</v>
      </c>
      <c r="FE33" s="3">
        <v>0.02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0.01</v>
      </c>
      <c r="FO33" s="3">
        <v>0.01</v>
      </c>
      <c r="FP33" s="3">
        <v>0.01</v>
      </c>
      <c r="FQ33" s="3">
        <v>1.01</v>
      </c>
      <c r="FR33" s="3">
        <v>1.35</v>
      </c>
      <c r="FS33" s="3">
        <v>1.07</v>
      </c>
      <c r="FT33" s="3">
        <v>0.36</v>
      </c>
      <c r="FU33" s="3">
        <v>0.67</v>
      </c>
      <c r="FV33" s="3">
        <v>0.62</v>
      </c>
      <c r="FW33" s="3">
        <v>0.38</v>
      </c>
      <c r="FX33" s="3">
        <v>0.16</v>
      </c>
      <c r="FY33" s="3">
        <f t="shared" si="13"/>
        <v>6.4300000000000006</v>
      </c>
      <c r="FZ33" s="3">
        <v>0.2</v>
      </c>
      <c r="GA33" s="3">
        <v>0.17</v>
      </c>
      <c r="GB33" s="3">
        <v>0.18</v>
      </c>
      <c r="GC33" s="3">
        <v>0.18</v>
      </c>
      <c r="GD33" s="3">
        <v>0.39</v>
      </c>
      <c r="GE33" s="3">
        <v>0.22</v>
      </c>
      <c r="GF33" s="3">
        <v>0.47</v>
      </c>
      <c r="GG33" s="3">
        <v>0.28000000000000003</v>
      </c>
      <c r="GH33" s="3">
        <v>0.22</v>
      </c>
      <c r="GI33" s="3">
        <v>0.2</v>
      </c>
      <c r="GJ33" s="3">
        <v>0.18</v>
      </c>
      <c r="GK33" s="3">
        <v>0.18</v>
      </c>
      <c r="GL33" s="3">
        <v>0.17</v>
      </c>
      <c r="GM33" s="3">
        <v>0.18</v>
      </c>
      <c r="GN33" s="3">
        <v>0.18</v>
      </c>
      <c r="GO33" s="3">
        <v>0.19</v>
      </c>
      <c r="GP33" s="3">
        <v>1.32</v>
      </c>
      <c r="GQ33" s="3">
        <v>1.53</v>
      </c>
      <c r="GR33" s="3">
        <v>1.0900000000000001</v>
      </c>
      <c r="GS33" s="3">
        <v>0.36</v>
      </c>
      <c r="GT33" s="3">
        <v>0.67</v>
      </c>
      <c r="GU33" s="3">
        <v>0.62</v>
      </c>
      <c r="GV33" s="3">
        <v>0.39</v>
      </c>
      <c r="GW33" s="3">
        <v>0.21</v>
      </c>
      <c r="GX33" s="3">
        <f t="shared" si="14"/>
        <v>9.7800000000000029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459</v>
      </c>
      <c r="C34" s="6" t="str">
        <f t="shared" si="9"/>
        <v>火曜日</v>
      </c>
      <c r="D34" s="6"/>
      <c r="E34" s="6" t="str">
        <f t="shared" si="10"/>
        <v/>
      </c>
      <c r="F34" s="6" t="s">
        <v>431</v>
      </c>
      <c r="G34" s="6" t="s">
        <v>493</v>
      </c>
      <c r="H34" s="3">
        <v>0.22</v>
      </c>
      <c r="I34" s="3">
        <f>IF($E34="〇",H34*基本シート!$E$2,H34*VLOOKUP(LEFT(I$6,FIND("(",I$6)-1),基本シート!$B$6:$C$29,2,FALSE))</f>
        <v>6.5802000000000005</v>
      </c>
      <c r="J34" s="3">
        <v>0.21</v>
      </c>
      <c r="K34" s="3">
        <f>IF($E34="〇",J34*基本シート!$E$2,J34*VLOOKUP(LEFT(K$6,FIND("(",K$6)-1),基本シート!$B$6:$C$29,2,FALSE))</f>
        <v>6.2810999999999995</v>
      </c>
      <c r="L34" s="3">
        <v>0.22</v>
      </c>
      <c r="M34" s="3">
        <f>IF($E34="〇",L34*基本シート!$E$2,L34*VLOOKUP(LEFT(M$6,FIND("(",M$6)-1),基本シート!$B$6:$C$29,2,FALSE))</f>
        <v>6.5802000000000005</v>
      </c>
      <c r="N34" s="3">
        <v>0.21</v>
      </c>
      <c r="O34" s="3">
        <f>IF($E34="〇",N34*基本シート!$E$2,N34*VLOOKUP(LEFT(O$6,FIND("(",O$6)-1),基本シート!$B$6:$C$29,2,FALSE))</f>
        <v>6.2810999999999995</v>
      </c>
      <c r="P34" s="3">
        <v>0.37</v>
      </c>
      <c r="Q34" s="3">
        <f>IF($E34="〇",P34*基本シート!$E$2,P34*VLOOKUP(LEFT(Q$6,FIND("(",Q$6)-1),基本シート!$B$6:$C$29,2,FALSE))</f>
        <v>11.066699999999999</v>
      </c>
      <c r="R34" s="3">
        <v>0.14000000000000001</v>
      </c>
      <c r="S34" s="3">
        <f>IF($E34="〇",R34*基本シート!$E$2,R34*VLOOKUP(LEFT(S$6,FIND("(",S$6)-1),基本シート!$B$6:$C$29,2,FALSE))</f>
        <v>4.1874000000000002</v>
      </c>
      <c r="T34" s="3">
        <v>0.08</v>
      </c>
      <c r="U34" s="3">
        <f>IF($E34="〇",T34*基本シート!$E$2,T34*VLOOKUP(LEFT(U$6,FIND("(",U$6)-1),基本シート!$B$6:$C$29,2,FALSE))</f>
        <v>2.3928000000000003</v>
      </c>
      <c r="V34" s="3">
        <v>0.01</v>
      </c>
      <c r="W34" s="3">
        <f>IF($E34="〇",V34*基本シート!$E$2,V34*VLOOKUP(LEFT(W$6,FIND("(",W$6)-1),基本シート!$B$6:$C$29,2,FALSE))</f>
        <v>0.36979999999999996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0.02</v>
      </c>
      <c r="AS34" s="3">
        <f>IF($E34="〇",AR34*基本シート!$E$2,AR34*VLOOKUP(LEFT(AS$6,FIND("(",AS$6)-1),基本シート!$B$6:$C$29,2,FALSE))</f>
        <v>0.73959999999999992</v>
      </c>
      <c r="AT34" s="3">
        <v>0.01</v>
      </c>
      <c r="AU34" s="3">
        <f>IF($E34="〇",AT34*基本シート!$E$2,AT34*VLOOKUP(LEFT(AU$6,FIND("(",AU$6)-1),基本シート!$B$6:$C$29,2,FALSE))</f>
        <v>0.36979999999999996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1.5100000000000002</v>
      </c>
      <c r="BE34" s="3">
        <f t="shared" si="8"/>
        <v>45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7.0000000000000007E-2</v>
      </c>
      <c r="BL34" s="3">
        <v>0.36</v>
      </c>
      <c r="BM34" s="3">
        <v>1.75</v>
      </c>
      <c r="BN34" s="3">
        <v>1.63</v>
      </c>
      <c r="BO34" s="3">
        <v>2.33</v>
      </c>
      <c r="BP34" s="3">
        <v>2.65</v>
      </c>
      <c r="BQ34" s="3">
        <v>2.63</v>
      </c>
      <c r="BR34" s="3">
        <v>2.72</v>
      </c>
      <c r="BS34" s="3">
        <v>2.56</v>
      </c>
      <c r="BT34" s="3">
        <v>1.28</v>
      </c>
      <c r="BU34" s="3">
        <v>0.88</v>
      </c>
      <c r="BV34" s="3">
        <v>0.6</v>
      </c>
      <c r="BW34" s="3">
        <v>0.2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0.72</v>
      </c>
      <c r="CY34" s="3">
        <f>CX34*基本シート!$C$3</f>
        <v>11.52</v>
      </c>
      <c r="CZ34" s="3">
        <v>2.4500000000000002</v>
      </c>
      <c r="DA34" s="3">
        <f>CZ34*基本シート!$C$3</f>
        <v>39.200000000000003</v>
      </c>
      <c r="DB34" s="3">
        <v>2.5499999999999998</v>
      </c>
      <c r="DC34" s="3">
        <f>DB34*基本シート!$C$3</f>
        <v>40.799999999999997</v>
      </c>
      <c r="DD34" s="3">
        <v>2.38</v>
      </c>
      <c r="DE34" s="3">
        <f>DD34*基本シート!$C$3</f>
        <v>38.08</v>
      </c>
      <c r="DF34" s="3">
        <v>1.1000000000000001</v>
      </c>
      <c r="DG34" s="3">
        <f>DF34*基本シート!$C$3</f>
        <v>17.600000000000001</v>
      </c>
      <c r="DH34" s="3">
        <v>0.71</v>
      </c>
      <c r="DI34" s="3">
        <f>DH34*基本シート!$C$3</f>
        <v>11.36</v>
      </c>
      <c r="DJ34" s="3">
        <v>0.32</v>
      </c>
      <c r="DK34" s="3">
        <f>DJ34*基本シート!$C$3</f>
        <v>5.12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10.299999999999997</v>
      </c>
      <c r="EA34" s="3">
        <f>ROUND(DZ34*基本シート!$C$3,0)</f>
        <v>165</v>
      </c>
      <c r="EB34" s="3">
        <v>0.03</v>
      </c>
      <c r="EC34" s="3">
        <v>0.03</v>
      </c>
      <c r="ED34" s="3">
        <v>0.03</v>
      </c>
      <c r="EE34" s="3">
        <v>0.02</v>
      </c>
      <c r="EF34" s="3">
        <v>0.01</v>
      </c>
      <c r="EG34" s="3">
        <v>0.01</v>
      </c>
      <c r="EH34" s="3">
        <v>0.11</v>
      </c>
      <c r="EI34" s="3">
        <v>1.52</v>
      </c>
      <c r="EJ34" s="3">
        <v>1.42</v>
      </c>
      <c r="EK34" s="3">
        <v>2.11</v>
      </c>
      <c r="EL34" s="3">
        <v>1.73</v>
      </c>
      <c r="EM34" s="3">
        <v>0.01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7.0299999999999994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0.49</v>
      </c>
      <c r="FR34" s="3">
        <v>0.85</v>
      </c>
      <c r="FS34" s="3">
        <v>1.19</v>
      </c>
      <c r="FT34" s="3">
        <v>0.6</v>
      </c>
      <c r="FU34" s="3">
        <v>0.56999999999999995</v>
      </c>
      <c r="FV34" s="3">
        <v>0.76</v>
      </c>
      <c r="FW34" s="3">
        <v>0.33</v>
      </c>
      <c r="FX34" s="3">
        <v>0.21</v>
      </c>
      <c r="FY34" s="3">
        <f t="shared" si="13"/>
        <v>5</v>
      </c>
      <c r="FZ34" s="3">
        <v>0.19</v>
      </c>
      <c r="GA34" s="3">
        <v>0.18</v>
      </c>
      <c r="GB34" s="3">
        <v>0.19</v>
      </c>
      <c r="GC34" s="3">
        <v>0.19</v>
      </c>
      <c r="GD34" s="3">
        <v>0.36</v>
      </c>
      <c r="GE34" s="3">
        <v>0.2</v>
      </c>
      <c r="GF34" s="3">
        <v>0.33</v>
      </c>
      <c r="GG34" s="3">
        <v>0.23</v>
      </c>
      <c r="GH34" s="3">
        <v>0.21</v>
      </c>
      <c r="GI34" s="3">
        <v>0.22</v>
      </c>
      <c r="GJ34" s="3">
        <v>0.2</v>
      </c>
      <c r="GK34" s="3">
        <v>0.17</v>
      </c>
      <c r="GL34" s="3">
        <v>0.17</v>
      </c>
      <c r="GM34" s="3">
        <v>0.18</v>
      </c>
      <c r="GN34" s="3">
        <v>0.18</v>
      </c>
      <c r="GO34" s="3">
        <v>0.17</v>
      </c>
      <c r="GP34" s="3">
        <v>0.77</v>
      </c>
      <c r="GQ34" s="3">
        <v>1.04</v>
      </c>
      <c r="GR34" s="3">
        <v>1.2</v>
      </c>
      <c r="GS34" s="3">
        <v>0.6</v>
      </c>
      <c r="GT34" s="3">
        <v>0.56000000000000005</v>
      </c>
      <c r="GU34" s="3">
        <v>0.76</v>
      </c>
      <c r="GV34" s="3">
        <v>0.33</v>
      </c>
      <c r="GW34" s="3">
        <v>0.21</v>
      </c>
      <c r="GX34" s="3">
        <f t="shared" si="14"/>
        <v>8.8400000000000016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460</v>
      </c>
      <c r="C35" s="6" t="str">
        <f t="shared" si="9"/>
        <v>水曜日</v>
      </c>
      <c r="D35" s="6"/>
      <c r="E35" s="6" t="str">
        <f t="shared" si="10"/>
        <v/>
      </c>
      <c r="F35" s="6" t="s">
        <v>426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0.16</v>
      </c>
      <c r="M35" s="3">
        <f>IF($E35="〇",L35*基本シート!$E$2,L35*VLOOKUP(LEFT(M$6,FIND("(",M$6)-1),基本シート!$B$6:$C$29,2,FALSE))</f>
        <v>4.7856000000000005</v>
      </c>
      <c r="N35" s="3">
        <v>0.24</v>
      </c>
      <c r="O35" s="3">
        <f>IF($E35="〇",N35*基本シート!$E$2,N35*VLOOKUP(LEFT(O$6,FIND("(",O$6)-1),基本シート!$B$6:$C$29,2,FALSE))</f>
        <v>7.1783999999999999</v>
      </c>
      <c r="P35" s="3">
        <v>0.42</v>
      </c>
      <c r="Q35" s="3">
        <f>IF($E35="〇",P35*基本シート!$E$2,P35*VLOOKUP(LEFT(Q$6,FIND("(",Q$6)-1),基本シート!$B$6:$C$29,2,FALSE))</f>
        <v>12.562199999999999</v>
      </c>
      <c r="R35" s="3">
        <v>0.06</v>
      </c>
      <c r="S35" s="3">
        <f>IF($E35="〇",R35*基本シート!$E$2,R35*VLOOKUP(LEFT(S$6,FIND("(",S$6)-1),基本シート!$B$6:$C$29,2,FALSE))</f>
        <v>1.7946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0.01</v>
      </c>
      <c r="Y35" s="3">
        <f>IF($E35="〇",X35*基本シート!$E$2,X35*VLOOKUP(LEFT(Y$6,FIND("(",Y$6)-1),基本シート!$B$6:$C$29,2,FALSE))</f>
        <v>0.36979999999999996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0.36979999999999996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0.94000000000000017</v>
      </c>
      <c r="BE35" s="3">
        <f t="shared" si="8"/>
        <v>28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0.52</v>
      </c>
      <c r="BL35" s="3">
        <v>1.97</v>
      </c>
      <c r="BM35" s="3">
        <v>2.67</v>
      </c>
      <c r="BN35" s="3">
        <v>5.18</v>
      </c>
      <c r="BO35" s="3">
        <v>3.25</v>
      </c>
      <c r="BP35" s="3">
        <v>4.97</v>
      </c>
      <c r="BQ35" s="3">
        <v>7.83</v>
      </c>
      <c r="BR35" s="3">
        <v>8.2200000000000006</v>
      </c>
      <c r="BS35" s="3">
        <v>8.52</v>
      </c>
      <c r="BT35" s="3">
        <v>7.31</v>
      </c>
      <c r="BU35" s="3">
        <v>5.59</v>
      </c>
      <c r="BV35" s="3">
        <v>3.51</v>
      </c>
      <c r="BW35" s="3">
        <v>1.27</v>
      </c>
      <c r="BX35" s="3">
        <v>0.1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0.01</v>
      </c>
      <c r="CE35" s="3">
        <f>CD35*基本シート!$C$3</f>
        <v>0.16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0.01</v>
      </c>
      <c r="CQ35" s="3">
        <f>CP35*基本シート!$C$3</f>
        <v>0.16</v>
      </c>
      <c r="CR35" s="3">
        <v>0.14000000000000001</v>
      </c>
      <c r="CS35" s="3">
        <f>CR35*基本シート!$C$3</f>
        <v>2.2400000000000002</v>
      </c>
      <c r="CT35" s="3">
        <v>2.29</v>
      </c>
      <c r="CU35" s="3">
        <f>CT35*基本シート!$C$3</f>
        <v>36.64</v>
      </c>
      <c r="CV35" s="3">
        <v>3.07</v>
      </c>
      <c r="CW35" s="3">
        <f>CV35*基本シート!$C$3</f>
        <v>49.12</v>
      </c>
      <c r="CX35" s="3">
        <v>4.7699999999999996</v>
      </c>
      <c r="CY35" s="3">
        <f>CX35*基本シート!$C$3</f>
        <v>76.319999999999993</v>
      </c>
      <c r="CZ35" s="3">
        <v>7.65</v>
      </c>
      <c r="DA35" s="3">
        <f>CZ35*基本シート!$C$3</f>
        <v>122.4</v>
      </c>
      <c r="DB35" s="3">
        <v>8.0399999999999991</v>
      </c>
      <c r="DC35" s="3">
        <f>DB35*基本シート!$C$3</f>
        <v>128.63999999999999</v>
      </c>
      <c r="DD35" s="3">
        <v>8.2799999999999994</v>
      </c>
      <c r="DE35" s="3">
        <f>DD35*基本シート!$C$3</f>
        <v>132.47999999999999</v>
      </c>
      <c r="DF35" s="3">
        <v>7.01</v>
      </c>
      <c r="DG35" s="3">
        <f>DF35*基本シート!$C$3</f>
        <v>112.16</v>
      </c>
      <c r="DH35" s="3">
        <v>5.39</v>
      </c>
      <c r="DI35" s="3">
        <f>DH35*基本シート!$C$3</f>
        <v>86.24</v>
      </c>
      <c r="DJ35" s="3">
        <v>2.71</v>
      </c>
      <c r="DK35" s="3">
        <f>DJ35*基本シート!$C$3</f>
        <v>43.36</v>
      </c>
      <c r="DL35" s="3">
        <v>0.09</v>
      </c>
      <c r="DM35" s="3">
        <f>DL35*基本シート!$C$3</f>
        <v>1.44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49.509999999999991</v>
      </c>
      <c r="EA35" s="3">
        <f>ROUND(DZ35*基本シート!$C$3,0)</f>
        <v>792</v>
      </c>
      <c r="EB35" s="3">
        <v>0</v>
      </c>
      <c r="EC35" s="3">
        <v>0</v>
      </c>
      <c r="ED35" s="3">
        <v>0</v>
      </c>
      <c r="EE35" s="3">
        <v>0.03</v>
      </c>
      <c r="EF35" s="3">
        <v>0.02</v>
      </c>
      <c r="EG35" s="3">
        <v>0.36</v>
      </c>
      <c r="EH35" s="3">
        <v>1.56</v>
      </c>
      <c r="EI35" s="3">
        <v>2.27</v>
      </c>
      <c r="EJ35" s="3">
        <v>2.71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0.01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6.96</v>
      </c>
      <c r="FA35" s="3">
        <v>0.23</v>
      </c>
      <c r="FB35" s="3">
        <v>0.22</v>
      </c>
      <c r="FC35" s="3">
        <v>0.04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0.01</v>
      </c>
      <c r="FK35" s="3">
        <v>0</v>
      </c>
      <c r="FL35" s="3">
        <v>0.01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0.49</v>
      </c>
      <c r="FS35" s="3">
        <v>0.35</v>
      </c>
      <c r="FT35" s="3">
        <v>0.43</v>
      </c>
      <c r="FU35" s="3">
        <v>0.82</v>
      </c>
      <c r="FV35" s="3">
        <v>0.5</v>
      </c>
      <c r="FW35" s="3">
        <v>0.25</v>
      </c>
      <c r="FX35" s="3">
        <v>0.22</v>
      </c>
      <c r="FY35" s="3">
        <f t="shared" si="13"/>
        <v>3.5700000000000003</v>
      </c>
      <c r="FZ35" s="3">
        <v>0.22</v>
      </c>
      <c r="GA35" s="3">
        <v>0.21</v>
      </c>
      <c r="GB35" s="3">
        <v>0.2</v>
      </c>
      <c r="GC35" s="3">
        <v>0.21</v>
      </c>
      <c r="GD35" s="3">
        <v>0.4</v>
      </c>
      <c r="GE35" s="3">
        <v>0.22</v>
      </c>
      <c r="GF35" s="3">
        <v>0.4</v>
      </c>
      <c r="GG35" s="3">
        <v>0.27</v>
      </c>
      <c r="GH35" s="3">
        <v>0.19</v>
      </c>
      <c r="GI35" s="3">
        <v>0.19</v>
      </c>
      <c r="GJ35" s="3">
        <v>0.2</v>
      </c>
      <c r="GK35" s="3">
        <v>0.19</v>
      </c>
      <c r="GL35" s="3">
        <v>0.18</v>
      </c>
      <c r="GM35" s="3">
        <v>0.24</v>
      </c>
      <c r="GN35" s="3">
        <v>0.3</v>
      </c>
      <c r="GO35" s="3">
        <v>0.2</v>
      </c>
      <c r="GP35" s="3">
        <v>0.79</v>
      </c>
      <c r="GQ35" s="3">
        <v>1.68</v>
      </c>
      <c r="GR35" s="3">
        <v>0.45</v>
      </c>
      <c r="GS35" s="3">
        <v>0.43</v>
      </c>
      <c r="GT35" s="3">
        <v>0.82</v>
      </c>
      <c r="GU35" s="3">
        <v>0.5</v>
      </c>
      <c r="GV35" s="3">
        <v>0.24</v>
      </c>
      <c r="GW35" s="3">
        <v>0.22</v>
      </c>
      <c r="GX35" s="3">
        <f t="shared" si="14"/>
        <v>8.9500000000000011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461</v>
      </c>
      <c r="C36" s="6" t="str">
        <f t="shared" si="9"/>
        <v>木曜日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0.01</v>
      </c>
      <c r="S36" s="3">
        <f>IF($E36="〇",R36*基本シート!$E$2,R36*VLOOKUP(LEFT(S$6,FIND("(",S$6)-1),基本シート!$B$6:$C$29,2,FALSE))</f>
        <v>0.29910000000000003</v>
      </c>
      <c r="T36" s="3">
        <v>0.01</v>
      </c>
      <c r="U36" s="3">
        <f>IF($E36="〇",T36*基本シート!$E$2,T36*VLOOKUP(LEFT(U$6,FIND("(",U$6)-1),基本シート!$B$6:$C$29,2,FALSE))</f>
        <v>0.29910000000000003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0.36979999999999996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0.11999999999999998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0.45</v>
      </c>
      <c r="BL36" s="3">
        <v>1.7</v>
      </c>
      <c r="BM36" s="3">
        <v>3.59</v>
      </c>
      <c r="BN36" s="3">
        <v>6.33</v>
      </c>
      <c r="BO36" s="3">
        <v>7.29</v>
      </c>
      <c r="BP36" s="3">
        <v>7.86</v>
      </c>
      <c r="BQ36" s="3">
        <v>7.02</v>
      </c>
      <c r="BR36" s="3">
        <v>5.88</v>
      </c>
      <c r="BS36" s="3">
        <v>4.55</v>
      </c>
      <c r="BT36" s="3">
        <v>3.77</v>
      </c>
      <c r="BU36" s="3">
        <v>2.23</v>
      </c>
      <c r="BV36" s="3">
        <v>1.63</v>
      </c>
      <c r="BW36" s="3">
        <v>0.44</v>
      </c>
      <c r="BX36" s="3">
        <v>0.04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0.01</v>
      </c>
      <c r="CI36" s="3">
        <f>CH36*基本シート!$C$3</f>
        <v>0.16</v>
      </c>
      <c r="CJ36" s="3">
        <v>0.01</v>
      </c>
      <c r="CK36" s="3">
        <f>CJ36*基本シート!$C$3</f>
        <v>0.16</v>
      </c>
      <c r="CL36" s="3">
        <v>0.01</v>
      </c>
      <c r="CM36" s="3">
        <f>CL36*基本シート!$C$3</f>
        <v>0.16</v>
      </c>
      <c r="CN36" s="3">
        <v>0.01</v>
      </c>
      <c r="CO36" s="3">
        <f>CN36*基本シート!$C$3</f>
        <v>0.16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5.47</v>
      </c>
      <c r="CU36" s="3">
        <f>CT36*基本シート!$C$3</f>
        <v>87.52</v>
      </c>
      <c r="CV36" s="3">
        <v>7.1</v>
      </c>
      <c r="CW36" s="3">
        <f>CV36*基本シート!$C$3</f>
        <v>113.6</v>
      </c>
      <c r="CX36" s="3">
        <v>7.7</v>
      </c>
      <c r="CY36" s="3">
        <f>CX36*基本シート!$C$3</f>
        <v>123.2</v>
      </c>
      <c r="CZ36" s="3">
        <v>6.86</v>
      </c>
      <c r="DA36" s="3">
        <f>CZ36*基本シート!$C$3</f>
        <v>109.76</v>
      </c>
      <c r="DB36" s="3">
        <v>5.72</v>
      </c>
      <c r="DC36" s="3">
        <f>DB36*基本シート!$C$3</f>
        <v>91.52</v>
      </c>
      <c r="DD36" s="3">
        <v>4.37</v>
      </c>
      <c r="DE36" s="3">
        <f>DD36*基本シート!$C$3</f>
        <v>69.92</v>
      </c>
      <c r="DF36" s="3">
        <v>3.58</v>
      </c>
      <c r="DG36" s="3">
        <f>DF36*基本シート!$C$3</f>
        <v>57.28</v>
      </c>
      <c r="DH36" s="3">
        <v>2.06</v>
      </c>
      <c r="DI36" s="3">
        <f>DH36*基本シート!$C$3</f>
        <v>32.96</v>
      </c>
      <c r="DJ36" s="3">
        <v>0.72</v>
      </c>
      <c r="DK36" s="3">
        <f>DJ36*基本シート!$C$3</f>
        <v>11.52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1"/>
        <v>43.699999999999989</v>
      </c>
      <c r="EA36" s="3">
        <f>ROUND(DZ36*基本シート!$C$3,0)</f>
        <v>699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0.05</v>
      </c>
      <c r="EH36" s="3">
        <v>1.42</v>
      </c>
      <c r="EI36" s="3">
        <v>3.31</v>
      </c>
      <c r="EJ36" s="3">
        <v>0.66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0.01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5.45</v>
      </c>
      <c r="FA36" s="3">
        <v>0.23</v>
      </c>
      <c r="FB36" s="3">
        <v>0.2</v>
      </c>
      <c r="FC36" s="3">
        <v>0.2</v>
      </c>
      <c r="FD36" s="3">
        <v>0.21</v>
      </c>
      <c r="FE36" s="3">
        <v>0.3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0.14000000000000001</v>
      </c>
      <c r="FR36" s="3">
        <v>0.74</v>
      </c>
      <c r="FS36" s="3">
        <v>0.4</v>
      </c>
      <c r="FT36" s="3">
        <v>0.41</v>
      </c>
      <c r="FU36" s="3">
        <v>0.52</v>
      </c>
      <c r="FV36" s="3">
        <v>0.85</v>
      </c>
      <c r="FW36" s="3">
        <v>0.27</v>
      </c>
      <c r="FX36" s="3">
        <v>0.19</v>
      </c>
      <c r="FY36" s="3">
        <f t="shared" si="13"/>
        <v>4.660000000000001</v>
      </c>
      <c r="FZ36" s="3">
        <v>0.22</v>
      </c>
      <c r="GA36" s="3">
        <v>0.2</v>
      </c>
      <c r="GB36" s="3">
        <v>0.19</v>
      </c>
      <c r="GC36" s="3">
        <v>0.2</v>
      </c>
      <c r="GD36" s="3">
        <v>0.38</v>
      </c>
      <c r="GE36" s="3">
        <v>0.4</v>
      </c>
      <c r="GF36" s="3">
        <v>0.28000000000000003</v>
      </c>
      <c r="GG36" s="3">
        <v>0.28000000000000003</v>
      </c>
      <c r="GH36" s="3">
        <v>0.2</v>
      </c>
      <c r="GI36" s="3">
        <v>0.19</v>
      </c>
      <c r="GJ36" s="3">
        <v>0.16</v>
      </c>
      <c r="GK36" s="3">
        <v>0.16</v>
      </c>
      <c r="GL36" s="3">
        <v>0.16</v>
      </c>
      <c r="GM36" s="3">
        <v>0.18</v>
      </c>
      <c r="GN36" s="3">
        <v>0.18</v>
      </c>
      <c r="GO36" s="3">
        <v>0.17</v>
      </c>
      <c r="GP36" s="3">
        <v>1.05</v>
      </c>
      <c r="GQ36" s="3">
        <v>1.18</v>
      </c>
      <c r="GR36" s="3">
        <v>0.44</v>
      </c>
      <c r="GS36" s="3">
        <v>0.41</v>
      </c>
      <c r="GT36" s="3">
        <v>0.52</v>
      </c>
      <c r="GU36" s="3">
        <v>0.85</v>
      </c>
      <c r="GV36" s="3">
        <v>0.27</v>
      </c>
      <c r="GW36" s="3">
        <v>0.19</v>
      </c>
      <c r="GX36" s="3">
        <f t="shared" si="14"/>
        <v>8.4599999999999991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 t="s">
        <v>431</v>
      </c>
      <c r="G37" s="6" t="s">
        <v>426</v>
      </c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0.56999999999999995</v>
      </c>
      <c r="I38" s="3">
        <f t="shared" ref="I38:M38" si="15">SUM(I7:I36)</f>
        <v>17.0487</v>
      </c>
      <c r="J38" s="3">
        <f t="shared" si="15"/>
        <v>0.90999999999999992</v>
      </c>
      <c r="K38" s="3">
        <f t="shared" si="15"/>
        <v>27.2181</v>
      </c>
      <c r="L38" s="3">
        <f t="shared" si="15"/>
        <v>1.0899999999999999</v>
      </c>
      <c r="M38" s="3">
        <f t="shared" si="15"/>
        <v>32.601900000000001</v>
      </c>
      <c r="N38" s="3">
        <f>SUM(N7:N37)</f>
        <v>1.9300000000000002</v>
      </c>
      <c r="O38" s="3">
        <f t="shared" ref="O38:BZ38" si="16">SUM(O7:O37)</f>
        <v>57.726300000000009</v>
      </c>
      <c r="P38" s="3">
        <f t="shared" si="16"/>
        <v>4.59</v>
      </c>
      <c r="Q38" s="3">
        <f t="shared" si="16"/>
        <v>137.2869</v>
      </c>
      <c r="R38" s="3">
        <f t="shared" si="16"/>
        <v>1.6300000000000001</v>
      </c>
      <c r="S38" s="3">
        <f t="shared" si="16"/>
        <v>48.753300000000017</v>
      </c>
      <c r="T38" s="3"/>
      <c r="U38" s="3">
        <f t="shared" si="16"/>
        <v>30.209099999999989</v>
      </c>
      <c r="V38" s="3"/>
      <c r="W38" s="3">
        <f t="shared" si="16"/>
        <v>7.782099999999998</v>
      </c>
      <c r="X38" s="3"/>
      <c r="Y38" s="3">
        <f t="shared" si="16"/>
        <v>1.4084999999999999</v>
      </c>
      <c r="Z38" s="3"/>
      <c r="AA38" s="3">
        <f t="shared" si="16"/>
        <v>0.36979999999999996</v>
      </c>
      <c r="AB38" s="3"/>
      <c r="AC38" s="3">
        <f t="shared" si="16"/>
        <v>0.36979999999999996</v>
      </c>
      <c r="AD38" s="3"/>
      <c r="AE38" s="3">
        <f t="shared" si="16"/>
        <v>0.73959999999999992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0.36979999999999996</v>
      </c>
      <c r="AL38" s="3"/>
      <c r="AM38" s="3">
        <f t="shared" si="16"/>
        <v>0</v>
      </c>
      <c r="AN38" s="3"/>
      <c r="AO38" s="3">
        <f t="shared" si="16"/>
        <v>1.7075999999999998</v>
      </c>
      <c r="AP38" s="3"/>
      <c r="AQ38" s="3">
        <f t="shared" si="16"/>
        <v>7.5862999999999996</v>
      </c>
      <c r="AR38" s="3"/>
      <c r="AS38" s="3">
        <f t="shared" si="16"/>
        <v>10.457699999999997</v>
      </c>
      <c r="AT38" s="3"/>
      <c r="AU38" s="3">
        <f t="shared" si="16"/>
        <v>2.5179</v>
      </c>
      <c r="AV38" s="3"/>
      <c r="AW38" s="3">
        <f t="shared" si="16"/>
        <v>3.5566000000000004</v>
      </c>
      <c r="AX38" s="3"/>
      <c r="AY38" s="3">
        <f t="shared" si="16"/>
        <v>6.8793000000000024</v>
      </c>
      <c r="AZ38" s="3"/>
      <c r="BA38" s="3">
        <f t="shared" si="16"/>
        <v>5.6829000000000018</v>
      </c>
      <c r="BB38" s="3">
        <f t="shared" si="16"/>
        <v>0.32</v>
      </c>
      <c r="BC38" s="3">
        <f t="shared" si="16"/>
        <v>9.571200000000001</v>
      </c>
      <c r="BD38" s="3">
        <f t="shared" si="16"/>
        <v>13.529999999999998</v>
      </c>
      <c r="BE38" s="3">
        <f t="shared" si="16"/>
        <v>408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0.45</v>
      </c>
      <c r="BK38" s="3">
        <f t="shared" si="16"/>
        <v>11.75</v>
      </c>
      <c r="BL38" s="3">
        <f t="shared" si="16"/>
        <v>56.34</v>
      </c>
      <c r="BM38" s="3">
        <f t="shared" si="16"/>
        <v>104.19000000000003</v>
      </c>
      <c r="BN38" s="3">
        <f t="shared" si="16"/>
        <v>135.31000000000003</v>
      </c>
      <c r="BO38" s="3">
        <f t="shared" si="16"/>
        <v>159.04</v>
      </c>
      <c r="BP38" s="3">
        <f t="shared" si="16"/>
        <v>174.81000000000003</v>
      </c>
      <c r="BQ38" s="3">
        <f t="shared" si="16"/>
        <v>178.5</v>
      </c>
      <c r="BR38" s="3">
        <f t="shared" si="16"/>
        <v>171.74</v>
      </c>
      <c r="BS38" s="3">
        <f t="shared" si="16"/>
        <v>156.31</v>
      </c>
      <c r="BT38" s="3">
        <f t="shared" si="16"/>
        <v>136.20000000000002</v>
      </c>
      <c r="BU38" s="3">
        <f t="shared" si="16"/>
        <v>96.47</v>
      </c>
      <c r="BV38" s="3">
        <f t="shared" si="16"/>
        <v>59.66</v>
      </c>
      <c r="BW38" s="3">
        <f t="shared" si="16"/>
        <v>21.43</v>
      </c>
      <c r="BX38" s="3">
        <f t="shared" si="16"/>
        <v>1.5600000000000005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0.17</v>
      </c>
      <c r="CE38" s="3">
        <f t="shared" si="17"/>
        <v>2.72</v>
      </c>
      <c r="CF38" s="3">
        <f t="shared" si="17"/>
        <v>0.17</v>
      </c>
      <c r="CG38" s="3">
        <f t="shared" si="17"/>
        <v>2.72</v>
      </c>
      <c r="CH38" s="3">
        <f t="shared" si="17"/>
        <v>0.17</v>
      </c>
      <c r="CI38" s="3">
        <f t="shared" si="17"/>
        <v>2.72</v>
      </c>
      <c r="CJ38" s="3">
        <f t="shared" si="17"/>
        <v>0.11999999999999998</v>
      </c>
      <c r="CK38" s="3">
        <f t="shared" si="17"/>
        <v>1.9199999999999997</v>
      </c>
      <c r="CL38" s="3">
        <f t="shared" si="17"/>
        <v>0.13999999999999999</v>
      </c>
      <c r="CM38" s="3">
        <f t="shared" si="17"/>
        <v>2.2399999999999998</v>
      </c>
      <c r="CN38" s="3">
        <f t="shared" si="17"/>
        <v>0.17000000000000004</v>
      </c>
      <c r="CO38" s="3">
        <f t="shared" si="17"/>
        <v>2.7200000000000006</v>
      </c>
      <c r="CP38" s="3">
        <f t="shared" si="17"/>
        <v>0.24000000000000005</v>
      </c>
      <c r="CQ38" s="3">
        <f t="shared" si="17"/>
        <v>3.8400000000000007</v>
      </c>
      <c r="CR38" s="3">
        <f t="shared" si="17"/>
        <v>17.600000000000005</v>
      </c>
      <c r="CS38" s="3">
        <f t="shared" si="17"/>
        <v>281.60000000000008</v>
      </c>
      <c r="CT38" s="3">
        <f t="shared" si="17"/>
        <v>105.40000000000002</v>
      </c>
      <c r="CU38" s="3">
        <f t="shared" si="17"/>
        <v>1686.4000000000003</v>
      </c>
      <c r="CV38" s="3">
        <f t="shared" si="17"/>
        <v>137.99</v>
      </c>
      <c r="CW38" s="3">
        <f t="shared" si="17"/>
        <v>2207.84</v>
      </c>
      <c r="CX38" s="3">
        <f t="shared" si="17"/>
        <v>155.57</v>
      </c>
      <c r="CY38" s="3">
        <f t="shared" si="17"/>
        <v>2489.12</v>
      </c>
      <c r="CZ38" s="3">
        <f t="shared" si="17"/>
        <v>166.9</v>
      </c>
      <c r="DA38" s="3">
        <f t="shared" si="17"/>
        <v>2670.4</v>
      </c>
      <c r="DB38" s="3">
        <f t="shared" si="17"/>
        <v>161.66999999999999</v>
      </c>
      <c r="DC38" s="3">
        <f t="shared" si="17"/>
        <v>2586.7199999999998</v>
      </c>
      <c r="DD38" s="3">
        <f t="shared" si="17"/>
        <v>148.51</v>
      </c>
      <c r="DE38" s="3">
        <f t="shared" si="17"/>
        <v>2376.16</v>
      </c>
      <c r="DF38" s="3">
        <f t="shared" si="17"/>
        <v>128.55000000000001</v>
      </c>
      <c r="DG38" s="3">
        <f t="shared" si="17"/>
        <v>2056.8000000000002</v>
      </c>
      <c r="DH38" s="3">
        <f t="shared" si="17"/>
        <v>87.810000000000016</v>
      </c>
      <c r="DI38" s="3">
        <f t="shared" si="17"/>
        <v>1404.9600000000003</v>
      </c>
      <c r="DJ38" s="3">
        <f t="shared" si="17"/>
        <v>36.350000000000009</v>
      </c>
      <c r="DK38" s="3">
        <f t="shared" si="17"/>
        <v>581.60000000000014</v>
      </c>
      <c r="DL38" s="3">
        <f t="shared" si="17"/>
        <v>1.2700000000000002</v>
      </c>
      <c r="DM38" s="3">
        <f t="shared" si="17"/>
        <v>20.320000000000004</v>
      </c>
      <c r="DN38" s="3">
        <f t="shared" si="17"/>
        <v>0.29000000000000004</v>
      </c>
      <c r="DO38" s="3">
        <f t="shared" si="17"/>
        <v>4.6400000000000006</v>
      </c>
      <c r="DP38" s="3">
        <f t="shared" si="17"/>
        <v>0.26000000000000006</v>
      </c>
      <c r="DQ38" s="3">
        <f t="shared" si="17"/>
        <v>4.160000000000001</v>
      </c>
      <c r="DR38" s="3">
        <f t="shared" si="17"/>
        <v>0.24000000000000007</v>
      </c>
      <c r="DS38" s="3">
        <f t="shared" si="17"/>
        <v>3.8400000000000012</v>
      </c>
      <c r="DT38" s="3">
        <f t="shared" si="17"/>
        <v>0.27000000000000007</v>
      </c>
      <c r="DU38" s="3">
        <f t="shared" si="17"/>
        <v>4.3200000000000012</v>
      </c>
      <c r="DV38" s="3">
        <f t="shared" si="17"/>
        <v>0.26000000000000006</v>
      </c>
      <c r="DW38" s="3">
        <f t="shared" si="17"/>
        <v>4.160000000000001</v>
      </c>
      <c r="DX38" s="3">
        <f t="shared" si="17"/>
        <v>0.13999999999999999</v>
      </c>
      <c r="DY38" s="3">
        <f t="shared" si="17"/>
        <v>2.2399999999999998</v>
      </c>
      <c r="DZ38" s="3">
        <f t="shared" si="17"/>
        <v>1150.2599999999998</v>
      </c>
      <c r="EA38" s="3">
        <f t="shared" si="17"/>
        <v>18403</v>
      </c>
      <c r="EB38" s="3">
        <f t="shared" si="17"/>
        <v>0.05</v>
      </c>
      <c r="EC38" s="3">
        <f t="shared" si="17"/>
        <v>0.11</v>
      </c>
      <c r="ED38" s="3">
        <f t="shared" si="17"/>
        <v>0.11</v>
      </c>
      <c r="EE38" s="3">
        <f t="shared" si="17"/>
        <v>0.16</v>
      </c>
      <c r="EF38" s="3">
        <f t="shared" si="17"/>
        <v>0.20000000000000004</v>
      </c>
      <c r="EG38" s="3">
        <f t="shared" si="17"/>
        <v>5.7200000000000006</v>
      </c>
      <c r="EH38" s="3">
        <f t="shared" si="17"/>
        <v>46.639999999999993</v>
      </c>
      <c r="EI38" s="3">
        <f t="shared" si="17"/>
        <v>78.370000000000019</v>
      </c>
      <c r="EJ38" s="3">
        <f t="shared" si="17"/>
        <v>21.900000000000002</v>
      </c>
      <c r="EK38" s="3">
        <f t="shared" si="17"/>
        <v>13.049999999999999</v>
      </c>
      <c r="EL38" s="3">
        <f t="shared" si="17"/>
        <v>11.73</v>
      </c>
      <c r="EM38" s="3">
        <f t="shared" ref="EM38:GX38" si="18">SUM(EM7:EM37)</f>
        <v>2.9899999999999993</v>
      </c>
      <c r="EN38" s="3">
        <f t="shared" si="18"/>
        <v>1.84</v>
      </c>
      <c r="EO38" s="3">
        <f t="shared" si="18"/>
        <v>1.23</v>
      </c>
      <c r="EP38" s="3">
        <f t="shared" si="18"/>
        <v>0.30000000000000004</v>
      </c>
      <c r="EQ38" s="3">
        <f t="shared" si="18"/>
        <v>1.03</v>
      </c>
      <c r="ER38" s="3">
        <f t="shared" si="18"/>
        <v>0.02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0.01</v>
      </c>
      <c r="EZ38" s="3">
        <f t="shared" si="18"/>
        <v>185.46</v>
      </c>
      <c r="FA38" s="3">
        <f t="shared" si="18"/>
        <v>6.6900000000000031</v>
      </c>
      <c r="FB38" s="3">
        <f t="shared" si="18"/>
        <v>6.2700000000000005</v>
      </c>
      <c r="FC38" s="3">
        <f t="shared" si="18"/>
        <v>5.7100000000000017</v>
      </c>
      <c r="FD38" s="3">
        <f t="shared" si="18"/>
        <v>4.8600000000000012</v>
      </c>
      <c r="FE38" s="3">
        <f t="shared" si="18"/>
        <v>4.4599999999999991</v>
      </c>
      <c r="FF38" s="3">
        <f t="shared" si="18"/>
        <v>0.22</v>
      </c>
      <c r="FG38" s="3">
        <f t="shared" si="18"/>
        <v>0.03</v>
      </c>
      <c r="FH38" s="3">
        <f t="shared" si="18"/>
        <v>0</v>
      </c>
      <c r="FI38" s="3">
        <f t="shared" si="18"/>
        <v>0.01</v>
      </c>
      <c r="FJ38" s="3">
        <f t="shared" si="18"/>
        <v>0.02</v>
      </c>
      <c r="FK38" s="3">
        <f t="shared" si="18"/>
        <v>0.03</v>
      </c>
      <c r="FL38" s="3">
        <f t="shared" si="18"/>
        <v>6.0000000000000005E-2</v>
      </c>
      <c r="FM38" s="3">
        <f t="shared" si="18"/>
        <v>0.04</v>
      </c>
      <c r="FN38" s="3">
        <f t="shared" si="18"/>
        <v>7.0000000000000007E-2</v>
      </c>
      <c r="FO38" s="3">
        <f t="shared" si="18"/>
        <v>0.19</v>
      </c>
      <c r="FP38" s="3">
        <f t="shared" si="18"/>
        <v>0.27</v>
      </c>
      <c r="FQ38" s="3">
        <f t="shared" si="18"/>
        <v>6.419999999999999</v>
      </c>
      <c r="FR38" s="3">
        <f t="shared" si="18"/>
        <v>27.44</v>
      </c>
      <c r="FS38" s="3">
        <f t="shared" si="18"/>
        <v>22.170000000000005</v>
      </c>
      <c r="FT38" s="3">
        <f t="shared" si="18"/>
        <v>11.629999999999999</v>
      </c>
      <c r="FU38" s="3">
        <f t="shared" si="18"/>
        <v>15.079999999999998</v>
      </c>
      <c r="FV38" s="3">
        <f t="shared" si="18"/>
        <v>14.03</v>
      </c>
      <c r="FW38" s="3">
        <f t="shared" si="18"/>
        <v>9.7100000000000009</v>
      </c>
      <c r="FX38" s="3">
        <f t="shared" si="18"/>
        <v>7.2200000000000015</v>
      </c>
      <c r="FY38" s="3">
        <f t="shared" si="18"/>
        <v>142.62999999999994</v>
      </c>
      <c r="FZ38" s="3">
        <f t="shared" si="18"/>
        <v>7.0400000000000009</v>
      </c>
      <c r="GA38" s="3">
        <f t="shared" si="18"/>
        <v>6.9</v>
      </c>
      <c r="GB38" s="3">
        <f t="shared" si="18"/>
        <v>6.5200000000000022</v>
      </c>
      <c r="GC38" s="3">
        <f t="shared" si="18"/>
        <v>6.5100000000000007</v>
      </c>
      <c r="GD38" s="3">
        <f t="shared" si="18"/>
        <v>9.16</v>
      </c>
      <c r="GE38" s="3">
        <f t="shared" si="18"/>
        <v>7.71</v>
      </c>
      <c r="GF38" s="3">
        <f t="shared" si="18"/>
        <v>10.499999999999998</v>
      </c>
      <c r="GG38" s="3">
        <f t="shared" si="18"/>
        <v>8.44</v>
      </c>
      <c r="GH38" s="3">
        <f t="shared" si="18"/>
        <v>8.06</v>
      </c>
      <c r="GI38" s="3">
        <f t="shared" si="18"/>
        <v>8.0299999999999994</v>
      </c>
      <c r="GJ38" s="3">
        <f t="shared" si="18"/>
        <v>7.5500000000000016</v>
      </c>
      <c r="GK38" s="3">
        <f t="shared" si="18"/>
        <v>8.69</v>
      </c>
      <c r="GL38" s="3">
        <f t="shared" si="18"/>
        <v>8.27</v>
      </c>
      <c r="GM38" s="3">
        <f t="shared" si="18"/>
        <v>6.64</v>
      </c>
      <c r="GN38" s="3">
        <f t="shared" si="18"/>
        <v>7.55</v>
      </c>
      <c r="GO38" s="3">
        <f t="shared" si="18"/>
        <v>7.8999999999999995</v>
      </c>
      <c r="GP38" s="3">
        <f t="shared" si="18"/>
        <v>29.76</v>
      </c>
      <c r="GQ38" s="3">
        <f t="shared" si="18"/>
        <v>47.83</v>
      </c>
      <c r="GR38" s="3">
        <f t="shared" si="18"/>
        <v>23.739999999999995</v>
      </c>
      <c r="GS38" s="3">
        <f t="shared" si="18"/>
        <v>11.44</v>
      </c>
      <c r="GT38" s="3">
        <f t="shared" si="18"/>
        <v>14.94</v>
      </c>
      <c r="GU38" s="3">
        <f t="shared" si="18"/>
        <v>13.989999999999998</v>
      </c>
      <c r="GV38" s="3">
        <f t="shared" si="18"/>
        <v>9.64</v>
      </c>
      <c r="GW38" s="3">
        <f t="shared" si="18"/>
        <v>7.3900000000000015</v>
      </c>
      <c r="GX38" s="3">
        <f t="shared" si="18"/>
        <v>284.2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4" priority="92" percent="1" rank="10"/>
  </conditionalFormatting>
  <conditionalFormatting sqref="AZ7 H7 J7 L7 N7 P7 R7 T7 V7 X7 Z7 AB7 AD7 AF7 AH7 AJ7 AL7 AN7 AP7 AR7 AT7 AV7 AX7">
    <cfRule type="top10" dxfId="553" priority="91" percent="1" rank="10"/>
  </conditionalFormatting>
  <conditionalFormatting sqref="FA7:FX7 FZ7:GW7">
    <cfRule type="top10" dxfId="552" priority="90" percent="1" rank="10"/>
  </conditionalFormatting>
  <conditionalFormatting sqref="H8 J8 L8 N8 P8 R8 T8 V8 X8 Z8 AB8 AD8 AF8 AH8 AJ8 AL8 AN8 AP8 AR8 AT8 AV8 AX8 AZ8 BB8">
    <cfRule type="top10" dxfId="551" priority="89" percent="1" rank="10"/>
  </conditionalFormatting>
  <conditionalFormatting sqref="H9 J9 L9 N9 P9 R9 T9 V9 X9 Z9 AB9 AD9 AF9 AH9 AJ9 AL9 AN9 AP9 AR9 AT9 AV9 AZ9 AX9 BB9">
    <cfRule type="top10" dxfId="550" priority="88" percent="1" rank="10"/>
  </conditionalFormatting>
  <conditionalFormatting sqref="J10 H10 L10 N10 P10 R10 T10 V10 X10 Z10 AB10 AD10 AF10 AH10 AJ10 AL10 AN10 AP10 AR10 AT10 AV10 AX10 AZ10 BB10">
    <cfRule type="top10" dxfId="549" priority="87" percent="1" rank="10"/>
  </conditionalFormatting>
  <conditionalFormatting sqref="BB11 AZ11 AX11 AV11 AT11 AR11 AP11 AN11 AL11 AJ11 AH11 AF11 AD11 AB11 Z11 X11 V11 T11 R11 P11 N11 L11 J11 H11">
    <cfRule type="top10" dxfId="548" priority="86" percent="1" rank="10"/>
  </conditionalFormatting>
  <conditionalFormatting sqref="BB12 AZ12 AX12 AV12 AT12 AR12 AP12 AN12 AL12 AJ12 AH12 AF12 AD12 AB12 Z12 X12 V12 T12 R12 P12 N12 L12 J12 H12">
    <cfRule type="top10" dxfId="547" priority="85" percent="1" rank="10"/>
  </conditionalFormatting>
  <conditionalFormatting sqref="H13 J13 L13 N13 P13 R13 T13 V13 X13 Z13 AB13 AD13 AF13 AH13 AJ13 AL13 AN13 AP13 AR13 AT13 AV13 AX13 AZ13 BB13">
    <cfRule type="top10" dxfId="546" priority="84" percent="1" rank="10"/>
  </conditionalFormatting>
  <conditionalFormatting sqref="BB14 AZ14 AX14 AV14 AT14 AR14 AP14 AL14 AN14 AJ14 AH14 AF14 AD14 AB14 Z14 X14 V14 T14 R14 P14 N14 L14 J14 H14">
    <cfRule type="top10" dxfId="545" priority="83" percent="1" rank="10"/>
  </conditionalFormatting>
  <conditionalFormatting sqref="H15 J15 L15 N15 P15 R15 T15 V15 X15 Z15 AB15 AD15 AF15 AH15 AJ15 AL15 AN15 AP15 AR15 AT15 AV15 AX15 AZ15 BB15">
    <cfRule type="top10" dxfId="544" priority="82" percent="1" rank="10"/>
  </conditionalFormatting>
  <conditionalFormatting sqref="BB16 AZ16 AX16 AV16 AT16 AR16 AP16 AN16 AL16 AJ16 AH16 AF16 AD16 AB16 Z16 X16 V16 T16 R16 P16 N16 L16 J16 H16">
    <cfRule type="top10" dxfId="543" priority="81" percent="1" rank="10"/>
  </conditionalFormatting>
  <conditionalFormatting sqref="H17 J17 L17 N17 P17 R17 T17 V17 X17 Z17 AB17 AD17 AF17 AH17 AJ17 AL17 AN17 AP17 AR17 AT17 AV17 AX17 AZ17 BB17">
    <cfRule type="top10" dxfId="542" priority="80" percent="1" rank="10"/>
  </conditionalFormatting>
  <conditionalFormatting sqref="H18 J18 L18 N18 P18 R18 T18 V18 X18 Z18 AB18 AD18 AF18 AH18 AJ18 AL18 AN18 AP18 AR18 AT18 AV18 AX18 AZ18 BB18">
    <cfRule type="top10" dxfId="541" priority="79" percent="1" rank="10"/>
  </conditionalFormatting>
  <conditionalFormatting sqref="BB19 AZ19 AX19 AV19 AT19 AR19 AP19 AN19 AL19 AJ19 AH19 AF19 AD19 AB19 Z19 X19 V19 T19 R19 P19 N19 L19 J19 H19">
    <cfRule type="top10" dxfId="540" priority="78" percent="1" rank="10"/>
  </conditionalFormatting>
  <conditionalFormatting sqref="H20 J20 N20 L20 P20 R20 T20 X20 V20 Z20 AB20 AD20 AF20 AH20 AJ20 AL20 AN20 AP20 AR20 AT20 AV20 AX20 AZ20 BB20">
    <cfRule type="top10" dxfId="539" priority="77" percent="1" rank="10"/>
  </conditionalFormatting>
  <conditionalFormatting sqref="BB21 AZ21 AX21 AV21 AT21 AR21 AP21 AN21 AL21 AJ21 AH21 AF21 AD21 AB21 Z21 X21 V21 T21 R21 P21 N21 L21 J21 H21">
    <cfRule type="top10" dxfId="538" priority="76" percent="1" rank="10"/>
  </conditionalFormatting>
  <conditionalFormatting sqref="H22 J22 L22 N22 P22 R22 T22 V22 X22 Z22 AB22 AD22 AF22 AH22 AJ22 AL22 AN22 AP22 AR22 AT22 AV22 AX22 AZ22 BB22">
    <cfRule type="top10" dxfId="537" priority="75" percent="1" rank="10"/>
  </conditionalFormatting>
  <conditionalFormatting sqref="BB23 AZ23 AX23 AV23 AT23 AR23 AP23 AN23 AL23 AJ23 AH23 AF23 AD23 AB23 Z23 X23 V23 T23 R23 P23 N23 L23 J23 H23">
    <cfRule type="top10" dxfId="536" priority="74" percent="1" rank="10"/>
  </conditionalFormatting>
  <conditionalFormatting sqref="H24 J24 L24 N24 P24 R24 T24 V24 X24 Z24 AB24 AD24 AF24 AH24 AJ24 AL24 AN24 AP24 AR24 AT24 AV24 AX24 AZ24 BB24">
    <cfRule type="top10" dxfId="535" priority="73" percent="1" rank="10"/>
  </conditionalFormatting>
  <conditionalFormatting sqref="BB25 AZ25 AX25 AV25 AT25 AR25 AP25 AN25 AL25 AJ25 AH25 AF25 AD25 AB25 Z25 X25 V25 T25 R25 P25 N25 L25 J25 H25">
    <cfRule type="top10" dxfId="534" priority="72" percent="1" rank="10"/>
  </conditionalFormatting>
  <conditionalFormatting sqref="BB26 AZ26 AX26 AV26 AT26 AR26 AP26 AN26 AL26 AJ26 AH26 AF26 AD26 AB26 Z26 X26 V26 T26 R26 P26 N26 L26 J26 H26">
    <cfRule type="top10" dxfId="533" priority="71" percent="1" rank="10"/>
  </conditionalFormatting>
  <conditionalFormatting sqref="H27 J27 L27 N27 P27 R27 T27 V27 X27 Z27 AB27 AD27 AF27 AH27 AJ27 AL27 AN27 AP27 AR27 AT27 AV27 AX27 AZ27 BB27">
    <cfRule type="top10" dxfId="532" priority="70" percent="1" rank="10"/>
  </conditionalFormatting>
  <conditionalFormatting sqref="BB28 AZ28 AX28 AV28 AT28 AR28 AP28 AN28 AL28 AJ28 AH28 AF28 AD28 AB28 Z28 X28 V28 T28 R28 P28 N28 L28 J28 H28">
    <cfRule type="top10" dxfId="531" priority="69" percent="1" rank="10"/>
  </conditionalFormatting>
  <conditionalFormatting sqref="BB29 AZ29 AX29 AV29 AT29 AR29 AP29 AN29 AL29 AJ29 AH29 AF29 AD29 AB29 Z29 X29 V29 T29 R29 P29 N29 L29 J29 H29">
    <cfRule type="top10" dxfId="530" priority="68" percent="1" rank="10"/>
  </conditionalFormatting>
  <conditionalFormatting sqref="H30 J30 L30 N30 P30 R30 T30 V30 X30 Z30 AB30 AD30 AF30 AH30 AJ30 AL30 AN30 AP30 AR30 AT30 AV30 AX30 AZ30 BB30">
    <cfRule type="top10" dxfId="529" priority="67" percent="1" rank="10"/>
  </conditionalFormatting>
  <conditionalFormatting sqref="BB31 AZ31 AX31 AV31 AT31 AR31 AP31 AN31 AL31 AJ31 AH31 AF31 AD31 AB31 Z31 X31 V31 T31 R31 P31 N31 L31 J31 H31">
    <cfRule type="top10" dxfId="528" priority="66" percent="1" rank="10"/>
  </conditionalFormatting>
  <conditionalFormatting sqref="H32 J32 L32 N32 P32 R32 T32 V32 X32 Z32 AB32 AD32 AF32 AH32 AJ32 AL32 AN32 AP32 AR32 AT32 AV32 AX32 AZ32 BB32">
    <cfRule type="top10" dxfId="527" priority="65" percent="1" rank="10"/>
  </conditionalFormatting>
  <conditionalFormatting sqref="BB33 AZ33 AX33 AV33 AT33 AR33 AP33 AN33 AL33 AJ33 AH33 AF33 AD33 AB33 Z33 X33 V33 T33 R33 P33 N33 L33 J33 H33">
    <cfRule type="top10" dxfId="526" priority="64" percent="1" rank="10"/>
  </conditionalFormatting>
  <conditionalFormatting sqref="H34 J34 L34 N34 P34 R34 T34 V34 X34 Z34 AB34 AD34 AF34 AH34 AJ34 AL34 AN34 AP34 AR34 AT34 AV34 AX34 AZ34 BB34">
    <cfRule type="top10" dxfId="525" priority="63" percent="1" rank="10"/>
  </conditionalFormatting>
  <conditionalFormatting sqref="BB35 AZ35 AV35 AX35 AT35 AR35 AP35 AN35 AL35 AJ35 AH35 AF35 AD35 AB35 Z35 X35 V35 T35 R35 P35 N35 L35 J35 H35">
    <cfRule type="top10" dxfId="52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3" priority="61" percent="1" rank="10"/>
  </conditionalFormatting>
  <conditionalFormatting sqref="BD7:BD37">
    <cfRule type="top10" dxfId="522" priority="60" percent="1" rank="10"/>
  </conditionalFormatting>
  <conditionalFormatting sqref="BC8 BA8 AY8 AW8 AU8 AS8 AQ8 AO8 AM8 AK8 AI8 AG8 AE8 AC8 AA8 Y8 W8 U8 S8 Q8 O8 M8 K8 I8">
    <cfRule type="top10" dxfId="521" priority="59" percent="1" rank="10"/>
  </conditionalFormatting>
  <conditionalFormatting sqref="I9 K9 M9 O9 Q9 S9 U9 W9 Y9 AA9 AC9 AE9 AG9 AI9 AK9 AM9 AO9 AQ9 AS9 AU9 AW9 AY9 BA9 BC9">
    <cfRule type="top10" dxfId="520" priority="58" percent="1" rank="10"/>
  </conditionalFormatting>
  <conditionalFormatting sqref="I10 K10 M10 Q10 O10 S10 W10 U10 Y10 AA10 AC10 AE10 AG10 AI10 AK10 AM10 AO10 AQ10 AS10 AU10 AW10 AY10 BA10 BC10">
    <cfRule type="top10" dxfId="519" priority="57" percent="1" rank="10"/>
  </conditionalFormatting>
  <conditionalFormatting sqref="BC11 BA11 AY11 AW11 AU11 AS11 AQ11 AO11 AM11 AK11 AI11 AG11 AE11 AC11 AA11 Y11 W11 U11 S11 Q11 O11 M11 K11 I11">
    <cfRule type="top10" dxfId="518" priority="56" percent="1" rank="10"/>
  </conditionalFormatting>
  <conditionalFormatting sqref="I12 K12 M12 O12 Q12 S12 U12 Y12 W12 AA12 AC12 AE12 AG12 AI12 AK12 AM12 AO12 AQ12 AS12 AU12 AW12 AY12 BA12 BC12">
    <cfRule type="top10" dxfId="517" priority="55" percent="1" rank="10"/>
  </conditionalFormatting>
  <conditionalFormatting sqref="BC13 BA13 AY13 AW13 AU13 AS13 AQ13 AO13 AM13 AK13 AI13 AG13 AE13 AC13 AA13 Y13 W13 U13 S13 Q13 O13 M13 K13 I13">
    <cfRule type="top10" dxfId="516" priority="54" percent="1" rank="10"/>
  </conditionalFormatting>
  <conditionalFormatting sqref="BC14 BA14 AY14 AW14 AU14 AS14 AQ14 AO14 AM14 AK14 AI14 AG14 AE14 AC14 AA14 Y14 W14 U14 S14 Q14 O14 M14 K14 I14">
    <cfRule type="top10" dxfId="515" priority="53" percent="1" rank="10"/>
  </conditionalFormatting>
  <conditionalFormatting sqref="I15 K15 M15 O15 Q15 S15 U15 W15 Y15 AA15 AC15 AE15 AG15 AI15 AK15 AM15 AO15 AQ15 AS15 AU15 AW15 AY15 BA15 BC15">
    <cfRule type="top10" dxfId="514" priority="52" percent="1" rank="10"/>
  </conditionalFormatting>
  <conditionalFormatting sqref="BC16 BA16 AY16 AW16 AU16 AS16 AQ16 AO16 AM16 AK16 AI16 AG16 AE16 AC16 AA16 Y16 W16 U16 S16 Q16 O16 M16 K16 I16">
    <cfRule type="top10" dxfId="513" priority="51" percent="1" rank="10"/>
  </conditionalFormatting>
  <conditionalFormatting sqref="I17 K17 M17 O17 Q17 U17 S17 W17 Y17 AA17 AC17 AE17 AG17 AI17 AK17 AM17 AO17 AQ17 AS17 AU17 AW17 AY17 BA17 BC17">
    <cfRule type="top10" dxfId="512" priority="50" percent="1" rank="10"/>
  </conditionalFormatting>
  <conditionalFormatting sqref="BC18 BA18 AY18 AW18 AU18 AS18 AQ18 AO18 AM18 AK18 AI18 AG18 AE18 AC18 AA18 Y18 W18 U18 S18 Q18 O18 M18 K18 I18">
    <cfRule type="top10" dxfId="511" priority="49" percent="1" rank="10"/>
  </conditionalFormatting>
  <conditionalFormatting sqref="I19 K19 M19 O19 Q19 S19 U19 W19 Y19 AA19 AC19 AE19 AG19 AI19 AK19 AM19 AO19 AQ19 AS19 AU19 AW19 AY19 BA19 BC19">
    <cfRule type="top10" dxfId="510" priority="48" percent="1" rank="10"/>
  </conditionalFormatting>
  <conditionalFormatting sqref="BC20 BA20 AY20 AW20 AU20 AS20 AQ20 AO20 AM20 AK20 AI20 AG20 AE20 AC20 AA20 W20 Y20 U20 S20 Q20 O20 M20 K20 I20">
    <cfRule type="top10" dxfId="509" priority="47" percent="1" rank="10"/>
  </conditionalFormatting>
  <conditionalFormatting sqref="I21 K21 M21 O21 Q21 S21 U21 W21 Y21 AA21 AC21 AE21 AG21 AI21 AK21 AM21 AO21 AQ21 AS21 AU21 AW21 AY21 BA21 BC21">
    <cfRule type="top10" dxfId="508" priority="46" percent="1" rank="10"/>
  </conditionalFormatting>
  <conditionalFormatting sqref="BC22 BA22 AY22 AW22 AU22 AS22 AQ22 AO22 AM22 AK22 AI22 AG22 AE22 AC22 AA22 Y22 W22 U22 S22 Q22 O22 M22 K22 I22">
    <cfRule type="top10" dxfId="507" priority="45" percent="1" rank="10"/>
  </conditionalFormatting>
  <conditionalFormatting sqref="I23 K23 O23 M23 Q23 S23 U23 W23 Y23 AA23 AC23 AE23 AG23 AI23 AK23 AM23 AO23 AQ23 AS23 AU23 AW23 AY23 BA23 BC23">
    <cfRule type="top10" dxfId="506" priority="44" percent="1" rank="10"/>
  </conditionalFormatting>
  <conditionalFormatting sqref="BC24 BA24 AY24 AW24 AU24 AS24 AQ24 AO24 AM24 AK24 AI24 AG24 AE24 AC24 AA24 Y24 W24 U24 S24 Q24 O24 M24 K24 I24">
    <cfRule type="top10" dxfId="505" priority="43" percent="1" rank="10"/>
  </conditionalFormatting>
  <conditionalFormatting sqref="I25 K25 M25 O25 Q25 S25 U25 W25 Y25 AA25 AC25 AE25 AG25 AI25 AK25 AM25 AO25 AQ25 AS25 AU25 AW25 AY25 BA25 BC25">
    <cfRule type="top10" dxfId="504" priority="42" percent="1" rank="10"/>
  </conditionalFormatting>
  <conditionalFormatting sqref="BC26 BA26 AY26 AW26 AU26 AS26 AQ26 AO26 AM26 AK26 AI26 AG26 AE26 AC26 AA26 Y26 W26 U26 S26 Q26 O26 M26 K26 I26">
    <cfRule type="top10" dxfId="503" priority="41" percent="1" rank="10"/>
  </conditionalFormatting>
  <conditionalFormatting sqref="I27 K27 M27 O27 Q27 S27 U27 W27 Y27 AA27 AC27 AE27 AG27 AI27 AK27 AM27 AO27 AQ27 AS27 AU27 AW27 AY27 BA27 BC27">
    <cfRule type="top10" dxfId="502" priority="40" percent="1" rank="10"/>
  </conditionalFormatting>
  <conditionalFormatting sqref="BC28 BA28 AY28 AW28 AU28 AS28 AQ28 AO28 AM28 AK28 AI28 AG28 AE28 AC28 AA28 Y28 W28 U28 S28 Q28 O28 M28 K28 I28">
    <cfRule type="top10" dxfId="501" priority="39" percent="1" rank="10"/>
  </conditionalFormatting>
  <conditionalFormatting sqref="I29 K29 M29 Q29 O29 S29 U29 Y29 W29 AA29 AC29 AE29 AG29 AI29 AK29 AM29 AO29 AQ29 AS29 AU29 AW29 AY29 BA29 BC29">
    <cfRule type="top10" dxfId="500" priority="38" percent="1" rank="10"/>
  </conditionalFormatting>
  <conditionalFormatting sqref="BC30 BA30 AY30 AW30 AU30 AS30 AQ30 AO30 AM30 AK30 AI30 AE30 AG30 AC30 AA30 Y30 W30 U30 S30 Q30 O30 M30 K30 I30">
    <cfRule type="top10" dxfId="499" priority="37" percent="1" rank="10"/>
  </conditionalFormatting>
  <conditionalFormatting sqref="I31 K31 M31 O31 Q31 S31 W31 U31 Y31 AC31 AA31 AE31 AG31 AI31 AK31 AM31 AO31 AQ31 AS31 AU31 AW31 AY31 BA31 BC31">
    <cfRule type="top10" dxfId="498" priority="36" percent="1" rank="10"/>
  </conditionalFormatting>
  <conditionalFormatting sqref="BC32 BA32 AY32 AW32 AU32 AS32 AQ32 AO32 AM32 AK32 AI32 AG32 AE32 AC32 AA32 Y32 W32 U32 S32 Q32 O32 M32 K32 I32">
    <cfRule type="top10" dxfId="497" priority="35" percent="1" rank="10"/>
  </conditionalFormatting>
  <conditionalFormatting sqref="I33 K33 M33 O33 Q33 S33 U33 W33 Y33 AA33 AC33 AE33 AG33 AI33 AK33 AM33 AQ33 AO33 AS33 AU33 AW33 AY33 BA33 BC33">
    <cfRule type="top10" dxfId="496" priority="34" percent="1" rank="10"/>
  </conditionalFormatting>
  <conditionalFormatting sqref="BC34 BA34 AY34 AW34 AU34 AS34 AQ34 AO34 AM34 AK34 AI34 AG34 AE34 AC34 AA34 Y34 W34 U34 S34 Q34 O34 M34 K34 I34">
    <cfRule type="top10" dxfId="495" priority="33" percent="1" rank="10"/>
  </conditionalFormatting>
  <conditionalFormatting sqref="I35 K35 M35 O35 Q35 S35 U35 W35 Y35 AA35 AC35 AE35 AG35 AI35 AK35 AM35 AO35 AQ35 AS35 AU35 AW35 AY35 BA35 BC35">
    <cfRule type="top10" dxfId="49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3" priority="31" percent="1" rank="10"/>
  </conditionalFormatting>
  <conditionalFormatting sqref="FZ8:GW8">
    <cfRule type="top10" dxfId="492" priority="30" percent="1" rank="10"/>
  </conditionalFormatting>
  <conditionalFormatting sqref="FZ9:GW9">
    <cfRule type="top10" dxfId="491" priority="29" percent="1" rank="10"/>
  </conditionalFormatting>
  <conditionalFormatting sqref="FZ10:GW10">
    <cfRule type="top10" dxfId="490" priority="28" percent="1" rank="10"/>
  </conditionalFormatting>
  <conditionalFormatting sqref="FZ11:GW11">
    <cfRule type="top10" dxfId="489" priority="27" percent="1" rank="10"/>
  </conditionalFormatting>
  <conditionalFormatting sqref="FZ12:GW12">
    <cfRule type="top10" dxfId="488" priority="26" percent="1" rank="10"/>
  </conditionalFormatting>
  <conditionalFormatting sqref="FZ13:GW13">
    <cfRule type="top10" dxfId="487" priority="25" percent="1" rank="10"/>
  </conditionalFormatting>
  <conditionalFormatting sqref="GX7:GX37">
    <cfRule type="top10" dxfId="486" priority="24" percent="1" rank="10"/>
  </conditionalFormatting>
  <conditionalFormatting sqref="FZ14:GW14">
    <cfRule type="top10" dxfId="485" priority="23" percent="1" rank="10"/>
  </conditionalFormatting>
  <conditionalFormatting sqref="FZ15:GW15">
    <cfRule type="top10" dxfId="484" priority="22" percent="1" rank="10"/>
  </conditionalFormatting>
  <conditionalFormatting sqref="FZ16:GW16">
    <cfRule type="top10" dxfId="483" priority="21" percent="1" rank="10"/>
  </conditionalFormatting>
  <conditionalFormatting sqref="FZ17:GW17">
    <cfRule type="top10" dxfId="482" priority="20" percent="1" rank="10"/>
  </conditionalFormatting>
  <conditionalFormatting sqref="FZ18:GW18">
    <cfRule type="top10" dxfId="481" priority="19" percent="1" rank="10"/>
  </conditionalFormatting>
  <conditionalFormatting sqref="FZ19:GW19">
    <cfRule type="top10" dxfId="480" priority="18" percent="1" rank="10"/>
  </conditionalFormatting>
  <conditionalFormatting sqref="FZ20:GW20">
    <cfRule type="top10" dxfId="479" priority="17" percent="1" rank="10"/>
  </conditionalFormatting>
  <conditionalFormatting sqref="FZ21:GW21">
    <cfRule type="top10" dxfId="478" priority="16" percent="1" rank="10"/>
  </conditionalFormatting>
  <conditionalFormatting sqref="FZ22:GW22">
    <cfRule type="top10" dxfId="477" priority="15" percent="1" rank="10"/>
  </conditionalFormatting>
  <conditionalFormatting sqref="FZ23:GW23">
    <cfRule type="top10" dxfId="476" priority="14" percent="1" rank="10"/>
  </conditionalFormatting>
  <conditionalFormatting sqref="FZ24:GW24">
    <cfRule type="top10" dxfId="475" priority="13" percent="1" rank="10"/>
  </conditionalFormatting>
  <conditionalFormatting sqref="FZ25:GW25">
    <cfRule type="top10" dxfId="474" priority="12" percent="1" rank="10"/>
  </conditionalFormatting>
  <conditionalFormatting sqref="FZ26:GW26">
    <cfRule type="top10" dxfId="473" priority="11" percent="1" rank="10"/>
  </conditionalFormatting>
  <conditionalFormatting sqref="FZ27:GW27">
    <cfRule type="top10" dxfId="472" priority="10" percent="1" rank="10"/>
  </conditionalFormatting>
  <conditionalFormatting sqref="FZ28:GW28">
    <cfRule type="top10" dxfId="471" priority="9" percent="1" rank="10"/>
  </conditionalFormatting>
  <conditionalFormatting sqref="FZ29:GW29">
    <cfRule type="top10" dxfId="470" priority="8" percent="1" rank="10"/>
  </conditionalFormatting>
  <conditionalFormatting sqref="FZ30:GW30">
    <cfRule type="top10" dxfId="469" priority="7" percent="1" rank="10"/>
  </conditionalFormatting>
  <conditionalFormatting sqref="FZ31:GW31">
    <cfRule type="top10" dxfId="468" priority="6" percent="1" rank="10"/>
  </conditionalFormatting>
  <conditionalFormatting sqref="FZ32:GW32">
    <cfRule type="top10" dxfId="467" priority="5" percent="1" rank="10"/>
  </conditionalFormatting>
  <conditionalFormatting sqref="FZ33:GW33">
    <cfRule type="top10" dxfId="466" priority="4" percent="1" rank="10"/>
  </conditionalFormatting>
  <conditionalFormatting sqref="FZ34:GW34">
    <cfRule type="top10" dxfId="465" priority="3" percent="1" rank="10"/>
  </conditionalFormatting>
  <conditionalFormatting sqref="FZ35:GW35">
    <cfRule type="top10" dxfId="464" priority="2" percent="1" rank="10"/>
  </conditionalFormatting>
  <conditionalFormatting sqref="FZ36:GW37">
    <cfRule type="top10" dxfId="463" priority="1" percent="1" rank="10"/>
  </conditionalFormatting>
  <dataValidations count="1">
    <dataValidation type="list" allowBlank="1" showInputMessage="1" showErrorMessage="1" sqref="A1" xr:uid="{8E1ED221-A6E4-4746-BACE-724D6D2CB67D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9952F-53E1-498A-A1CD-44723A9185B3}">
  <sheetPr codeName="Sheet15"/>
  <dimension ref="A1:HV38"/>
  <sheetViews>
    <sheetView workbookViewId="0">
      <selection activeCell="M36" sqref="M3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462</v>
      </c>
      <c r="C7" s="6" t="str">
        <f>TEXT(B7,"aaaa")</f>
        <v>土曜日</v>
      </c>
      <c r="D7" s="6"/>
      <c r="E7" s="6" t="str">
        <f>IF(OR(C7="土曜日",C7="日曜日",D7="〇"),"〇","")</f>
        <v>〇</v>
      </c>
      <c r="F7" s="6" t="s">
        <v>426</v>
      </c>
      <c r="G7" s="6" t="s">
        <v>426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</v>
      </c>
      <c r="Q7" s="3">
        <f>IF($E7="〇",P7*基本シート!$E$2,P7*VLOOKUP(LEFT(Q$6,FIND("(",Q$6)-1),基本シート!$B$6:$C$29,2,FALSE))</f>
        <v>0</v>
      </c>
      <c r="R7" s="3">
        <v>0.03</v>
      </c>
      <c r="S7" s="3">
        <f>IF($E7="〇",R7*基本シート!$E$2,R7*VLOOKUP(LEFT(S$6,FIND("(",S$6)-1),基本シート!$B$6:$C$29,2,FALSE))</f>
        <v>0.89729999999999999</v>
      </c>
      <c r="T7" s="3">
        <v>0.01</v>
      </c>
      <c r="U7" s="3">
        <f>IF($E7="〇",T7*基本シート!$E$2,T7*VLOOKUP(LEFT(U$6,FIND("(",U$6)-1),基本シート!$B$6:$C$29,2,FALSE))</f>
        <v>0.29910000000000003</v>
      </c>
      <c r="V7" s="3">
        <v>0.01</v>
      </c>
      <c r="W7" s="3">
        <f>IF($E7="〇",V7*基本シート!$E$2,V7*VLOOKUP(LEFT(W$6,FIND("(",W$6)-1),基本シート!$B$6:$C$29,2,FALSE))</f>
        <v>0.29910000000000003</v>
      </c>
      <c r="X7" s="3">
        <v>0.01</v>
      </c>
      <c r="Y7" s="3">
        <f>IF($E7="〇",X7*基本シート!$E$2,X7*VLOOKUP(LEFT(Y$6,FIND("(",Y$6)-1),基本シート!$B$6:$C$29,2,FALSE))</f>
        <v>0.29910000000000003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0.29910000000000003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0.01</v>
      </c>
      <c r="AW7" s="3">
        <f>IF($E7="〇",AV7*基本シート!$E$2,AV7*VLOOKUP(LEFT(AW$6,FIND("(",AW$6)-1),基本シート!$B$6:$C$29,2,FALSE))</f>
        <v>0.29910000000000003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0.01</v>
      </c>
      <c r="BA7" s="3">
        <f>IF($E7="〇",AZ7*基本シート!$E$2,AZ7*VLOOKUP(LEFT(BA$6,FIND("(",BA$6)-1),基本シート!$B$6:$C$29,2,FALSE))</f>
        <v>0.29910000000000003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9.9999999999999992E-2</v>
      </c>
      <c r="BE7" s="3">
        <f t="shared" ref="BE7:BE36" si="8">ROUND(SUM(I7,K7,M7,O7,Q7,S7,U7,W7,Y7,AA7,AC7,AE7,AG7,AI7,AK7,AM7,AO7,AQ7,AS7,AU7,AW7,AY7,BA7,BC7),0)</f>
        <v>3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0.42</v>
      </c>
      <c r="BL7" s="3">
        <v>1.82</v>
      </c>
      <c r="BM7" s="3">
        <v>2.54</v>
      </c>
      <c r="BN7" s="3">
        <v>2.94</v>
      </c>
      <c r="BO7" s="3">
        <v>3.01</v>
      </c>
      <c r="BP7" s="3">
        <v>8.32</v>
      </c>
      <c r="BQ7" s="3">
        <v>7.12</v>
      </c>
      <c r="BR7" s="3">
        <v>7.62</v>
      </c>
      <c r="BS7" s="3">
        <v>3.58</v>
      </c>
      <c r="BT7" s="3">
        <v>1.87</v>
      </c>
      <c r="BU7" s="3">
        <v>1.0900000000000001</v>
      </c>
      <c r="BV7" s="3">
        <v>0.67</v>
      </c>
      <c r="BW7" s="3">
        <v>0.3</v>
      </c>
      <c r="BX7" s="3">
        <v>0.16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0.01</v>
      </c>
      <c r="CE7" s="3">
        <f>CD7*基本シート!$C$3</f>
        <v>0.16</v>
      </c>
      <c r="CF7" s="3">
        <v>0.01</v>
      </c>
      <c r="CG7" s="3">
        <f>CF7*基本シート!$C$3</f>
        <v>0.16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</v>
      </c>
      <c r="CM7" s="3">
        <f>CL7*基本シート!$C$3</f>
        <v>0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0.17</v>
      </c>
      <c r="CU7" s="3">
        <f>CT7*基本シート!$C$3</f>
        <v>2.72</v>
      </c>
      <c r="CV7" s="3">
        <v>2.77</v>
      </c>
      <c r="CW7" s="3">
        <f>CV7*基本シート!$C$3</f>
        <v>44.32</v>
      </c>
      <c r="CX7" s="3">
        <v>8.1300000000000008</v>
      </c>
      <c r="CY7" s="3">
        <f>CX7*基本シート!$C$3</f>
        <v>130.08000000000001</v>
      </c>
      <c r="CZ7" s="3">
        <v>6.93</v>
      </c>
      <c r="DA7" s="3">
        <f>CZ7*基本シート!$C$3</f>
        <v>110.88</v>
      </c>
      <c r="DB7" s="3">
        <v>7.42</v>
      </c>
      <c r="DC7" s="3">
        <f>DB7*基本シート!$C$3</f>
        <v>118.72</v>
      </c>
      <c r="DD7" s="3">
        <v>3.37</v>
      </c>
      <c r="DE7" s="3">
        <f>DD7*基本シート!$C$3</f>
        <v>53.92</v>
      </c>
      <c r="DF7" s="3">
        <v>1.68</v>
      </c>
      <c r="DG7" s="3">
        <f>DF7*基本シート!$C$3</f>
        <v>26.88</v>
      </c>
      <c r="DH7" s="3">
        <v>0.9</v>
      </c>
      <c r="DI7" s="3">
        <f>DH7*基本シート!$C$3</f>
        <v>14.4</v>
      </c>
      <c r="DJ7" s="3">
        <v>0.37</v>
      </c>
      <c r="DK7" s="3">
        <f>DJ7*基本シート!$C$3</f>
        <v>5.92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31.850000000000012</v>
      </c>
      <c r="EA7" s="3">
        <f>ROUND(DZ7*基本シート!$C$3,0)</f>
        <v>510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7.0000000000000007E-2</v>
      </c>
      <c r="EH7" s="3">
        <v>1.59</v>
      </c>
      <c r="EI7" s="3">
        <v>2.13</v>
      </c>
      <c r="EJ7" s="3">
        <v>2.4300000000000002</v>
      </c>
      <c r="EK7" s="3">
        <v>0.01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6.24</v>
      </c>
      <c r="FA7" s="3">
        <v>0.26</v>
      </c>
      <c r="FB7" s="3">
        <v>0.24</v>
      </c>
      <c r="FC7" s="3">
        <v>0.21</v>
      </c>
      <c r="FD7" s="3">
        <v>0.23</v>
      </c>
      <c r="FE7" s="3">
        <v>0.27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0.52</v>
      </c>
      <c r="FR7" s="3">
        <v>1.85</v>
      </c>
      <c r="FS7" s="3">
        <v>0.16</v>
      </c>
      <c r="FT7" s="3">
        <v>0.3</v>
      </c>
      <c r="FU7" s="3">
        <v>0.97</v>
      </c>
      <c r="FV7" s="3">
        <v>0.6</v>
      </c>
      <c r="FW7" s="3">
        <v>0.37</v>
      </c>
      <c r="FX7" s="3">
        <v>0.21</v>
      </c>
      <c r="FY7" s="3">
        <f>SUM(FA7:FX7)</f>
        <v>6.1899999999999995</v>
      </c>
      <c r="FZ7" s="3">
        <v>0.25</v>
      </c>
      <c r="GA7" s="3">
        <v>0.23</v>
      </c>
      <c r="GB7" s="3">
        <v>0.21</v>
      </c>
      <c r="GC7" s="3">
        <v>0.22</v>
      </c>
      <c r="GD7" s="3">
        <v>0.28000000000000003</v>
      </c>
      <c r="GE7" s="3">
        <v>0.37</v>
      </c>
      <c r="GF7" s="3">
        <v>0.23</v>
      </c>
      <c r="GG7" s="3">
        <v>0.41</v>
      </c>
      <c r="GH7" s="3">
        <v>0.35</v>
      </c>
      <c r="GI7" s="3">
        <v>0.23</v>
      </c>
      <c r="GJ7" s="3">
        <v>0.19</v>
      </c>
      <c r="GK7" s="3">
        <v>0.19</v>
      </c>
      <c r="GL7" s="3">
        <v>0.2</v>
      </c>
      <c r="GM7" s="3">
        <v>0.2</v>
      </c>
      <c r="GN7" s="3">
        <v>0.19</v>
      </c>
      <c r="GO7" s="3">
        <v>0.19</v>
      </c>
      <c r="GP7" s="3">
        <v>0.82</v>
      </c>
      <c r="GQ7" s="3">
        <v>2.15</v>
      </c>
      <c r="GR7" s="3">
        <v>0.31</v>
      </c>
      <c r="GS7" s="3">
        <v>0.3</v>
      </c>
      <c r="GT7" s="3">
        <v>0.97</v>
      </c>
      <c r="GU7" s="3">
        <v>0.6</v>
      </c>
      <c r="GV7" s="3">
        <v>0.37</v>
      </c>
      <c r="GW7" s="3">
        <v>0.21</v>
      </c>
      <c r="GX7" s="3">
        <f>SUM(FZ7:GW7)</f>
        <v>9.67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463</v>
      </c>
      <c r="C8" s="6" t="str">
        <f t="shared" ref="C8:C38" si="9">TEXT(B8,"aaaa")</f>
        <v>日曜日</v>
      </c>
      <c r="D8" s="6"/>
      <c r="E8" s="6" t="str">
        <f t="shared" ref="E8:E38" si="10">IF(OR(C8="土曜日",C8="日曜日",D8="〇"),"〇","")</f>
        <v>〇</v>
      </c>
      <c r="F8" s="6" t="s">
        <v>426</v>
      </c>
      <c r="G8" s="6" t="s">
        <v>431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0.16</v>
      </c>
      <c r="M8" s="3">
        <f>IF($E8="〇",L8*基本シート!$E$2,L8*VLOOKUP(LEFT(M$6,FIND("(",M$6)-1),基本シート!$B$6:$C$29,2,FALSE))</f>
        <v>4.7856000000000005</v>
      </c>
      <c r="N8" s="3">
        <v>0.28000000000000003</v>
      </c>
      <c r="O8" s="3">
        <f>IF($E8="〇",N8*基本シート!$E$2,N8*VLOOKUP(LEFT(O$6,FIND("(",O$6)-1),基本シート!$B$6:$C$29,2,FALSE))</f>
        <v>8.3748000000000005</v>
      </c>
      <c r="P8" s="3">
        <v>0.27</v>
      </c>
      <c r="Q8" s="3">
        <f>IF($E8="〇",P8*基本シート!$E$2,P8*VLOOKUP(LEFT(Q$6,FIND("(",Q$6)-1),基本シート!$B$6:$C$29,2,FALSE))</f>
        <v>8.0757000000000012</v>
      </c>
      <c r="R8" s="3">
        <v>0.09</v>
      </c>
      <c r="S8" s="3">
        <f>IF($E8="〇",R8*基本シート!$E$2,R8*VLOOKUP(LEFT(S$6,FIND("(",S$6)-1),基本シート!$B$6:$C$29,2,FALSE))</f>
        <v>2.6919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0.29910000000000003</v>
      </c>
      <c r="AP8" s="3">
        <v>0.02</v>
      </c>
      <c r="AQ8" s="3">
        <f>IF($E8="〇",AP8*基本シート!$E$2,AP8*VLOOKUP(LEFT(AQ$6,FIND("(",AQ$6)-1),基本シート!$B$6:$C$29,2,FALSE))</f>
        <v>0.59820000000000007</v>
      </c>
      <c r="AR8" s="3">
        <v>0.01</v>
      </c>
      <c r="AS8" s="3">
        <f>IF($E8="〇",AR8*基本シート!$E$2,AR8*VLOOKUP(LEFT(AS$6,FIND("(",AS$6)-1),基本シート!$B$6:$C$29,2,FALSE))</f>
        <v>0.29910000000000003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0.01</v>
      </c>
      <c r="AW8" s="3">
        <f>IF($E8="〇",AV8*基本シート!$E$2,AV8*VLOOKUP(LEFT(AW$6,FIND("(",AW$6)-1),基本シート!$B$6:$C$29,2,FALSE))</f>
        <v>0.29910000000000003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0.8600000000000001</v>
      </c>
      <c r="BE8" s="3">
        <f>ROUND(SUM(I8,K8,M8,O8,Q8,S8,U8,W8,Y8,AA8,AC8,AE8,AG8,AI8,AK8,AM8,AO8,AQ8,AS8,AU8,AW8,AY8,BA8,BC8),0)</f>
        <v>26</v>
      </c>
      <c r="BF8" s="3">
        <v>0</v>
      </c>
      <c r="BG8" s="3">
        <v>0</v>
      </c>
      <c r="BH8" s="3">
        <v>0</v>
      </c>
      <c r="BI8" s="3">
        <v>0</v>
      </c>
      <c r="BJ8" s="3">
        <v>0.01</v>
      </c>
      <c r="BK8" s="3">
        <v>0.2</v>
      </c>
      <c r="BL8" s="3">
        <v>0.94</v>
      </c>
      <c r="BM8" s="3">
        <v>2.27</v>
      </c>
      <c r="BN8" s="3">
        <v>3.81</v>
      </c>
      <c r="BO8" s="3">
        <v>3.05</v>
      </c>
      <c r="BP8" s="3">
        <v>2.06</v>
      </c>
      <c r="BQ8" s="3">
        <v>1.6</v>
      </c>
      <c r="BR8" s="3">
        <v>2.2799999999999998</v>
      </c>
      <c r="BS8" s="3">
        <v>2.12</v>
      </c>
      <c r="BT8" s="3">
        <v>1.84</v>
      </c>
      <c r="BU8" s="3">
        <v>1.57</v>
      </c>
      <c r="BV8" s="3">
        <v>0.42</v>
      </c>
      <c r="BW8" s="3">
        <v>0.41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0.03</v>
      </c>
      <c r="CU8" s="3">
        <f>CT8*基本シート!$C$3</f>
        <v>0.48</v>
      </c>
      <c r="CV8" s="3">
        <v>2.08</v>
      </c>
      <c r="CW8" s="3">
        <f>CV8*基本シート!$C$3</f>
        <v>33.28</v>
      </c>
      <c r="CX8" s="3">
        <v>1.83</v>
      </c>
      <c r="CY8" s="3">
        <f>CX8*基本シート!$C$3</f>
        <v>29.28</v>
      </c>
      <c r="CZ8" s="3">
        <v>1.2</v>
      </c>
      <c r="DA8" s="3">
        <f>CZ8*基本シート!$C$3</f>
        <v>19.2</v>
      </c>
      <c r="DB8" s="3">
        <v>1.63</v>
      </c>
      <c r="DC8" s="3">
        <f>DB8*基本シート!$C$3</f>
        <v>26.08</v>
      </c>
      <c r="DD8" s="3">
        <v>1.46</v>
      </c>
      <c r="DE8" s="3">
        <f>DD8*基本シート!$C$3</f>
        <v>23.36</v>
      </c>
      <c r="DF8" s="3">
        <v>1.31</v>
      </c>
      <c r="DG8" s="3">
        <f>DF8*基本シート!$C$3</f>
        <v>20.96</v>
      </c>
      <c r="DH8" s="3">
        <v>1.32</v>
      </c>
      <c r="DI8" s="3">
        <f>DH8*基本シート!$C$3</f>
        <v>21.12</v>
      </c>
      <c r="DJ8" s="3">
        <v>0.12</v>
      </c>
      <c r="DK8" s="3">
        <f>DJ8*基本シート!$C$3</f>
        <v>1.92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11.049999999999999</v>
      </c>
      <c r="EA8" s="3">
        <f>ROUND(DZ8*基本シート!$C$3,0)</f>
        <v>177</v>
      </c>
      <c r="EB8" s="3">
        <v>0</v>
      </c>
      <c r="EC8" s="3">
        <v>0</v>
      </c>
      <c r="ED8" s="3">
        <v>0</v>
      </c>
      <c r="EE8" s="3">
        <v>0.03</v>
      </c>
      <c r="EF8" s="3">
        <v>0.01</v>
      </c>
      <c r="EG8" s="3">
        <v>0.05</v>
      </c>
      <c r="EH8" s="3">
        <v>0.72</v>
      </c>
      <c r="EI8" s="3">
        <v>1.93</v>
      </c>
      <c r="EJ8" s="3">
        <v>3.52</v>
      </c>
      <c r="EK8" s="3">
        <v>0.65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6.91</v>
      </c>
      <c r="FA8" s="3">
        <v>0.21</v>
      </c>
      <c r="FB8" s="3">
        <v>0.22</v>
      </c>
      <c r="FC8" s="3">
        <v>7.0000000000000007E-2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0.02</v>
      </c>
      <c r="FM8" s="3">
        <v>0.02</v>
      </c>
      <c r="FN8" s="3">
        <v>0.01</v>
      </c>
      <c r="FO8" s="3">
        <v>0</v>
      </c>
      <c r="FP8" s="3">
        <v>0</v>
      </c>
      <c r="FQ8" s="3">
        <v>0.65</v>
      </c>
      <c r="FR8" s="3">
        <v>1.44</v>
      </c>
      <c r="FS8" s="3">
        <v>0.44</v>
      </c>
      <c r="FT8" s="3">
        <v>0.28000000000000003</v>
      </c>
      <c r="FU8" s="3">
        <v>1.0900000000000001</v>
      </c>
      <c r="FV8" s="3">
        <v>0.52</v>
      </c>
      <c r="FW8" s="3">
        <v>0.28999999999999998</v>
      </c>
      <c r="FX8" s="3">
        <v>0.3</v>
      </c>
      <c r="FY8" s="3">
        <f t="shared" ref="FY8:FY36" si="13">SUM(FA8:FX8)</f>
        <v>5.5600000000000005</v>
      </c>
      <c r="FZ8" s="3">
        <v>0.2</v>
      </c>
      <c r="GA8" s="3">
        <v>0.21</v>
      </c>
      <c r="GB8" s="3">
        <v>0.23</v>
      </c>
      <c r="GC8" s="3">
        <v>0.25</v>
      </c>
      <c r="GD8" s="3">
        <v>0.27</v>
      </c>
      <c r="GE8" s="3">
        <v>0.24</v>
      </c>
      <c r="GF8" s="3">
        <v>0.23</v>
      </c>
      <c r="GG8" s="3">
        <v>0.33</v>
      </c>
      <c r="GH8" s="3">
        <v>0.26</v>
      </c>
      <c r="GI8" s="3">
        <v>0.32</v>
      </c>
      <c r="GJ8" s="3">
        <v>0.23</v>
      </c>
      <c r="GK8" s="3">
        <v>0.42</v>
      </c>
      <c r="GL8" s="3">
        <v>0.67</v>
      </c>
      <c r="GM8" s="3">
        <v>0.67</v>
      </c>
      <c r="GN8" s="3">
        <v>0.53</v>
      </c>
      <c r="GO8" s="3">
        <v>0.25</v>
      </c>
      <c r="GP8" s="3">
        <v>0.96</v>
      </c>
      <c r="GQ8" s="3">
        <v>1.86</v>
      </c>
      <c r="GR8" s="3">
        <v>0.47</v>
      </c>
      <c r="GS8" s="3">
        <v>0.28000000000000003</v>
      </c>
      <c r="GT8" s="3">
        <v>1.0900000000000001</v>
      </c>
      <c r="GU8" s="3">
        <v>0.51</v>
      </c>
      <c r="GV8" s="3">
        <v>0.28999999999999998</v>
      </c>
      <c r="GW8" s="3">
        <v>0.3</v>
      </c>
      <c r="GX8" s="3">
        <f t="shared" ref="GX8:GX36" si="14">SUM(FZ8:GW8)</f>
        <v>11.07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464</v>
      </c>
      <c r="C9" s="6" t="str">
        <f t="shared" si="9"/>
        <v>月曜日</v>
      </c>
      <c r="D9" s="6"/>
      <c r="E9" s="6" t="str">
        <f t="shared" si="10"/>
        <v/>
      </c>
      <c r="F9" s="6" t="s">
        <v>431</v>
      </c>
      <c r="G9" s="6" t="s">
        <v>426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0.23</v>
      </c>
      <c r="M9" s="3">
        <f>IF($E9="〇",L9*基本シート!$E$2,L9*VLOOKUP(LEFT(M$6,FIND("(",M$6)-1),基本シート!$B$6:$C$29,2,FALSE))</f>
        <v>6.8793000000000006</v>
      </c>
      <c r="N9" s="3">
        <v>0.3</v>
      </c>
      <c r="O9" s="3">
        <f>IF($E9="〇",N9*基本シート!$E$2,N9*VLOOKUP(LEFT(O$6,FIND("(",O$6)-1),基本シート!$B$6:$C$29,2,FALSE))</f>
        <v>8.972999999999999</v>
      </c>
      <c r="P9" s="3">
        <v>0.41</v>
      </c>
      <c r="Q9" s="3">
        <f>IF($E9="〇",P9*基本シート!$E$2,P9*VLOOKUP(LEFT(Q$6,FIND("(",Q$6)-1),基本シート!$B$6:$C$29,2,FALSE))</f>
        <v>12.2631</v>
      </c>
      <c r="R9" s="3">
        <v>0.03</v>
      </c>
      <c r="S9" s="3">
        <f>IF($E9="〇",R9*基本シート!$E$2,R9*VLOOKUP(LEFT(S$6,FIND("(",S$6)-1),基本シート!$B$6:$C$29,2,FALSE))</f>
        <v>0.89729999999999999</v>
      </c>
      <c r="T9" s="3">
        <v>0</v>
      </c>
      <c r="U9" s="3">
        <f>IF($E9="〇",T9*基本シート!$E$2,T9*VLOOKUP(LEFT(U$6,FIND("(",U$6)-1),基本シート!$B$6:$C$29,2,FALSE))</f>
        <v>0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0.01</v>
      </c>
      <c r="AQ9" s="3">
        <f>IF($E9="〇",AP9*基本シート!$E$2,AP9*VLOOKUP(LEFT(AQ$6,FIND("(",AQ$6)-1),基本シート!$B$6:$C$29,2,FALSE))</f>
        <v>0.36979999999999996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0.01</v>
      </c>
      <c r="AW9" s="3">
        <f>IF($E9="〇",AV9*基本シート!$E$2,AV9*VLOOKUP(LEFT(AW$6,FIND("(",AW$6)-1),基本シート!$B$6:$C$29,2,FALSE))</f>
        <v>0.36979999999999996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1.05</v>
      </c>
      <c r="BE9" s="3">
        <f t="shared" si="8"/>
        <v>32</v>
      </c>
      <c r="BF9" s="3">
        <v>0</v>
      </c>
      <c r="BG9" s="3">
        <v>0</v>
      </c>
      <c r="BH9" s="3">
        <v>0</v>
      </c>
      <c r="BI9" s="3">
        <v>0</v>
      </c>
      <c r="BJ9" s="3">
        <v>0.02</v>
      </c>
      <c r="BK9" s="3">
        <v>0.4</v>
      </c>
      <c r="BL9" s="3">
        <v>1.68</v>
      </c>
      <c r="BM9" s="3">
        <v>2.71</v>
      </c>
      <c r="BN9" s="3">
        <v>4.33</v>
      </c>
      <c r="BO9" s="3">
        <v>3.77</v>
      </c>
      <c r="BP9" s="3">
        <v>3.79</v>
      </c>
      <c r="BQ9" s="3">
        <v>4.03</v>
      </c>
      <c r="BR9" s="3">
        <v>4.6900000000000004</v>
      </c>
      <c r="BS9" s="3">
        <v>6.45</v>
      </c>
      <c r="BT9" s="3">
        <v>2.2599999999999998</v>
      </c>
      <c r="BU9" s="3">
        <v>0.85</v>
      </c>
      <c r="BV9" s="3">
        <v>0.61</v>
      </c>
      <c r="BW9" s="3">
        <v>0.37</v>
      </c>
      <c r="BX9" s="3">
        <v>0.05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1.05</v>
      </c>
      <c r="CU9" s="3">
        <f>CT9*基本シート!$C$3</f>
        <v>16.8</v>
      </c>
      <c r="CV9" s="3">
        <v>3.59</v>
      </c>
      <c r="CW9" s="3">
        <f>CV9*基本シート!$C$3</f>
        <v>57.44</v>
      </c>
      <c r="CX9" s="3">
        <v>3.61</v>
      </c>
      <c r="CY9" s="3">
        <f>CX9*基本シート!$C$3</f>
        <v>57.76</v>
      </c>
      <c r="CZ9" s="3">
        <v>3.85</v>
      </c>
      <c r="DA9" s="3">
        <f>CZ9*基本シート!$C$3</f>
        <v>61.6</v>
      </c>
      <c r="DB9" s="3">
        <v>4.5199999999999996</v>
      </c>
      <c r="DC9" s="3">
        <f>DB9*基本シート!$C$3</f>
        <v>72.319999999999993</v>
      </c>
      <c r="DD9" s="3">
        <v>6.28</v>
      </c>
      <c r="DE9" s="3">
        <f>DD9*基本シート!$C$3</f>
        <v>100.48</v>
      </c>
      <c r="DF9" s="3">
        <v>2.09</v>
      </c>
      <c r="DG9" s="3">
        <f>DF9*基本シート!$C$3</f>
        <v>33.44</v>
      </c>
      <c r="DH9" s="3">
        <v>0.68</v>
      </c>
      <c r="DI9" s="3">
        <f>DH9*基本シート!$C$3</f>
        <v>10.88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1"/>
        <v>25.77000000000001</v>
      </c>
      <c r="EA9" s="3">
        <f>ROUND(DZ9*基本シート!$C$3,0)</f>
        <v>412</v>
      </c>
      <c r="EB9" s="3">
        <v>0</v>
      </c>
      <c r="EC9" s="3">
        <v>0</v>
      </c>
      <c r="ED9" s="3">
        <v>0.01</v>
      </c>
      <c r="EE9" s="3">
        <v>0.04</v>
      </c>
      <c r="EF9" s="3">
        <v>0.01</v>
      </c>
      <c r="EG9" s="3">
        <v>0.21</v>
      </c>
      <c r="EH9" s="3">
        <v>1.07</v>
      </c>
      <c r="EI9" s="3">
        <v>2.46</v>
      </c>
      <c r="EJ9" s="3">
        <v>3.09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6.89</v>
      </c>
      <c r="FA9" s="3">
        <v>0.23</v>
      </c>
      <c r="FB9" s="3">
        <v>0.2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1.1000000000000001</v>
      </c>
      <c r="FR9" s="3">
        <v>1.28</v>
      </c>
      <c r="FS9" s="3">
        <v>0.62</v>
      </c>
      <c r="FT9" s="3">
        <v>0.3</v>
      </c>
      <c r="FU9" s="3">
        <v>0.89</v>
      </c>
      <c r="FV9" s="3">
        <v>0.72</v>
      </c>
      <c r="FW9" s="3">
        <v>0.38</v>
      </c>
      <c r="FX9" s="3">
        <v>0.24</v>
      </c>
      <c r="FY9" s="3">
        <f t="shared" si="13"/>
        <v>5.96</v>
      </c>
      <c r="FZ9" s="3">
        <v>0.23</v>
      </c>
      <c r="GA9" s="3">
        <v>0.2</v>
      </c>
      <c r="GB9" s="3">
        <v>0.22</v>
      </c>
      <c r="GC9" s="3">
        <v>0.26</v>
      </c>
      <c r="GD9" s="3">
        <v>0.42</v>
      </c>
      <c r="GE9" s="3">
        <v>0.22</v>
      </c>
      <c r="GF9" s="3">
        <v>0.6</v>
      </c>
      <c r="GG9" s="3">
        <v>0.25</v>
      </c>
      <c r="GH9" s="3">
        <v>0.19</v>
      </c>
      <c r="GI9" s="3">
        <v>0.18</v>
      </c>
      <c r="GJ9" s="3">
        <v>0.18</v>
      </c>
      <c r="GK9" s="3">
        <v>0.18</v>
      </c>
      <c r="GL9" s="3">
        <v>0.17</v>
      </c>
      <c r="GM9" s="3">
        <v>0.17</v>
      </c>
      <c r="GN9" s="3">
        <v>0.17</v>
      </c>
      <c r="GO9" s="3">
        <v>0.17</v>
      </c>
      <c r="GP9" s="3">
        <v>1.7</v>
      </c>
      <c r="GQ9" s="3">
        <v>1.65</v>
      </c>
      <c r="GR9" s="3">
        <v>0.67</v>
      </c>
      <c r="GS9" s="3">
        <v>0.3</v>
      </c>
      <c r="GT9" s="3">
        <v>0.89</v>
      </c>
      <c r="GU9" s="3">
        <v>0.72</v>
      </c>
      <c r="GV9" s="3">
        <v>0.38</v>
      </c>
      <c r="GW9" s="3">
        <v>0.24</v>
      </c>
      <c r="GX9" s="3">
        <f t="shared" si="14"/>
        <v>10.360000000000003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465</v>
      </c>
      <c r="C10" s="6" t="str">
        <f t="shared" si="9"/>
        <v>火曜日</v>
      </c>
      <c r="D10" s="6"/>
      <c r="E10" s="6" t="str">
        <f t="shared" si="10"/>
        <v/>
      </c>
      <c r="F10" s="6" t="s">
        <v>426</v>
      </c>
      <c r="G10" s="6" t="s">
        <v>428</v>
      </c>
      <c r="H10" s="3">
        <v>0.2</v>
      </c>
      <c r="I10" s="3">
        <f>IF($E10="〇",H10*基本シート!$E$2,H10*VLOOKUP(LEFT(I$6,FIND("(",I$6)-1),基本シート!$B$6:$C$29,2,FALSE))</f>
        <v>5.9820000000000002</v>
      </c>
      <c r="J10" s="3">
        <v>0.24</v>
      </c>
      <c r="K10" s="3">
        <f>IF($E10="〇",J10*基本シート!$E$2,J10*VLOOKUP(LEFT(K$6,FIND("(",K$6)-1),基本シート!$B$6:$C$29,2,FALSE))</f>
        <v>7.1783999999999999</v>
      </c>
      <c r="L10" s="3">
        <v>0.24</v>
      </c>
      <c r="M10" s="3">
        <f>IF($E10="〇",L10*基本シート!$E$2,L10*VLOOKUP(LEFT(M$6,FIND("(",M$6)-1),基本シート!$B$6:$C$29,2,FALSE))</f>
        <v>7.1783999999999999</v>
      </c>
      <c r="N10" s="3">
        <v>0.24</v>
      </c>
      <c r="O10" s="3">
        <f>IF($E10="〇",N10*基本シート!$E$2,N10*VLOOKUP(LEFT(O$6,FIND("(",O$6)-1),基本シート!$B$6:$C$29,2,FALSE))</f>
        <v>7.1783999999999999</v>
      </c>
      <c r="P10" s="3">
        <v>0.38</v>
      </c>
      <c r="Q10" s="3">
        <f>IF($E10="〇",P10*基本シート!$E$2,P10*VLOOKUP(LEFT(Q$6,FIND("(",Q$6)-1),基本シート!$B$6:$C$29,2,FALSE))</f>
        <v>11.3658</v>
      </c>
      <c r="R10" s="3">
        <v>0.3</v>
      </c>
      <c r="S10" s="3">
        <f>IF($E10="〇",R10*基本シート!$E$2,R10*VLOOKUP(LEFT(S$6,FIND("(",S$6)-1),基本シート!$B$6:$C$29,2,FALSE))</f>
        <v>8.972999999999999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0.01</v>
      </c>
      <c r="W10" s="3">
        <f>IF($E10="〇",V10*基本シート!$E$2,V10*VLOOKUP(LEFT(W$6,FIND("(",W$6)-1),基本シート!$B$6:$C$29,2,FALSE))</f>
        <v>0.36979999999999996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0.01</v>
      </c>
      <c r="AU10" s="3">
        <f>IF($E10="〇",AT10*基本シート!$E$2,AT10*VLOOKUP(LEFT(AU$6,FIND("(",AU$6)-1),基本シート!$B$6:$C$29,2,FALSE))</f>
        <v>0.36979999999999996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0.02</v>
      </c>
      <c r="AY10" s="3">
        <f>IF($E10="〇",AX10*基本シート!$E$2,AX10*VLOOKUP(LEFT(AY$6,FIND("(",AY$6)-1),基本シート!$B$6:$C$29,2,FALSE))</f>
        <v>0.59820000000000007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1.68</v>
      </c>
      <c r="BE10" s="3">
        <f t="shared" si="8"/>
        <v>51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0.31</v>
      </c>
      <c r="BL10" s="3">
        <v>1.91</v>
      </c>
      <c r="BM10" s="3">
        <v>2.52</v>
      </c>
      <c r="BN10" s="3">
        <v>1.89</v>
      </c>
      <c r="BO10" s="3">
        <v>4.68</v>
      </c>
      <c r="BP10" s="3">
        <v>2.9</v>
      </c>
      <c r="BQ10" s="3">
        <v>6.15</v>
      </c>
      <c r="BR10" s="3">
        <v>4.2</v>
      </c>
      <c r="BS10" s="3">
        <v>5.86</v>
      </c>
      <c r="BT10" s="3">
        <v>3.47</v>
      </c>
      <c r="BU10" s="3">
        <v>2.67</v>
      </c>
      <c r="BV10" s="3">
        <v>1.48</v>
      </c>
      <c r="BW10" s="3">
        <v>0.73</v>
      </c>
      <c r="BX10" s="3">
        <v>0.11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0</v>
      </c>
      <c r="CU10" s="3">
        <f>CT10*基本シート!$C$3</f>
        <v>0</v>
      </c>
      <c r="CV10" s="3">
        <v>3.2</v>
      </c>
      <c r="CW10" s="3">
        <f>CV10*基本シート!$C$3</f>
        <v>51.2</v>
      </c>
      <c r="CX10" s="3">
        <v>2.72</v>
      </c>
      <c r="CY10" s="3">
        <f>CX10*基本シート!$C$3</f>
        <v>43.52</v>
      </c>
      <c r="CZ10" s="3">
        <v>5.97</v>
      </c>
      <c r="DA10" s="3">
        <f>CZ10*基本シート!$C$3</f>
        <v>95.52</v>
      </c>
      <c r="DB10" s="3">
        <v>4.03</v>
      </c>
      <c r="DC10" s="3">
        <f>DB10*基本シート!$C$3</f>
        <v>64.48</v>
      </c>
      <c r="DD10" s="3">
        <v>5.68</v>
      </c>
      <c r="DE10" s="3">
        <f>DD10*基本シート!$C$3</f>
        <v>90.88</v>
      </c>
      <c r="DF10" s="3">
        <v>3.28</v>
      </c>
      <c r="DG10" s="3">
        <f>DF10*基本シート!$C$3</f>
        <v>52.48</v>
      </c>
      <c r="DH10" s="3">
        <v>2.44</v>
      </c>
      <c r="DI10" s="3">
        <f>DH10*基本シート!$C$3</f>
        <v>39.04</v>
      </c>
      <c r="DJ10" s="3">
        <v>0.82</v>
      </c>
      <c r="DK10" s="3">
        <f>DJ10*基本シート!$C$3</f>
        <v>13.12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28.230000000000015</v>
      </c>
      <c r="EA10" s="3">
        <f>ROUND(DZ10*基本シート!$C$3,0)</f>
        <v>452</v>
      </c>
      <c r="EB10" s="3">
        <v>0</v>
      </c>
      <c r="EC10" s="3">
        <v>0.03</v>
      </c>
      <c r="ED10" s="3">
        <v>0.02</v>
      </c>
      <c r="EE10" s="3">
        <v>0.03</v>
      </c>
      <c r="EF10" s="3">
        <v>0.01</v>
      </c>
      <c r="EG10" s="3">
        <v>0.05</v>
      </c>
      <c r="EH10" s="3">
        <v>1.61</v>
      </c>
      <c r="EI10" s="3">
        <v>2.23</v>
      </c>
      <c r="EJ10" s="3">
        <v>1.68</v>
      </c>
      <c r="EK10" s="3">
        <v>1.29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6.95</v>
      </c>
      <c r="FA10" s="3">
        <v>0.03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0.01</v>
      </c>
      <c r="FM10" s="3">
        <v>0.01</v>
      </c>
      <c r="FN10" s="3">
        <v>0</v>
      </c>
      <c r="FO10" s="3">
        <v>0</v>
      </c>
      <c r="FP10" s="3">
        <v>0</v>
      </c>
      <c r="FQ10" s="3">
        <v>0.1</v>
      </c>
      <c r="FR10" s="3">
        <v>0.6</v>
      </c>
      <c r="FS10" s="3">
        <v>0.11</v>
      </c>
      <c r="FT10" s="3">
        <v>0.62</v>
      </c>
      <c r="FU10" s="3">
        <v>0.48</v>
      </c>
      <c r="FV10" s="3">
        <v>0.66</v>
      </c>
      <c r="FW10" s="3">
        <v>0.28000000000000003</v>
      </c>
      <c r="FX10" s="3">
        <v>0.24</v>
      </c>
      <c r="FY10" s="3">
        <f t="shared" si="13"/>
        <v>3.1500000000000004</v>
      </c>
      <c r="FZ10" s="3">
        <v>0.23</v>
      </c>
      <c r="GA10" s="3">
        <v>0.21</v>
      </c>
      <c r="GB10" s="3">
        <v>0.22</v>
      </c>
      <c r="GC10" s="3">
        <v>0.21</v>
      </c>
      <c r="GD10" s="3">
        <v>0.39</v>
      </c>
      <c r="GE10" s="3">
        <v>0.56000000000000005</v>
      </c>
      <c r="GF10" s="3">
        <v>0.3</v>
      </c>
      <c r="GG10" s="3">
        <v>0.28999999999999998</v>
      </c>
      <c r="GH10" s="3">
        <v>0.21</v>
      </c>
      <c r="GI10" s="3">
        <v>0.19</v>
      </c>
      <c r="GJ10" s="3">
        <v>0.19</v>
      </c>
      <c r="GK10" s="3">
        <v>0.19</v>
      </c>
      <c r="GL10" s="3">
        <v>0.18</v>
      </c>
      <c r="GM10" s="3">
        <v>0.18</v>
      </c>
      <c r="GN10" s="3">
        <v>0.19</v>
      </c>
      <c r="GO10" s="3">
        <v>0.23</v>
      </c>
      <c r="GP10" s="3">
        <v>0.76</v>
      </c>
      <c r="GQ10" s="3">
        <v>1.33</v>
      </c>
      <c r="GR10" s="3">
        <v>0.22</v>
      </c>
      <c r="GS10" s="3">
        <v>0.62</v>
      </c>
      <c r="GT10" s="3">
        <v>0.47</v>
      </c>
      <c r="GU10" s="3">
        <v>0.67</v>
      </c>
      <c r="GV10" s="3">
        <v>0.28000000000000003</v>
      </c>
      <c r="GW10" s="3">
        <v>0.23</v>
      </c>
      <c r="GX10" s="3">
        <f t="shared" si="14"/>
        <v>8.5500000000000007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466</v>
      </c>
      <c r="C11" s="6" t="str">
        <f t="shared" si="9"/>
        <v>水曜日</v>
      </c>
      <c r="D11" s="6"/>
      <c r="E11" s="6" t="str">
        <f t="shared" si="10"/>
        <v/>
      </c>
      <c r="F11" s="6" t="s">
        <v>428</v>
      </c>
      <c r="G11" s="6" t="s">
        <v>428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0.04</v>
      </c>
      <c r="Q11" s="3">
        <f>IF($E11="〇",P11*基本シート!$E$2,P11*VLOOKUP(LEFT(Q$6,FIND("(",Q$6)-1),基本シート!$B$6:$C$29,2,FALSE))</f>
        <v>1.1964000000000001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0.01</v>
      </c>
      <c r="U11" s="3">
        <f>IF($E11="〇",T11*基本シート!$E$2,T11*VLOOKUP(LEFT(U$6,FIND("(",U$6)-1),基本シート!$B$6:$C$29,2,FALSE))</f>
        <v>0.29910000000000003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0.01</v>
      </c>
      <c r="AS11" s="3">
        <f>IF($E11="〇",AR11*基本シート!$E$2,AR11*VLOOKUP(LEFT(AS$6,FIND("(",AS$6)-1),基本シート!$B$6:$C$29,2,FALSE))</f>
        <v>0.36979999999999996</v>
      </c>
      <c r="AT11" s="3">
        <v>0.01</v>
      </c>
      <c r="AU11" s="3">
        <f>IF($E11="〇",AT11*基本シート!$E$2,AT11*VLOOKUP(LEFT(AU$6,FIND("(",AU$6)-1),基本シート!$B$6:$C$29,2,FALSE))</f>
        <v>0.36979999999999996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9.9999999999999992E-2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0.64</v>
      </c>
      <c r="BL11" s="3">
        <v>2.4500000000000002</v>
      </c>
      <c r="BM11" s="3">
        <v>5.44</v>
      </c>
      <c r="BN11" s="3">
        <v>6.7</v>
      </c>
      <c r="BO11" s="3">
        <v>6.22</v>
      </c>
      <c r="BP11" s="3">
        <v>7.5</v>
      </c>
      <c r="BQ11" s="3">
        <v>6.39</v>
      </c>
      <c r="BR11" s="3">
        <v>4.5</v>
      </c>
      <c r="BS11" s="3">
        <v>4.22</v>
      </c>
      <c r="BT11" s="3">
        <v>6.97</v>
      </c>
      <c r="BU11" s="3">
        <v>5.46</v>
      </c>
      <c r="BV11" s="3">
        <v>3.66</v>
      </c>
      <c r="BW11" s="3">
        <v>1.24</v>
      </c>
      <c r="BX11" s="3">
        <v>0.06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1.94</v>
      </c>
      <c r="CS11" s="3">
        <f>CR11*基本シート!$C$3</f>
        <v>31.04</v>
      </c>
      <c r="CT11" s="3">
        <v>6.49</v>
      </c>
      <c r="CU11" s="3">
        <f>CT11*基本シート!$C$3</f>
        <v>103.84</v>
      </c>
      <c r="CV11" s="3">
        <v>6.05</v>
      </c>
      <c r="CW11" s="3">
        <f>CV11*基本シート!$C$3</f>
        <v>96.8</v>
      </c>
      <c r="CX11" s="3">
        <v>7.35</v>
      </c>
      <c r="CY11" s="3">
        <f>CX11*基本シート!$C$3</f>
        <v>117.6</v>
      </c>
      <c r="CZ11" s="3">
        <v>6.21</v>
      </c>
      <c r="DA11" s="3">
        <f>CZ11*基本シート!$C$3</f>
        <v>99.36</v>
      </c>
      <c r="DB11" s="3">
        <v>4.32</v>
      </c>
      <c r="DC11" s="3">
        <f>DB11*基本シート!$C$3</f>
        <v>69.12</v>
      </c>
      <c r="DD11" s="3">
        <v>4.0599999999999996</v>
      </c>
      <c r="DE11" s="3">
        <f>DD11*基本シート!$C$3</f>
        <v>64.959999999999994</v>
      </c>
      <c r="DF11" s="3">
        <v>6.81</v>
      </c>
      <c r="DG11" s="3">
        <f>DF11*基本シート!$C$3</f>
        <v>108.96</v>
      </c>
      <c r="DH11" s="3">
        <v>5.28</v>
      </c>
      <c r="DI11" s="3">
        <f>DH11*基本シート!$C$3</f>
        <v>84.48</v>
      </c>
      <c r="DJ11" s="3">
        <v>2.65</v>
      </c>
      <c r="DK11" s="3">
        <f>DJ11*基本シート!$C$3</f>
        <v>42.4</v>
      </c>
      <c r="DL11" s="3">
        <v>0.25</v>
      </c>
      <c r="DM11" s="3">
        <f>DL11*基本シート!$C$3</f>
        <v>4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51.529999999999994</v>
      </c>
      <c r="EA11" s="3">
        <f>ROUND(DZ11*基本シート!$C$3,0)</f>
        <v>824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0.36</v>
      </c>
      <c r="EH11" s="3">
        <v>2.0499999999999998</v>
      </c>
      <c r="EI11" s="3">
        <v>3.26</v>
      </c>
      <c r="EJ11" s="3">
        <v>0</v>
      </c>
      <c r="EK11" s="3">
        <v>0</v>
      </c>
      <c r="EL11" s="3">
        <v>0.01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5.6899999999999995</v>
      </c>
      <c r="FA11" s="3">
        <v>0.23</v>
      </c>
      <c r="FB11" s="3">
        <v>0.21</v>
      </c>
      <c r="FC11" s="3">
        <v>0.21</v>
      </c>
      <c r="FD11" s="3">
        <v>0.24</v>
      </c>
      <c r="FE11" s="3">
        <v>0.41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0.01</v>
      </c>
      <c r="FR11" s="3">
        <v>0.18</v>
      </c>
      <c r="FS11" s="3">
        <v>0.25</v>
      </c>
      <c r="FT11" s="3">
        <v>0.56000000000000005</v>
      </c>
      <c r="FU11" s="3">
        <v>0.45</v>
      </c>
      <c r="FV11" s="3">
        <v>0.86</v>
      </c>
      <c r="FW11" s="3">
        <v>0.33</v>
      </c>
      <c r="FX11" s="3">
        <v>0.22</v>
      </c>
      <c r="FY11" s="3">
        <f t="shared" si="13"/>
        <v>4.16</v>
      </c>
      <c r="FZ11" s="3">
        <v>0.23</v>
      </c>
      <c r="GA11" s="3">
        <v>0.2</v>
      </c>
      <c r="GB11" s="3">
        <v>0.2</v>
      </c>
      <c r="GC11" s="3">
        <v>0.23</v>
      </c>
      <c r="GD11" s="3">
        <v>0.47</v>
      </c>
      <c r="GE11" s="3">
        <v>0.28000000000000003</v>
      </c>
      <c r="GF11" s="3">
        <v>0.4</v>
      </c>
      <c r="GG11" s="3">
        <v>0.24</v>
      </c>
      <c r="GH11" s="3">
        <v>0.21</v>
      </c>
      <c r="GI11" s="3">
        <v>0.17</v>
      </c>
      <c r="GJ11" s="3">
        <v>0.14000000000000001</v>
      </c>
      <c r="GK11" s="3">
        <v>0.18</v>
      </c>
      <c r="GL11" s="3">
        <v>0.17</v>
      </c>
      <c r="GM11" s="3">
        <v>0.16</v>
      </c>
      <c r="GN11" s="3">
        <v>0.16</v>
      </c>
      <c r="GO11" s="3">
        <v>0.18</v>
      </c>
      <c r="GP11" s="3">
        <v>1.02</v>
      </c>
      <c r="GQ11" s="3">
        <v>1.17</v>
      </c>
      <c r="GR11" s="3">
        <v>0.31</v>
      </c>
      <c r="GS11" s="3">
        <v>0.56000000000000005</v>
      </c>
      <c r="GT11" s="3">
        <v>0.44</v>
      </c>
      <c r="GU11" s="3">
        <v>0.86</v>
      </c>
      <c r="GV11" s="3">
        <v>0.33</v>
      </c>
      <c r="GW11" s="3">
        <v>0.21</v>
      </c>
      <c r="GX11" s="3">
        <f t="shared" si="14"/>
        <v>8.5200000000000014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467</v>
      </c>
      <c r="C12" s="6" t="str">
        <f t="shared" si="9"/>
        <v>木曜日</v>
      </c>
      <c r="D12" s="6"/>
      <c r="E12" s="6" t="str">
        <f t="shared" si="10"/>
        <v/>
      </c>
      <c r="F12" s="6" t="s">
        <v>428</v>
      </c>
      <c r="G12" s="6" t="s">
        <v>426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0.04</v>
      </c>
      <c r="Q12" s="3">
        <f>IF($E12="〇",P12*基本シート!$E$2,P12*VLOOKUP(LEFT(Q$6,FIND("(",Q$6)-1),基本シート!$B$6:$C$29,2,FALSE))</f>
        <v>1.1964000000000001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0.01</v>
      </c>
      <c r="U12" s="3">
        <f>IF($E12="〇",T12*基本シート!$E$2,T12*VLOOKUP(LEFT(U$6,FIND("(",U$6)-1),基本シート!$B$6:$C$29,2,FALSE))</f>
        <v>0.29910000000000003</v>
      </c>
      <c r="V12" s="3">
        <v>0.01</v>
      </c>
      <c r="W12" s="3">
        <f>IF($E12="〇",V12*基本シート!$E$2,V12*VLOOKUP(LEFT(W$6,FIND("(",W$6)-1),基本シート!$B$6:$C$29,2,FALSE))</f>
        <v>0.36979999999999996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0.02</v>
      </c>
      <c r="AU12" s="3">
        <f>IF($E12="〇",AT12*基本シート!$E$2,AT12*VLOOKUP(LEFT(AU$6,FIND("(",AU$6)-1),基本シート!$B$6:$C$29,2,FALSE))</f>
        <v>0.73959999999999992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0.1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0.06</v>
      </c>
      <c r="BK12" s="3">
        <v>0.77</v>
      </c>
      <c r="BL12" s="3">
        <v>2.08</v>
      </c>
      <c r="BM12" s="3">
        <v>5.49</v>
      </c>
      <c r="BN12" s="3">
        <v>6.72</v>
      </c>
      <c r="BO12" s="3">
        <v>7.76</v>
      </c>
      <c r="BP12" s="3">
        <v>8.6999999999999993</v>
      </c>
      <c r="BQ12" s="3">
        <v>7.97</v>
      </c>
      <c r="BR12" s="3">
        <v>7.29</v>
      </c>
      <c r="BS12" s="3">
        <v>7.63</v>
      </c>
      <c r="BT12" s="3">
        <v>6.02</v>
      </c>
      <c r="BU12" s="3">
        <v>5.15</v>
      </c>
      <c r="BV12" s="3">
        <v>3.22</v>
      </c>
      <c r="BW12" s="3">
        <v>1.39</v>
      </c>
      <c r="BX12" s="3">
        <v>0.28000000000000003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</v>
      </c>
      <c r="CI12" s="3">
        <f>CH12*基本シート!$C$3</f>
        <v>0</v>
      </c>
      <c r="CJ12" s="3">
        <v>0.01</v>
      </c>
      <c r="CK12" s="3">
        <f>CJ12*基本シート!$C$3</f>
        <v>0.16</v>
      </c>
      <c r="CL12" s="3">
        <v>0.01</v>
      </c>
      <c r="CM12" s="3">
        <f>CL12*基本シート!$C$3</f>
        <v>0.16</v>
      </c>
      <c r="CN12" s="3">
        <v>0.01</v>
      </c>
      <c r="CO12" s="3">
        <f>CN12*基本シート!$C$3</f>
        <v>0.16</v>
      </c>
      <c r="CP12" s="3">
        <v>0.01</v>
      </c>
      <c r="CQ12" s="3">
        <f>CP12*基本シート!$C$3</f>
        <v>0.16</v>
      </c>
      <c r="CR12" s="3">
        <v>2.29</v>
      </c>
      <c r="CS12" s="3">
        <f>CR12*基本シート!$C$3</f>
        <v>36.64</v>
      </c>
      <c r="CT12" s="3">
        <v>6.5</v>
      </c>
      <c r="CU12" s="3">
        <f>CT12*基本シート!$C$3</f>
        <v>104</v>
      </c>
      <c r="CV12" s="3">
        <v>7.55</v>
      </c>
      <c r="CW12" s="3">
        <f>CV12*基本シート!$C$3</f>
        <v>120.8</v>
      </c>
      <c r="CX12" s="3">
        <v>8.51</v>
      </c>
      <c r="CY12" s="3">
        <f>CX12*基本シート!$C$3</f>
        <v>136.16</v>
      </c>
      <c r="CZ12" s="3">
        <v>7.69</v>
      </c>
      <c r="DA12" s="3">
        <f>CZ12*基本シート!$C$3</f>
        <v>123.04</v>
      </c>
      <c r="DB12" s="3">
        <v>7.1</v>
      </c>
      <c r="DC12" s="3">
        <f>DB12*基本シート!$C$3</f>
        <v>113.6</v>
      </c>
      <c r="DD12" s="3">
        <v>7.44</v>
      </c>
      <c r="DE12" s="3">
        <f>DD12*基本シート!$C$3</f>
        <v>119.04</v>
      </c>
      <c r="DF12" s="3">
        <v>5.83</v>
      </c>
      <c r="DG12" s="3">
        <f>DF12*基本シート!$C$3</f>
        <v>93.28</v>
      </c>
      <c r="DH12" s="3">
        <v>4.88</v>
      </c>
      <c r="DI12" s="3">
        <f>DH12*基本シート!$C$3</f>
        <v>78.08</v>
      </c>
      <c r="DJ12" s="3">
        <v>2.54</v>
      </c>
      <c r="DK12" s="3">
        <f>DJ12*基本シート!$C$3</f>
        <v>40.64</v>
      </c>
      <c r="DL12" s="3">
        <v>0.16</v>
      </c>
      <c r="DM12" s="3">
        <f>DL12*基本シート!$C$3</f>
        <v>2.56</v>
      </c>
      <c r="DN12" s="3">
        <v>0.13</v>
      </c>
      <c r="DO12" s="3">
        <f>DN12*基本シート!$C$3</f>
        <v>2.08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60.699999999999989</v>
      </c>
      <c r="EA12" s="3">
        <f>ROUND(DZ12*基本シート!$C$3,0)</f>
        <v>971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0.55000000000000004</v>
      </c>
      <c r="EH12" s="3">
        <v>1.82</v>
      </c>
      <c r="EI12" s="3">
        <v>2.94</v>
      </c>
      <c r="EJ12" s="3">
        <v>0.01</v>
      </c>
      <c r="EK12" s="3">
        <v>0.01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0.01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5.34</v>
      </c>
      <c r="FA12" s="3">
        <v>0.21</v>
      </c>
      <c r="FB12" s="3">
        <v>0.24</v>
      </c>
      <c r="FC12" s="3">
        <v>0.22</v>
      </c>
      <c r="FD12" s="3">
        <v>0.26</v>
      </c>
      <c r="FE12" s="3">
        <v>0.32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0.01</v>
      </c>
      <c r="FN12" s="3">
        <v>0</v>
      </c>
      <c r="FO12" s="3">
        <v>0</v>
      </c>
      <c r="FP12" s="3">
        <v>0</v>
      </c>
      <c r="FQ12" s="3">
        <v>0</v>
      </c>
      <c r="FR12" s="3">
        <v>0.14000000000000001</v>
      </c>
      <c r="FS12" s="3">
        <v>0.11</v>
      </c>
      <c r="FT12" s="3">
        <v>0.87</v>
      </c>
      <c r="FU12" s="3">
        <v>0.25</v>
      </c>
      <c r="FV12" s="3">
        <v>0.48</v>
      </c>
      <c r="FW12" s="3">
        <v>0.2</v>
      </c>
      <c r="FX12" s="3">
        <v>0.19</v>
      </c>
      <c r="FY12" s="3">
        <f t="shared" si="13"/>
        <v>3.5</v>
      </c>
      <c r="FZ12" s="3">
        <v>0.2</v>
      </c>
      <c r="GA12" s="3">
        <v>0.23</v>
      </c>
      <c r="GB12" s="3">
        <v>0.22</v>
      </c>
      <c r="GC12" s="3">
        <v>0.25</v>
      </c>
      <c r="GD12" s="3">
        <v>0.41</v>
      </c>
      <c r="GE12" s="3">
        <v>0.22</v>
      </c>
      <c r="GF12" s="3">
        <v>0.26</v>
      </c>
      <c r="GG12" s="3">
        <v>0.27</v>
      </c>
      <c r="GH12" s="3">
        <v>0.21</v>
      </c>
      <c r="GI12" s="3">
        <v>0.2</v>
      </c>
      <c r="GJ12" s="3">
        <v>0.19</v>
      </c>
      <c r="GK12" s="3">
        <v>0.28000000000000003</v>
      </c>
      <c r="GL12" s="3">
        <v>0.2</v>
      </c>
      <c r="GM12" s="3">
        <v>0.19</v>
      </c>
      <c r="GN12" s="3">
        <v>0.19</v>
      </c>
      <c r="GO12" s="3">
        <v>0.27</v>
      </c>
      <c r="GP12" s="3">
        <v>0.67</v>
      </c>
      <c r="GQ12" s="3">
        <v>1.37</v>
      </c>
      <c r="GR12" s="3">
        <v>0.26</v>
      </c>
      <c r="GS12" s="3">
        <v>0.88</v>
      </c>
      <c r="GT12" s="3">
        <v>0.25</v>
      </c>
      <c r="GU12" s="3">
        <v>0.48</v>
      </c>
      <c r="GV12" s="3">
        <v>0.2</v>
      </c>
      <c r="GW12" s="3">
        <v>0.19</v>
      </c>
      <c r="GX12" s="3">
        <f t="shared" si="14"/>
        <v>8.0900000000000016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468</v>
      </c>
      <c r="C13" s="6" t="str">
        <f t="shared" si="9"/>
        <v>金曜日</v>
      </c>
      <c r="D13" s="6"/>
      <c r="E13" s="6" t="str">
        <f t="shared" si="10"/>
        <v/>
      </c>
      <c r="F13" s="6" t="s">
        <v>426</v>
      </c>
      <c r="G13" s="6" t="s">
        <v>428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0.01</v>
      </c>
      <c r="O13" s="3">
        <f>IF($E13="〇",N13*基本シート!$E$2,N13*VLOOKUP(LEFT(O$6,FIND("(",O$6)-1),基本シート!$B$6:$C$29,2,FALSE))</f>
        <v>0.29910000000000003</v>
      </c>
      <c r="P13" s="3">
        <v>0.05</v>
      </c>
      <c r="Q13" s="3">
        <f>IF($E13="〇",P13*基本シート!$E$2,P13*VLOOKUP(LEFT(Q$6,FIND("(",Q$6)-1),基本シート!$B$6:$C$29,2,FALSE))</f>
        <v>1.4955000000000001</v>
      </c>
      <c r="R13" s="3">
        <v>0.01</v>
      </c>
      <c r="S13" s="3">
        <f>IF($E13="〇",R13*基本シート!$E$2,R13*VLOOKUP(LEFT(S$6,FIND("(",S$6)-1),基本シート!$B$6:$C$29,2,FALSE))</f>
        <v>0.29910000000000003</v>
      </c>
      <c r="T13" s="3">
        <v>0.01</v>
      </c>
      <c r="U13" s="3">
        <f>IF($E13="〇",T13*基本シート!$E$2,T13*VLOOKUP(LEFT(U$6,FIND("(",U$6)-1),基本シート!$B$6:$C$29,2,FALSE))</f>
        <v>0.29910000000000003</v>
      </c>
      <c r="V13" s="3">
        <v>0.01</v>
      </c>
      <c r="W13" s="3">
        <f>IF($E13="〇",V13*基本シート!$E$2,V13*VLOOKUP(LEFT(W$6,FIND("(",W$6)-1),基本シート!$B$6:$C$29,2,FALSE))</f>
        <v>0.36979999999999996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9.9999999999999992E-2</v>
      </c>
      <c r="BE13" s="3">
        <f t="shared" si="8"/>
        <v>3</v>
      </c>
      <c r="BF13" s="3">
        <v>0</v>
      </c>
      <c r="BG13" s="3">
        <v>0</v>
      </c>
      <c r="BH13" s="3">
        <v>0</v>
      </c>
      <c r="BI13" s="3">
        <v>0</v>
      </c>
      <c r="BJ13" s="3">
        <v>0.02</v>
      </c>
      <c r="BK13" s="3">
        <v>0.21</v>
      </c>
      <c r="BL13" s="3">
        <v>0.66</v>
      </c>
      <c r="BM13" s="3">
        <v>1.75</v>
      </c>
      <c r="BN13" s="3">
        <v>4.38</v>
      </c>
      <c r="BO13" s="3">
        <v>6.25</v>
      </c>
      <c r="BP13" s="3">
        <v>5.82</v>
      </c>
      <c r="BQ13" s="3">
        <v>6.53</v>
      </c>
      <c r="BR13" s="3">
        <v>6.63</v>
      </c>
      <c r="BS13" s="3">
        <v>5.7</v>
      </c>
      <c r="BT13" s="3">
        <v>6.3</v>
      </c>
      <c r="BU13" s="3">
        <v>3.65</v>
      </c>
      <c r="BV13" s="3">
        <v>1.82</v>
      </c>
      <c r="BW13" s="3">
        <v>1.1200000000000001</v>
      </c>
      <c r="BX13" s="3">
        <v>0.42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0.01</v>
      </c>
      <c r="CI13" s="3">
        <f>CH13*基本シート!$C$3</f>
        <v>0.16</v>
      </c>
      <c r="CJ13" s="3">
        <v>0.01</v>
      </c>
      <c r="CK13" s="3">
        <f>CJ13*基本シート!$C$3</f>
        <v>0.16</v>
      </c>
      <c r="CL13" s="3">
        <v>0.01</v>
      </c>
      <c r="CM13" s="3">
        <f>CL13*基本シート!$C$3</f>
        <v>0.16</v>
      </c>
      <c r="CN13" s="3">
        <v>0.01</v>
      </c>
      <c r="CO13" s="3">
        <f>CN13*基本シート!$C$3</f>
        <v>0.16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0.86</v>
      </c>
      <c r="CU13" s="3">
        <f>CT13*基本シート!$C$3</f>
        <v>13.76</v>
      </c>
      <c r="CV13" s="3">
        <v>6.06</v>
      </c>
      <c r="CW13" s="3">
        <f>CV13*基本シート!$C$3</f>
        <v>96.96</v>
      </c>
      <c r="CX13" s="3">
        <v>5.64</v>
      </c>
      <c r="CY13" s="3">
        <f>CX13*基本シート!$C$3</f>
        <v>90.24</v>
      </c>
      <c r="CZ13" s="3">
        <v>6.35</v>
      </c>
      <c r="DA13" s="3">
        <f>CZ13*基本シート!$C$3</f>
        <v>101.6</v>
      </c>
      <c r="DB13" s="3">
        <v>6.46</v>
      </c>
      <c r="DC13" s="3">
        <f>DB13*基本シート!$C$3</f>
        <v>103.36</v>
      </c>
      <c r="DD13" s="3">
        <v>5.49</v>
      </c>
      <c r="DE13" s="3">
        <f>DD13*基本シート!$C$3</f>
        <v>87.84</v>
      </c>
      <c r="DF13" s="3">
        <v>6.1</v>
      </c>
      <c r="DG13" s="3">
        <f>DF13*基本シート!$C$3</f>
        <v>97.6</v>
      </c>
      <c r="DH13" s="3">
        <v>3.4</v>
      </c>
      <c r="DI13" s="3">
        <f>DH13*基本シート!$C$3</f>
        <v>54.4</v>
      </c>
      <c r="DJ13" s="3">
        <v>1.1399999999999999</v>
      </c>
      <c r="DK13" s="3">
        <f>DJ13*基本シート!$C$3</f>
        <v>18.239999999999998</v>
      </c>
      <c r="DL13" s="3">
        <v>0.14000000000000001</v>
      </c>
      <c r="DM13" s="3">
        <f>DL13*基本シート!$C$3</f>
        <v>2.2400000000000002</v>
      </c>
      <c r="DN13" s="3">
        <v>0.25</v>
      </c>
      <c r="DO13" s="3">
        <f>DN13*基本シート!$C$3</f>
        <v>4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41.95</v>
      </c>
      <c r="EA13" s="3">
        <f>ROUND(DZ13*基本シート!$C$3,0)</f>
        <v>671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0.01</v>
      </c>
      <c r="EH13" s="3">
        <v>0.44</v>
      </c>
      <c r="EI13" s="3">
        <v>1.51</v>
      </c>
      <c r="EJ13" s="3">
        <v>3.31</v>
      </c>
      <c r="EK13" s="3">
        <v>0</v>
      </c>
      <c r="EL13" s="3">
        <v>0.01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5.2899999999999991</v>
      </c>
      <c r="FA13" s="3">
        <v>0.18</v>
      </c>
      <c r="FB13" s="3">
        <v>0.37</v>
      </c>
      <c r="FC13" s="3">
        <v>0.37</v>
      </c>
      <c r="FD13" s="3">
        <v>0.48</v>
      </c>
      <c r="FE13" s="3">
        <v>0.39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0.02</v>
      </c>
      <c r="FR13" s="3">
        <v>0.27</v>
      </c>
      <c r="FS13" s="3">
        <v>0.57999999999999996</v>
      </c>
      <c r="FT13" s="3">
        <v>0.24</v>
      </c>
      <c r="FU13" s="3">
        <v>0.27</v>
      </c>
      <c r="FV13" s="3">
        <v>0.38</v>
      </c>
      <c r="FW13" s="3">
        <v>0.2</v>
      </c>
      <c r="FX13" s="3">
        <v>0.19</v>
      </c>
      <c r="FY13" s="3">
        <f t="shared" si="13"/>
        <v>3.9400000000000004</v>
      </c>
      <c r="FZ13" s="3">
        <v>0.18</v>
      </c>
      <c r="GA13" s="3">
        <v>0.37</v>
      </c>
      <c r="GB13" s="3">
        <v>0.36</v>
      </c>
      <c r="GC13" s="3">
        <v>0.48</v>
      </c>
      <c r="GD13" s="3">
        <v>0.45</v>
      </c>
      <c r="GE13" s="3">
        <v>0.2</v>
      </c>
      <c r="GF13" s="3">
        <v>0.22</v>
      </c>
      <c r="GG13" s="3">
        <v>0.24</v>
      </c>
      <c r="GH13" s="3">
        <v>0.21</v>
      </c>
      <c r="GI13" s="3">
        <v>0.19</v>
      </c>
      <c r="GJ13" s="3">
        <v>0.17</v>
      </c>
      <c r="GK13" s="3">
        <v>0.18</v>
      </c>
      <c r="GL13" s="3">
        <v>0.17</v>
      </c>
      <c r="GM13" s="3">
        <v>0.21</v>
      </c>
      <c r="GN13" s="3">
        <v>0.2</v>
      </c>
      <c r="GO13" s="3">
        <v>0.24</v>
      </c>
      <c r="GP13" s="3">
        <v>0.7</v>
      </c>
      <c r="GQ13" s="3">
        <v>1.26</v>
      </c>
      <c r="GR13" s="3">
        <v>0.75</v>
      </c>
      <c r="GS13" s="3">
        <v>0.24</v>
      </c>
      <c r="GT13" s="3">
        <v>0.27</v>
      </c>
      <c r="GU13" s="3">
        <v>0.38</v>
      </c>
      <c r="GV13" s="3">
        <v>0.2</v>
      </c>
      <c r="GW13" s="3">
        <v>0.19</v>
      </c>
      <c r="GX13" s="3">
        <f t="shared" si="14"/>
        <v>8.06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469</v>
      </c>
      <c r="C14" s="6" t="str">
        <f t="shared" si="9"/>
        <v>土曜日</v>
      </c>
      <c r="D14" s="6"/>
      <c r="E14" s="6" t="str">
        <f t="shared" si="10"/>
        <v>〇</v>
      </c>
      <c r="F14" s="6" t="s">
        <v>428</v>
      </c>
      <c r="G14" s="6" t="s">
        <v>426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0.01</v>
      </c>
      <c r="S14" s="3">
        <f>IF($E14="〇",R14*基本シート!$E$2,R14*VLOOKUP(LEFT(S$6,FIND("(",S$6)-1),基本シート!$B$6:$C$29,2,FALSE))</f>
        <v>0.29910000000000003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0.01</v>
      </c>
      <c r="AW14" s="3">
        <f>IF($E14="〇",AV14*基本シート!$E$2,AV14*VLOOKUP(LEFT(AW$6,FIND("(",AW$6)-1),基本シート!$B$6:$C$29,2,FALSE))</f>
        <v>0.29910000000000003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0.03</v>
      </c>
      <c r="BE14" s="3">
        <f t="shared" si="8"/>
        <v>1</v>
      </c>
      <c r="BF14" s="3">
        <v>0</v>
      </c>
      <c r="BG14" s="3">
        <v>0</v>
      </c>
      <c r="BH14" s="3">
        <v>0</v>
      </c>
      <c r="BI14" s="3">
        <v>0</v>
      </c>
      <c r="BJ14" s="3">
        <v>0.06</v>
      </c>
      <c r="BK14" s="3">
        <v>0.53</v>
      </c>
      <c r="BL14" s="3">
        <v>1.67</v>
      </c>
      <c r="BM14" s="3">
        <v>5.21</v>
      </c>
      <c r="BN14" s="3">
        <v>6.55</v>
      </c>
      <c r="BO14" s="3">
        <v>7.63</v>
      </c>
      <c r="BP14" s="3">
        <v>8.52</v>
      </c>
      <c r="BQ14" s="3">
        <v>8.59</v>
      </c>
      <c r="BR14" s="3">
        <v>8.2100000000000009</v>
      </c>
      <c r="BS14" s="3">
        <v>7.8</v>
      </c>
      <c r="BT14" s="3">
        <v>6.72</v>
      </c>
      <c r="BU14" s="3">
        <v>5.21</v>
      </c>
      <c r="BV14" s="3">
        <v>3.18</v>
      </c>
      <c r="BW14" s="3">
        <v>1.28</v>
      </c>
      <c r="BX14" s="3">
        <v>0.15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</v>
      </c>
      <c r="CQ14" s="3">
        <f>CP14*基本シート!$C$3</f>
        <v>0</v>
      </c>
      <c r="CR14" s="3">
        <v>2.5</v>
      </c>
      <c r="CS14" s="3">
        <f>CR14*基本シート!$C$3</f>
        <v>40</v>
      </c>
      <c r="CT14" s="3">
        <v>6.36</v>
      </c>
      <c r="CU14" s="3">
        <f>CT14*基本シート!$C$3</f>
        <v>101.76</v>
      </c>
      <c r="CV14" s="3">
        <v>7.47</v>
      </c>
      <c r="CW14" s="3">
        <f>CV14*基本シート!$C$3</f>
        <v>119.52</v>
      </c>
      <c r="CX14" s="3">
        <v>8.3699999999999992</v>
      </c>
      <c r="CY14" s="3">
        <f>CX14*基本シート!$C$3</f>
        <v>133.91999999999999</v>
      </c>
      <c r="CZ14" s="3">
        <v>8.44</v>
      </c>
      <c r="DA14" s="3">
        <f>CZ14*基本シート!$C$3</f>
        <v>135.04</v>
      </c>
      <c r="DB14" s="3">
        <v>7.83</v>
      </c>
      <c r="DC14" s="3">
        <f>DB14*基本シート!$C$3</f>
        <v>125.28</v>
      </c>
      <c r="DD14" s="3">
        <v>7.6</v>
      </c>
      <c r="DE14" s="3">
        <f>DD14*基本シート!$C$3</f>
        <v>121.6</v>
      </c>
      <c r="DF14" s="3">
        <v>6.52</v>
      </c>
      <c r="DG14" s="3">
        <f>DF14*基本シート!$C$3</f>
        <v>104.32</v>
      </c>
      <c r="DH14" s="3">
        <v>5.01</v>
      </c>
      <c r="DI14" s="3">
        <f>DH14*基本シート!$C$3</f>
        <v>80.16</v>
      </c>
      <c r="DJ14" s="3">
        <v>2.59</v>
      </c>
      <c r="DK14" s="3">
        <f>DJ14*基本シート!$C$3</f>
        <v>41.44</v>
      </c>
      <c r="DL14" s="3">
        <v>0.23</v>
      </c>
      <c r="DM14" s="3">
        <f>DL14*基本シート!$C$3</f>
        <v>3.68</v>
      </c>
      <c r="DN14" s="3">
        <v>0.02</v>
      </c>
      <c r="DO14" s="3">
        <f>DN14*基本シート!$C$3</f>
        <v>0.32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62.959999999999987</v>
      </c>
      <c r="EA14" s="3">
        <f>ROUND(DZ14*基本シート!$C$3,0)</f>
        <v>1007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0.32</v>
      </c>
      <c r="EH14" s="3">
        <v>1.45</v>
      </c>
      <c r="EI14" s="3">
        <v>2.46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4.24</v>
      </c>
      <c r="FA14" s="3">
        <v>0.18</v>
      </c>
      <c r="FB14" s="3">
        <v>0.17</v>
      </c>
      <c r="FC14" s="3">
        <v>0.18</v>
      </c>
      <c r="FD14" s="3">
        <v>0.24</v>
      </c>
      <c r="FE14" s="3">
        <v>0.15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0.01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0.12</v>
      </c>
      <c r="FS14" s="3">
        <v>0.4</v>
      </c>
      <c r="FT14" s="3">
        <v>0.27</v>
      </c>
      <c r="FU14" s="3">
        <v>0.74</v>
      </c>
      <c r="FV14" s="3">
        <v>0.53</v>
      </c>
      <c r="FW14" s="3">
        <v>0.25</v>
      </c>
      <c r="FX14" s="3">
        <v>0.25</v>
      </c>
      <c r="FY14" s="3">
        <f t="shared" si="13"/>
        <v>3.49</v>
      </c>
      <c r="FZ14" s="3">
        <v>0.18</v>
      </c>
      <c r="GA14" s="3">
        <v>0.17</v>
      </c>
      <c r="GB14" s="3">
        <v>0.18</v>
      </c>
      <c r="GC14" s="3">
        <v>0.24</v>
      </c>
      <c r="GD14" s="3">
        <v>0.21</v>
      </c>
      <c r="GE14" s="3">
        <v>0.21</v>
      </c>
      <c r="GF14" s="3">
        <v>0.22</v>
      </c>
      <c r="GG14" s="3">
        <v>0.25</v>
      </c>
      <c r="GH14" s="3">
        <v>0.19</v>
      </c>
      <c r="GI14" s="3">
        <v>0.16</v>
      </c>
      <c r="GJ14" s="3">
        <v>0.16</v>
      </c>
      <c r="GK14" s="3">
        <v>0.15</v>
      </c>
      <c r="GL14" s="3">
        <v>0.38</v>
      </c>
      <c r="GM14" s="3">
        <v>0.2</v>
      </c>
      <c r="GN14" s="3">
        <v>0.19</v>
      </c>
      <c r="GO14" s="3">
        <v>0.2</v>
      </c>
      <c r="GP14" s="3">
        <v>0.59</v>
      </c>
      <c r="GQ14" s="3">
        <v>1.17</v>
      </c>
      <c r="GR14" s="3">
        <v>0.53</v>
      </c>
      <c r="GS14" s="3">
        <v>0.27</v>
      </c>
      <c r="GT14" s="3">
        <v>0.75</v>
      </c>
      <c r="GU14" s="3">
        <v>0.53</v>
      </c>
      <c r="GV14" s="3">
        <v>0.25</v>
      </c>
      <c r="GW14" s="3">
        <v>0.25</v>
      </c>
      <c r="GX14" s="3">
        <f t="shared" si="14"/>
        <v>7.63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470</v>
      </c>
      <c r="C15" s="6" t="str">
        <f t="shared" si="9"/>
        <v>日曜日</v>
      </c>
      <c r="D15" s="6"/>
      <c r="E15" s="6" t="str">
        <f t="shared" si="10"/>
        <v>〇</v>
      </c>
      <c r="F15" s="6" t="s">
        <v>426</v>
      </c>
      <c r="G15" s="6" t="s">
        <v>426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0.01</v>
      </c>
      <c r="U15" s="3">
        <f>IF($E15="〇",T15*基本シート!$E$2,T15*VLOOKUP(LEFT(U$6,FIND("(",U$6)-1),基本シート!$B$6:$C$29,2,FALSE))</f>
        <v>0.29910000000000003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0.29910000000000003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0.01</v>
      </c>
      <c r="AU15" s="3">
        <f>IF($E15="〇",AT15*基本シート!$E$2,AT15*VLOOKUP(LEFT(AU$6,FIND("(",AU$6)-1),基本シート!$B$6:$C$29,2,FALSE))</f>
        <v>0.29910000000000003</v>
      </c>
      <c r="AV15" s="3">
        <v>0.01</v>
      </c>
      <c r="AW15" s="3">
        <f>IF($E15="〇",AV15*基本シート!$E$2,AV15*VLOOKUP(LEFT(AW$6,FIND("(",AW$6)-1),基本シート!$B$6:$C$29,2,FALSE))</f>
        <v>0.29910000000000003</v>
      </c>
      <c r="AX15" s="3">
        <v>0.02</v>
      </c>
      <c r="AY15" s="3">
        <f>IF($E15="〇",AX15*基本シート!$E$2,AX15*VLOOKUP(LEFT(AY$6,FIND("(",AY$6)-1),基本シート!$B$6:$C$29,2,FALSE))</f>
        <v>0.59820000000000007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7.0000000000000007E-2</v>
      </c>
      <c r="BE15" s="3">
        <f t="shared" si="8"/>
        <v>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0.13</v>
      </c>
      <c r="BL15" s="3">
        <v>0.47</v>
      </c>
      <c r="BM15" s="3">
        <v>1.59</v>
      </c>
      <c r="BN15" s="3">
        <v>4.33</v>
      </c>
      <c r="BO15" s="3">
        <v>4.62</v>
      </c>
      <c r="BP15" s="3">
        <v>4.7300000000000004</v>
      </c>
      <c r="BQ15" s="3">
        <v>6.43</v>
      </c>
      <c r="BR15" s="3">
        <v>5.5</v>
      </c>
      <c r="BS15" s="3">
        <v>5.26</v>
      </c>
      <c r="BT15" s="3">
        <v>5.7</v>
      </c>
      <c r="BU15" s="3">
        <v>4.33</v>
      </c>
      <c r="BV15" s="3">
        <v>2.4700000000000002</v>
      </c>
      <c r="BW15" s="3">
        <v>0.96</v>
      </c>
      <c r="BX15" s="3">
        <v>0.16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0.01</v>
      </c>
      <c r="CS15" s="3">
        <f>CR15*基本シート!$C$3</f>
        <v>0.16</v>
      </c>
      <c r="CT15" s="3">
        <v>0.62</v>
      </c>
      <c r="CU15" s="3">
        <f>CT15*基本シート!$C$3</f>
        <v>9.92</v>
      </c>
      <c r="CV15" s="3">
        <v>4.38</v>
      </c>
      <c r="CW15" s="3">
        <f>CV15*基本シート!$C$3</f>
        <v>70.08</v>
      </c>
      <c r="CX15" s="3">
        <v>4.54</v>
      </c>
      <c r="CY15" s="3">
        <f>CX15*基本シート!$C$3</f>
        <v>72.64</v>
      </c>
      <c r="CZ15" s="3">
        <v>5.97</v>
      </c>
      <c r="DA15" s="3">
        <f>CZ15*基本シート!$C$3</f>
        <v>95.52</v>
      </c>
      <c r="DB15" s="3">
        <v>4.75</v>
      </c>
      <c r="DC15" s="3">
        <f>DB15*基本シート!$C$3</f>
        <v>76</v>
      </c>
      <c r="DD15" s="3">
        <v>5.0199999999999996</v>
      </c>
      <c r="DE15" s="3">
        <f>DD15*基本シート!$C$3</f>
        <v>80.319999999999993</v>
      </c>
      <c r="DF15" s="3">
        <v>5.48</v>
      </c>
      <c r="DG15" s="3">
        <f>DF15*基本シート!$C$3</f>
        <v>87.68</v>
      </c>
      <c r="DH15" s="3">
        <v>4.1500000000000004</v>
      </c>
      <c r="DI15" s="3">
        <f>DH15*基本シート!$C$3</f>
        <v>66.400000000000006</v>
      </c>
      <c r="DJ15" s="3">
        <v>1.74</v>
      </c>
      <c r="DK15" s="3">
        <f>DJ15*基本シート!$C$3</f>
        <v>27.84</v>
      </c>
      <c r="DL15" s="3">
        <v>0.02</v>
      </c>
      <c r="DM15" s="3">
        <f>DL15*基本シート!$C$3</f>
        <v>0.32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36.700000000000003</v>
      </c>
      <c r="EA15" s="3">
        <f>ROUND(DZ15*基本シート!$C$3,0)</f>
        <v>587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0.21</v>
      </c>
      <c r="EI15" s="3">
        <v>1.17</v>
      </c>
      <c r="EJ15" s="3">
        <v>3.44</v>
      </c>
      <c r="EK15" s="3">
        <v>0.05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4.88</v>
      </c>
      <c r="FA15" s="3">
        <v>0.21</v>
      </c>
      <c r="FB15" s="3">
        <v>0.2</v>
      </c>
      <c r="FC15" s="3">
        <v>0.18</v>
      </c>
      <c r="FD15" s="3">
        <v>0.2</v>
      </c>
      <c r="FE15" s="3">
        <v>0.18</v>
      </c>
      <c r="FF15" s="3">
        <v>0.11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</v>
      </c>
      <c r="FR15" s="3">
        <v>0.84</v>
      </c>
      <c r="FS15" s="3">
        <v>0.06</v>
      </c>
      <c r="FT15" s="3">
        <v>0.47</v>
      </c>
      <c r="FU15" s="3">
        <v>0.75</v>
      </c>
      <c r="FV15" s="3">
        <v>0.39</v>
      </c>
      <c r="FW15" s="3">
        <v>0.2</v>
      </c>
      <c r="FX15" s="3">
        <v>0.19</v>
      </c>
      <c r="FY15" s="3">
        <f t="shared" si="13"/>
        <v>3.99</v>
      </c>
      <c r="FZ15" s="3">
        <v>0.21</v>
      </c>
      <c r="GA15" s="3">
        <v>0.2</v>
      </c>
      <c r="GB15" s="3">
        <v>0.18</v>
      </c>
      <c r="GC15" s="3">
        <v>0.2</v>
      </c>
      <c r="GD15" s="3">
        <v>0.18</v>
      </c>
      <c r="GE15" s="3">
        <v>0.24</v>
      </c>
      <c r="GF15" s="3">
        <v>0.26</v>
      </c>
      <c r="GG15" s="3">
        <v>0.42</v>
      </c>
      <c r="GH15" s="3">
        <v>0.27</v>
      </c>
      <c r="GI15" s="3">
        <v>0.19</v>
      </c>
      <c r="GJ15" s="3">
        <v>0.18</v>
      </c>
      <c r="GK15" s="3">
        <v>0.46</v>
      </c>
      <c r="GL15" s="3">
        <v>0.76</v>
      </c>
      <c r="GM15" s="3">
        <v>0.24</v>
      </c>
      <c r="GN15" s="3">
        <v>0.22</v>
      </c>
      <c r="GO15" s="3">
        <v>0.18</v>
      </c>
      <c r="GP15" s="3">
        <v>0.73</v>
      </c>
      <c r="GQ15" s="3">
        <v>1.79</v>
      </c>
      <c r="GR15" s="3">
        <v>0.22</v>
      </c>
      <c r="GS15" s="3">
        <v>0.48</v>
      </c>
      <c r="GT15" s="3">
        <v>0.76</v>
      </c>
      <c r="GU15" s="3">
        <v>0.4</v>
      </c>
      <c r="GV15" s="3">
        <v>0.2</v>
      </c>
      <c r="GW15" s="3">
        <v>0.19</v>
      </c>
      <c r="GX15" s="3">
        <f t="shared" si="14"/>
        <v>9.1599999999999984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471</v>
      </c>
      <c r="C16" s="6" t="str">
        <f t="shared" si="9"/>
        <v>月曜日</v>
      </c>
      <c r="D16" s="6"/>
      <c r="E16" s="6" t="str">
        <f t="shared" si="10"/>
        <v/>
      </c>
      <c r="F16" s="6" t="s">
        <v>426</v>
      </c>
      <c r="G16" s="6" t="s">
        <v>426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0.04</v>
      </c>
      <c r="Q16" s="3">
        <f>IF($E16="〇",P16*基本シート!$E$2,P16*VLOOKUP(LEFT(Q$6,FIND("(",Q$6)-1),基本シート!$B$6:$C$29,2,FALSE))</f>
        <v>1.1964000000000001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0.01</v>
      </c>
      <c r="W16" s="3">
        <f>IF($E16="〇",V16*基本シート!$E$2,V16*VLOOKUP(LEFT(W$6,FIND("(",W$6)-1),基本シート!$B$6:$C$29,2,FALSE))</f>
        <v>0.36979999999999996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0.01</v>
      </c>
      <c r="BA16" s="3">
        <f>IF($E16="〇",AZ16*基本シート!$E$2,AZ16*VLOOKUP(LEFT(BA$6,FIND("(",BA$6)-1),基本シート!$B$6:$C$29,2,FALSE))</f>
        <v>0.29910000000000003</v>
      </c>
      <c r="BB16" s="3">
        <v>0.01</v>
      </c>
      <c r="BC16" s="3">
        <f>IF($E16="〇",BB16*基本シート!$E$2,BB16*VLOOKUP(LEFT(BC$6,FIND("(",BC$6)-1),基本シート!$B$6:$C$29,2,FALSE))</f>
        <v>0.29910000000000003</v>
      </c>
      <c r="BD16" s="3">
        <f t="shared" si="7"/>
        <v>0.10999999999999999</v>
      </c>
      <c r="BE16" s="3">
        <f t="shared" si="8"/>
        <v>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0.13</v>
      </c>
      <c r="BL16" s="3">
        <v>0.68</v>
      </c>
      <c r="BM16" s="3">
        <v>0.86</v>
      </c>
      <c r="BN16" s="3">
        <v>1.75</v>
      </c>
      <c r="BO16" s="3">
        <v>3.37</v>
      </c>
      <c r="BP16" s="3">
        <v>2.7</v>
      </c>
      <c r="BQ16" s="3">
        <v>3.92</v>
      </c>
      <c r="BR16" s="3">
        <v>2.57</v>
      </c>
      <c r="BS16" s="3">
        <v>2.25</v>
      </c>
      <c r="BT16" s="3">
        <v>2.54</v>
      </c>
      <c r="BU16" s="3">
        <v>3.23</v>
      </c>
      <c r="BV16" s="3">
        <v>2.2000000000000002</v>
      </c>
      <c r="BW16" s="3">
        <v>0.7</v>
      </c>
      <c r="BX16" s="3">
        <v>0.09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0.01</v>
      </c>
      <c r="CM16" s="3">
        <f>CL16*基本シート!$C$3</f>
        <v>0.16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</v>
      </c>
      <c r="CU16" s="3">
        <f>CT16*基本シート!$C$3</f>
        <v>0</v>
      </c>
      <c r="CV16" s="3">
        <v>0.41</v>
      </c>
      <c r="CW16" s="3">
        <f>CV16*基本シート!$C$3</f>
        <v>6.56</v>
      </c>
      <c r="CX16" s="3">
        <v>2.14</v>
      </c>
      <c r="CY16" s="3">
        <f>CX16*基本シート!$C$3</f>
        <v>34.24</v>
      </c>
      <c r="CZ16" s="3">
        <v>3.75</v>
      </c>
      <c r="DA16" s="3">
        <f>CZ16*基本シート!$C$3</f>
        <v>60</v>
      </c>
      <c r="DB16" s="3">
        <v>2.4</v>
      </c>
      <c r="DC16" s="3">
        <f>DB16*基本シート!$C$3</f>
        <v>38.4</v>
      </c>
      <c r="DD16" s="3">
        <v>2.08</v>
      </c>
      <c r="DE16" s="3">
        <f>DD16*基本シート!$C$3</f>
        <v>33.28</v>
      </c>
      <c r="DF16" s="3">
        <v>2.34</v>
      </c>
      <c r="DG16" s="3">
        <f>DF16*基本シート!$C$3</f>
        <v>37.44</v>
      </c>
      <c r="DH16" s="3">
        <v>3.01</v>
      </c>
      <c r="DI16" s="3">
        <f>DH16*基本シート!$C$3</f>
        <v>48.16</v>
      </c>
      <c r="DJ16" s="3">
        <v>1.59</v>
      </c>
      <c r="DK16" s="3">
        <f>DJ16*基本シート!$C$3</f>
        <v>25.44</v>
      </c>
      <c r="DL16" s="3">
        <v>0.02</v>
      </c>
      <c r="DM16" s="3">
        <f>DL16*基本シート!$C$3</f>
        <v>0.32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1"/>
        <v>17.800000000000004</v>
      </c>
      <c r="EA16" s="3">
        <f>ROUND(DZ16*基本シート!$C$3,0)</f>
        <v>285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0.17</v>
      </c>
      <c r="EI16" s="3">
        <v>0.6</v>
      </c>
      <c r="EJ16" s="3">
        <v>1.55</v>
      </c>
      <c r="EK16" s="3">
        <v>2.77</v>
      </c>
      <c r="EL16" s="3">
        <v>0.38</v>
      </c>
      <c r="EM16" s="3">
        <v>0</v>
      </c>
      <c r="EN16" s="3">
        <v>0</v>
      </c>
      <c r="EO16" s="3">
        <v>0.01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5.4799999999999995</v>
      </c>
      <c r="FA16" s="3">
        <v>0.19</v>
      </c>
      <c r="FB16" s="3">
        <v>0.19</v>
      </c>
      <c r="FC16" s="3">
        <v>0.2</v>
      </c>
      <c r="FD16" s="3">
        <v>0.24</v>
      </c>
      <c r="FE16" s="3">
        <v>0.37</v>
      </c>
      <c r="FF16" s="3">
        <v>0.08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0.08</v>
      </c>
      <c r="FR16" s="3">
        <v>0.44</v>
      </c>
      <c r="FS16" s="3">
        <v>7.0000000000000007E-2</v>
      </c>
      <c r="FT16" s="3">
        <v>0.4</v>
      </c>
      <c r="FU16" s="3">
        <v>0.45</v>
      </c>
      <c r="FV16" s="3">
        <v>0.59</v>
      </c>
      <c r="FW16" s="3">
        <v>0.48</v>
      </c>
      <c r="FX16" s="3">
        <v>0.28999999999999998</v>
      </c>
      <c r="FY16" s="3">
        <f t="shared" si="13"/>
        <v>4.08</v>
      </c>
      <c r="FZ16" s="3">
        <v>0.19</v>
      </c>
      <c r="GA16" s="3">
        <v>0.19</v>
      </c>
      <c r="GB16" s="3">
        <v>0.2</v>
      </c>
      <c r="GC16" s="3">
        <v>0.24</v>
      </c>
      <c r="GD16" s="3">
        <v>0.4</v>
      </c>
      <c r="GE16" s="3">
        <v>0.21</v>
      </c>
      <c r="GF16" s="3">
        <v>0.51</v>
      </c>
      <c r="GG16" s="3">
        <v>0.26</v>
      </c>
      <c r="GH16" s="3">
        <v>0.2</v>
      </c>
      <c r="GI16" s="3">
        <v>0.19</v>
      </c>
      <c r="GJ16" s="3">
        <v>0.18</v>
      </c>
      <c r="GK16" s="3">
        <v>0.17</v>
      </c>
      <c r="GL16" s="3">
        <v>0.17</v>
      </c>
      <c r="GM16" s="3">
        <v>0.16</v>
      </c>
      <c r="GN16" s="3">
        <v>0.2</v>
      </c>
      <c r="GO16" s="3">
        <v>0.23</v>
      </c>
      <c r="GP16" s="3">
        <v>0.69</v>
      </c>
      <c r="GQ16" s="3">
        <v>1.1299999999999999</v>
      </c>
      <c r="GR16" s="3">
        <v>0.16</v>
      </c>
      <c r="GS16" s="3">
        <v>0.41</v>
      </c>
      <c r="GT16" s="3">
        <v>0.45</v>
      </c>
      <c r="GU16" s="3">
        <v>0.59</v>
      </c>
      <c r="GV16" s="3">
        <v>0.48</v>
      </c>
      <c r="GW16" s="3">
        <v>0.28999999999999998</v>
      </c>
      <c r="GX16" s="3">
        <f t="shared" si="14"/>
        <v>7.9000000000000012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472</v>
      </c>
      <c r="C17" s="6" t="str">
        <f t="shared" si="9"/>
        <v>火曜日</v>
      </c>
      <c r="D17" s="6"/>
      <c r="E17" s="6" t="str">
        <f t="shared" si="10"/>
        <v/>
      </c>
      <c r="F17" s="6" t="s">
        <v>428</v>
      </c>
      <c r="G17" s="6" t="s">
        <v>428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0.04</v>
      </c>
      <c r="Q17" s="3">
        <f>IF($E17="〇",P17*基本シート!$E$2,P17*VLOOKUP(LEFT(Q$6,FIND("(",Q$6)-1),基本シート!$B$6:$C$29,2,FALSE))</f>
        <v>1.1964000000000001</v>
      </c>
      <c r="R17" s="3">
        <v>0.01</v>
      </c>
      <c r="S17" s="3">
        <f>IF($E17="〇",R17*基本シート!$E$2,R17*VLOOKUP(LEFT(S$6,FIND("(",S$6)-1),基本シート!$B$6:$C$29,2,FALSE))</f>
        <v>0.29910000000000003</v>
      </c>
      <c r="T17" s="3">
        <v>0.01</v>
      </c>
      <c r="U17" s="3">
        <f>IF($E17="〇",T17*基本シート!$E$2,T17*VLOOKUP(LEFT(U$6,FIND("(",U$6)-1),基本シート!$B$6:$C$29,2,FALSE))</f>
        <v>0.29910000000000003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9.9999999999999992E-2</v>
      </c>
      <c r="BE17" s="3">
        <f t="shared" si="8"/>
        <v>3</v>
      </c>
      <c r="BF17" s="3">
        <v>0</v>
      </c>
      <c r="BG17" s="3">
        <v>0</v>
      </c>
      <c r="BH17" s="3">
        <v>0</v>
      </c>
      <c r="BI17" s="3">
        <v>0</v>
      </c>
      <c r="BJ17" s="3">
        <v>0.06</v>
      </c>
      <c r="BK17" s="3">
        <v>0.79</v>
      </c>
      <c r="BL17" s="3">
        <v>2.5299999999999998</v>
      </c>
      <c r="BM17" s="3">
        <v>5.19</v>
      </c>
      <c r="BN17" s="3">
        <v>6.68</v>
      </c>
      <c r="BO17" s="3">
        <v>6.69</v>
      </c>
      <c r="BP17" s="3">
        <v>7.99</v>
      </c>
      <c r="BQ17" s="3">
        <v>6.29</v>
      </c>
      <c r="BR17" s="3">
        <v>4.92</v>
      </c>
      <c r="BS17" s="3">
        <v>4.5199999999999996</v>
      </c>
      <c r="BT17" s="3">
        <v>5.83</v>
      </c>
      <c r="BU17" s="3">
        <v>4.95</v>
      </c>
      <c r="BV17" s="3">
        <v>3.36</v>
      </c>
      <c r="BW17" s="3">
        <v>1.05</v>
      </c>
      <c r="BX17" s="3">
        <v>0.2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2.5099999999999998</v>
      </c>
      <c r="CS17" s="3">
        <f>CR17*基本シート!$C$3</f>
        <v>40.159999999999997</v>
      </c>
      <c r="CT17" s="3">
        <v>6.49</v>
      </c>
      <c r="CU17" s="3">
        <f>CT17*基本シート!$C$3</f>
        <v>103.84</v>
      </c>
      <c r="CV17" s="3">
        <v>6.53</v>
      </c>
      <c r="CW17" s="3">
        <f>CV17*基本シート!$C$3</f>
        <v>104.48</v>
      </c>
      <c r="CX17" s="3">
        <v>7.85</v>
      </c>
      <c r="CY17" s="3">
        <f>CX17*基本シート!$C$3</f>
        <v>125.6</v>
      </c>
      <c r="CZ17" s="3">
        <v>6.14</v>
      </c>
      <c r="DA17" s="3">
        <f>CZ17*基本シート!$C$3</f>
        <v>98.24</v>
      </c>
      <c r="DB17" s="3">
        <v>4.75</v>
      </c>
      <c r="DC17" s="3">
        <f>DB17*基本シート!$C$3</f>
        <v>76</v>
      </c>
      <c r="DD17" s="3">
        <v>4.3</v>
      </c>
      <c r="DE17" s="3">
        <f>DD17*基本シート!$C$3</f>
        <v>68.8</v>
      </c>
      <c r="DF17" s="3">
        <v>5.66</v>
      </c>
      <c r="DG17" s="3">
        <f>DF17*基本シート!$C$3</f>
        <v>90.56</v>
      </c>
      <c r="DH17" s="3">
        <v>4.76</v>
      </c>
      <c r="DI17" s="3">
        <f>DH17*基本シート!$C$3</f>
        <v>76.16</v>
      </c>
      <c r="DJ17" s="3">
        <v>2.83</v>
      </c>
      <c r="DK17" s="3">
        <f>DJ17*基本シート!$C$3</f>
        <v>45.28</v>
      </c>
      <c r="DL17" s="3">
        <v>0.68</v>
      </c>
      <c r="DM17" s="3">
        <f>DL17*基本シート!$C$3</f>
        <v>10.88</v>
      </c>
      <c r="DN17" s="3">
        <v>0.05</v>
      </c>
      <c r="DO17" s="3">
        <f>DN17*基本シート!$C$3</f>
        <v>0.8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52.59999999999998</v>
      </c>
      <c r="EA17" s="3">
        <f>ROUND(DZ17*基本シート!$C$3,0)</f>
        <v>842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0.57999999999999996</v>
      </c>
      <c r="EH17" s="3">
        <v>2.1</v>
      </c>
      <c r="EI17" s="3">
        <v>2.4300000000000002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5.1100000000000003</v>
      </c>
      <c r="FA17" s="3">
        <v>0.19</v>
      </c>
      <c r="FB17" s="3">
        <v>0.18</v>
      </c>
      <c r="FC17" s="3">
        <v>0.25</v>
      </c>
      <c r="FD17" s="3">
        <v>0.19</v>
      </c>
      <c r="FE17" s="3">
        <v>0.27</v>
      </c>
      <c r="FF17" s="3">
        <v>0</v>
      </c>
      <c r="FG17" s="3">
        <v>0</v>
      </c>
      <c r="FH17" s="3">
        <v>0</v>
      </c>
      <c r="FI17" s="3">
        <v>0</v>
      </c>
      <c r="FJ17" s="3">
        <v>0.01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</v>
      </c>
      <c r="FQ17" s="3">
        <v>0</v>
      </c>
      <c r="FR17" s="3">
        <v>0.02</v>
      </c>
      <c r="FS17" s="3">
        <v>0.85</v>
      </c>
      <c r="FT17" s="3">
        <v>0.35</v>
      </c>
      <c r="FU17" s="3">
        <v>0.5</v>
      </c>
      <c r="FV17" s="3">
        <v>0.69</v>
      </c>
      <c r="FW17" s="3">
        <v>0.33</v>
      </c>
      <c r="FX17" s="3">
        <v>0.22</v>
      </c>
      <c r="FY17" s="3">
        <f t="shared" si="13"/>
        <v>4.0600000000000005</v>
      </c>
      <c r="FZ17" s="3">
        <v>0.19</v>
      </c>
      <c r="GA17" s="3">
        <v>0.18</v>
      </c>
      <c r="GB17" s="3">
        <v>0.25</v>
      </c>
      <c r="GC17" s="3">
        <v>0.19</v>
      </c>
      <c r="GD17" s="3">
        <v>0.36</v>
      </c>
      <c r="GE17" s="3">
        <v>0.21</v>
      </c>
      <c r="GF17" s="3">
        <v>0.43</v>
      </c>
      <c r="GG17" s="3">
        <v>0.25</v>
      </c>
      <c r="GH17" s="3">
        <v>0.19</v>
      </c>
      <c r="GI17" s="3">
        <v>0.17</v>
      </c>
      <c r="GJ17" s="3">
        <v>0.14000000000000001</v>
      </c>
      <c r="GK17" s="3">
        <v>0.15</v>
      </c>
      <c r="GL17" s="3">
        <v>0.17</v>
      </c>
      <c r="GM17" s="3">
        <v>0.22</v>
      </c>
      <c r="GN17" s="3">
        <v>0.18</v>
      </c>
      <c r="GO17" s="3">
        <v>0.19</v>
      </c>
      <c r="GP17" s="3">
        <v>0.53</v>
      </c>
      <c r="GQ17" s="3">
        <v>0.39</v>
      </c>
      <c r="GR17" s="3">
        <v>1.01</v>
      </c>
      <c r="GS17" s="3">
        <v>0.35</v>
      </c>
      <c r="GT17" s="3">
        <v>0.5</v>
      </c>
      <c r="GU17" s="3">
        <v>0.7</v>
      </c>
      <c r="GV17" s="3">
        <v>0.33</v>
      </c>
      <c r="GW17" s="3">
        <v>0.22</v>
      </c>
      <c r="GX17" s="3">
        <f t="shared" si="14"/>
        <v>7.4999999999999991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473</v>
      </c>
      <c r="C18" s="6" t="str">
        <f t="shared" si="9"/>
        <v>水曜日</v>
      </c>
      <c r="D18" s="6"/>
      <c r="E18" s="6" t="str">
        <f t="shared" si="10"/>
        <v/>
      </c>
      <c r="F18" s="6" t="s">
        <v>428</v>
      </c>
      <c r="G18" s="6" t="s">
        <v>428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0.05</v>
      </c>
      <c r="Q18" s="3">
        <f>IF($E18="〇",P18*基本シート!$E$2,P18*VLOOKUP(LEFT(Q$6,FIND("(",Q$6)-1),基本シート!$B$6:$C$29,2,FALSE))</f>
        <v>1.4955000000000001</v>
      </c>
      <c r="R18" s="3">
        <v>0.01</v>
      </c>
      <c r="S18" s="3">
        <f>IF($E18="〇",R18*基本シート!$E$2,R18*VLOOKUP(LEFT(S$6,FIND("(",S$6)-1),基本シート!$B$6:$C$29,2,FALSE))</f>
        <v>0.29910000000000003</v>
      </c>
      <c r="T18" s="3">
        <v>0.01</v>
      </c>
      <c r="U18" s="3">
        <f>IF($E18="〇",T18*基本シート!$E$2,T18*VLOOKUP(LEFT(U$6,FIND("(",U$6)-1),基本シート!$B$6:$C$29,2,FALSE))</f>
        <v>0.29910000000000003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0.01</v>
      </c>
      <c r="AW18" s="3">
        <f>IF($E18="〇",AV18*基本シート!$E$2,AV18*VLOOKUP(LEFT(AW$6,FIND("(",AW$6)-1),基本シート!$B$6:$C$29,2,FALSE))</f>
        <v>0.36979999999999996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0.13</v>
      </c>
      <c r="BE18" s="3">
        <f t="shared" si="8"/>
        <v>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0.27</v>
      </c>
      <c r="BL18" s="3">
        <v>1.1299999999999999</v>
      </c>
      <c r="BM18" s="3">
        <v>4.6399999999999997</v>
      </c>
      <c r="BN18" s="3">
        <v>6.51</v>
      </c>
      <c r="BO18" s="3">
        <v>7.45</v>
      </c>
      <c r="BP18" s="3">
        <v>7.99</v>
      </c>
      <c r="BQ18" s="3">
        <v>8.33</v>
      </c>
      <c r="BR18" s="3">
        <v>7.01</v>
      </c>
      <c r="BS18" s="3">
        <v>6.32</v>
      </c>
      <c r="BT18" s="3">
        <v>5.8</v>
      </c>
      <c r="BU18" s="3">
        <v>2.92</v>
      </c>
      <c r="BV18" s="3">
        <v>3.14</v>
      </c>
      <c r="BW18" s="3">
        <v>1.34</v>
      </c>
      <c r="BX18" s="3">
        <v>0.33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0.01</v>
      </c>
      <c r="CQ18" s="3">
        <f>CP18*基本シート!$C$3</f>
        <v>0.16</v>
      </c>
      <c r="CR18" s="3">
        <v>1.08</v>
      </c>
      <c r="CS18" s="3">
        <f>CR18*基本シート!$C$3</f>
        <v>17.28</v>
      </c>
      <c r="CT18" s="3">
        <v>4.9000000000000004</v>
      </c>
      <c r="CU18" s="3">
        <f>CT18*基本シート!$C$3</f>
        <v>78.400000000000006</v>
      </c>
      <c r="CV18" s="3">
        <v>7.28</v>
      </c>
      <c r="CW18" s="3">
        <f>CV18*基本シート!$C$3</f>
        <v>116.48</v>
      </c>
      <c r="CX18" s="3">
        <v>7.83</v>
      </c>
      <c r="CY18" s="3">
        <f>CX18*基本シート!$C$3</f>
        <v>125.28</v>
      </c>
      <c r="CZ18" s="3">
        <v>8.15</v>
      </c>
      <c r="DA18" s="3">
        <f>CZ18*基本シート!$C$3</f>
        <v>130.4</v>
      </c>
      <c r="DB18" s="3">
        <v>6.81</v>
      </c>
      <c r="DC18" s="3">
        <f>DB18*基本シート!$C$3</f>
        <v>108.96</v>
      </c>
      <c r="DD18" s="3">
        <v>6.12</v>
      </c>
      <c r="DE18" s="3">
        <f>DD18*基本シート!$C$3</f>
        <v>97.92</v>
      </c>
      <c r="DF18" s="3">
        <v>5.63</v>
      </c>
      <c r="DG18" s="3">
        <f>DF18*基本シート!$C$3</f>
        <v>90.08</v>
      </c>
      <c r="DH18" s="3">
        <v>2.76</v>
      </c>
      <c r="DI18" s="3">
        <f>DH18*基本シート!$C$3</f>
        <v>44.16</v>
      </c>
      <c r="DJ18" s="3">
        <v>2.62</v>
      </c>
      <c r="DK18" s="3">
        <f>DJ18*基本シート!$C$3</f>
        <v>41.92</v>
      </c>
      <c r="DL18" s="3">
        <v>0.73</v>
      </c>
      <c r="DM18" s="3">
        <f>DL18*基本シート!$C$3</f>
        <v>11.68</v>
      </c>
      <c r="DN18" s="3">
        <v>0.1</v>
      </c>
      <c r="DO18" s="3">
        <f>DN18*基本シート!$C$3</f>
        <v>1.6</v>
      </c>
      <c r="DP18" s="3">
        <v>0</v>
      </c>
      <c r="DQ18" s="3">
        <f>DP18*基本シート!$C$3</f>
        <v>0</v>
      </c>
      <c r="DR18" s="3">
        <v>0.01</v>
      </c>
      <c r="DS18" s="3">
        <f>DR18*基本シート!$C$3</f>
        <v>0.16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54.059999999999995</v>
      </c>
      <c r="EA18" s="3">
        <f>ROUND(DZ18*基本シート!$C$3,0)</f>
        <v>865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0.84</v>
      </c>
      <c r="EI18" s="3">
        <v>3.33</v>
      </c>
      <c r="EJ18" s="3">
        <v>1.43</v>
      </c>
      <c r="EK18" s="3">
        <v>0.01</v>
      </c>
      <c r="EL18" s="3">
        <v>0</v>
      </c>
      <c r="EM18" s="3">
        <v>0</v>
      </c>
      <c r="EN18" s="3">
        <v>0.01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5.6199999999999992</v>
      </c>
      <c r="FA18" s="3">
        <v>0.23</v>
      </c>
      <c r="FB18" s="3">
        <v>0.21</v>
      </c>
      <c r="FC18" s="3">
        <v>0.19</v>
      </c>
      <c r="FD18" s="3">
        <v>0.18</v>
      </c>
      <c r="FE18" s="3">
        <v>0.32</v>
      </c>
      <c r="FF18" s="3">
        <v>0.16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0.01</v>
      </c>
      <c r="FS18" s="3">
        <v>0.65</v>
      </c>
      <c r="FT18" s="3">
        <v>0.65</v>
      </c>
      <c r="FU18" s="3">
        <v>0.9</v>
      </c>
      <c r="FV18" s="3">
        <v>0.45</v>
      </c>
      <c r="FW18" s="3">
        <v>0.43</v>
      </c>
      <c r="FX18" s="3">
        <v>0.27</v>
      </c>
      <c r="FY18" s="3">
        <f t="shared" si="13"/>
        <v>4.6500000000000004</v>
      </c>
      <c r="FZ18" s="3">
        <v>0.23</v>
      </c>
      <c r="GA18" s="3">
        <v>0.21</v>
      </c>
      <c r="GB18" s="3">
        <v>0.19</v>
      </c>
      <c r="GC18" s="3">
        <v>0.18</v>
      </c>
      <c r="GD18" s="3">
        <v>0.36</v>
      </c>
      <c r="GE18" s="3">
        <v>0.43</v>
      </c>
      <c r="GF18" s="3">
        <v>0.28999999999999998</v>
      </c>
      <c r="GG18" s="3">
        <v>0.23</v>
      </c>
      <c r="GH18" s="3">
        <v>0.18</v>
      </c>
      <c r="GI18" s="3">
        <v>0.16</v>
      </c>
      <c r="GJ18" s="3">
        <v>0.16</v>
      </c>
      <c r="GK18" s="3">
        <v>0.18</v>
      </c>
      <c r="GL18" s="3">
        <v>0.19</v>
      </c>
      <c r="GM18" s="3">
        <v>0.2</v>
      </c>
      <c r="GN18" s="3">
        <v>0.17</v>
      </c>
      <c r="GO18" s="3">
        <v>0.16</v>
      </c>
      <c r="GP18" s="3">
        <v>0.52</v>
      </c>
      <c r="GQ18" s="3">
        <v>0.62</v>
      </c>
      <c r="GR18" s="3">
        <v>0.89</v>
      </c>
      <c r="GS18" s="3">
        <v>0.66</v>
      </c>
      <c r="GT18" s="3">
        <v>0.9</v>
      </c>
      <c r="GU18" s="3">
        <v>0.45</v>
      </c>
      <c r="GV18" s="3">
        <v>0.44</v>
      </c>
      <c r="GW18" s="3">
        <v>0.28000000000000003</v>
      </c>
      <c r="GX18" s="3">
        <f t="shared" si="14"/>
        <v>8.2800000000000011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474</v>
      </c>
      <c r="C19" s="6" t="str">
        <f t="shared" si="9"/>
        <v>木曜日</v>
      </c>
      <c r="D19" s="6"/>
      <c r="E19" s="6" t="str">
        <f t="shared" si="10"/>
        <v/>
      </c>
      <c r="F19" s="6" t="s">
        <v>428</v>
      </c>
      <c r="G19" s="6" t="s">
        <v>428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0.04</v>
      </c>
      <c r="Q19" s="3">
        <f>IF($E19="〇",P19*基本シート!$E$2,P19*VLOOKUP(LEFT(Q$6,FIND("(",Q$6)-1),基本シート!$B$6:$C$29,2,FALSE))</f>
        <v>1.1964000000000001</v>
      </c>
      <c r="R19" s="3">
        <v>0.01</v>
      </c>
      <c r="S19" s="3">
        <f>IF($E19="〇",R19*基本シート!$E$2,R19*VLOOKUP(LEFT(S$6,FIND("(",S$6)-1),基本シート!$B$6:$C$29,2,FALSE))</f>
        <v>0.29910000000000003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</v>
      </c>
      <c r="W19" s="3">
        <f>IF($E19="〇",V19*基本シート!$E$2,V19*VLOOKUP(LEFT(W$6,FIND("(",W$6)-1),基本シート!$B$6:$C$29,2,FALSE))</f>
        <v>0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0.02</v>
      </c>
      <c r="AS19" s="3">
        <f>IF($E19="〇",AR19*基本シート!$E$2,AR19*VLOOKUP(LEFT(AS$6,FIND("(",AS$6)-1),基本シート!$B$6:$C$29,2,FALSE))</f>
        <v>0.73959999999999992</v>
      </c>
      <c r="AT19" s="3">
        <v>0.01</v>
      </c>
      <c r="AU19" s="3">
        <f>IF($E19="〇",AT19*基本シート!$E$2,AT19*VLOOKUP(LEFT(AU$6,FIND("(",AU$6)-1),基本シート!$B$6:$C$29,2,FALSE))</f>
        <v>0.36979999999999996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0.12999999999999998</v>
      </c>
      <c r="BE19" s="3">
        <f t="shared" si="8"/>
        <v>4</v>
      </c>
      <c r="BF19" s="3">
        <v>0</v>
      </c>
      <c r="BG19" s="3">
        <v>0</v>
      </c>
      <c r="BH19" s="3">
        <v>0</v>
      </c>
      <c r="BI19" s="3">
        <v>0</v>
      </c>
      <c r="BJ19" s="3">
        <v>0.01</v>
      </c>
      <c r="BK19" s="3">
        <v>0.22</v>
      </c>
      <c r="BL19" s="3">
        <v>0.82</v>
      </c>
      <c r="BM19" s="3">
        <v>3.23</v>
      </c>
      <c r="BN19" s="3">
        <v>6.48</v>
      </c>
      <c r="BO19" s="3">
        <v>7.47</v>
      </c>
      <c r="BP19" s="3">
        <v>8.11</v>
      </c>
      <c r="BQ19" s="3">
        <v>7.89</v>
      </c>
      <c r="BR19" s="3">
        <v>7.47</v>
      </c>
      <c r="BS19" s="3">
        <v>5.63</v>
      </c>
      <c r="BT19" s="3">
        <v>6.44</v>
      </c>
      <c r="BU19" s="3">
        <v>5.29</v>
      </c>
      <c r="BV19" s="3">
        <v>3.33</v>
      </c>
      <c r="BW19" s="3">
        <v>1.41</v>
      </c>
      <c r="BX19" s="3">
        <v>0.22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0.01</v>
      </c>
      <c r="CO19" s="3">
        <f>CN19*基本シート!$C$3</f>
        <v>0.16</v>
      </c>
      <c r="CP19" s="3">
        <v>0.01</v>
      </c>
      <c r="CQ19" s="3">
        <f>CP19*基本シート!$C$3</f>
        <v>0.16</v>
      </c>
      <c r="CR19" s="3">
        <v>0.57999999999999996</v>
      </c>
      <c r="CS19" s="3">
        <f>CR19*基本シート!$C$3</f>
        <v>9.2799999999999994</v>
      </c>
      <c r="CT19" s="3">
        <v>3.43</v>
      </c>
      <c r="CU19" s="3">
        <f>CT19*基本シート!$C$3</f>
        <v>54.88</v>
      </c>
      <c r="CV19" s="3">
        <v>7.24</v>
      </c>
      <c r="CW19" s="3">
        <f>CV19*基本シート!$C$3</f>
        <v>115.84</v>
      </c>
      <c r="CX19" s="3">
        <v>7.89</v>
      </c>
      <c r="CY19" s="3">
        <f>CX19*基本シート!$C$3</f>
        <v>126.24</v>
      </c>
      <c r="CZ19" s="3">
        <v>7.72</v>
      </c>
      <c r="DA19" s="3">
        <f>CZ19*基本シート!$C$3</f>
        <v>123.52</v>
      </c>
      <c r="DB19" s="3">
        <v>7.33</v>
      </c>
      <c r="DC19" s="3">
        <f>DB19*基本シート!$C$3</f>
        <v>117.28</v>
      </c>
      <c r="DD19" s="3">
        <v>5.48</v>
      </c>
      <c r="DE19" s="3">
        <f>DD19*基本シート!$C$3</f>
        <v>87.68</v>
      </c>
      <c r="DF19" s="3">
        <v>6.28</v>
      </c>
      <c r="DG19" s="3">
        <f>DF19*基本シート!$C$3</f>
        <v>100.48</v>
      </c>
      <c r="DH19" s="3">
        <v>5.14</v>
      </c>
      <c r="DI19" s="3">
        <f>DH19*基本シート!$C$3</f>
        <v>82.24</v>
      </c>
      <c r="DJ19" s="3">
        <v>2.83</v>
      </c>
      <c r="DK19" s="3">
        <f>DJ19*基本シート!$C$3</f>
        <v>45.28</v>
      </c>
      <c r="DL19" s="3">
        <v>0.67</v>
      </c>
      <c r="DM19" s="3">
        <f>DL19*基本シート!$C$3</f>
        <v>10.72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11"/>
        <v>54.65</v>
      </c>
      <c r="EA19" s="3">
        <f>ROUND(DZ19*基本シート!$C$3,0)</f>
        <v>874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0.44</v>
      </c>
      <c r="EI19" s="3">
        <v>2.42</v>
      </c>
      <c r="EJ19" s="3">
        <v>2.87</v>
      </c>
      <c r="EK19" s="3">
        <v>0.05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5.79</v>
      </c>
      <c r="FA19" s="3">
        <v>0.2</v>
      </c>
      <c r="FB19" s="3">
        <v>0.17</v>
      </c>
      <c r="FC19" s="3">
        <v>0.18</v>
      </c>
      <c r="FD19" s="3">
        <v>0.18</v>
      </c>
      <c r="FE19" s="3">
        <v>0.35</v>
      </c>
      <c r="FF19" s="3">
        <v>0.01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1.22</v>
      </c>
      <c r="FT19" s="3">
        <v>0.52</v>
      </c>
      <c r="FU19" s="3">
        <v>0.74</v>
      </c>
      <c r="FV19" s="3">
        <v>1.05</v>
      </c>
      <c r="FW19" s="3">
        <v>0.59</v>
      </c>
      <c r="FX19" s="3">
        <v>0.35</v>
      </c>
      <c r="FY19" s="3">
        <f t="shared" si="13"/>
        <v>5.56</v>
      </c>
      <c r="FZ19" s="3">
        <v>0.2</v>
      </c>
      <c r="GA19" s="3">
        <v>0.17</v>
      </c>
      <c r="GB19" s="3">
        <v>0.18</v>
      </c>
      <c r="GC19" s="3">
        <v>0.18</v>
      </c>
      <c r="GD19" s="3">
        <v>0.39</v>
      </c>
      <c r="GE19" s="3">
        <v>0.23</v>
      </c>
      <c r="GF19" s="3">
        <v>0.38</v>
      </c>
      <c r="GG19" s="3">
        <v>0.23</v>
      </c>
      <c r="GH19" s="3">
        <v>0.18</v>
      </c>
      <c r="GI19" s="3">
        <v>0.18</v>
      </c>
      <c r="GJ19" s="3">
        <v>0.22</v>
      </c>
      <c r="GK19" s="3">
        <v>0.16</v>
      </c>
      <c r="GL19" s="3">
        <v>0.14000000000000001</v>
      </c>
      <c r="GM19" s="3">
        <v>0.15</v>
      </c>
      <c r="GN19" s="3">
        <v>0.16</v>
      </c>
      <c r="GO19" s="3">
        <v>0.15</v>
      </c>
      <c r="GP19" s="3">
        <v>0.5</v>
      </c>
      <c r="GQ19" s="3">
        <v>0.74</v>
      </c>
      <c r="GR19" s="3">
        <v>1.45</v>
      </c>
      <c r="GS19" s="3">
        <v>0.53</v>
      </c>
      <c r="GT19" s="3">
        <v>0.75</v>
      </c>
      <c r="GU19" s="3">
        <v>1.05</v>
      </c>
      <c r="GV19" s="3">
        <v>0.6</v>
      </c>
      <c r="GW19" s="3">
        <v>0.35</v>
      </c>
      <c r="GX19" s="3">
        <f t="shared" si="14"/>
        <v>9.2700000000000014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475</v>
      </c>
      <c r="C20" s="6" t="str">
        <f t="shared" si="9"/>
        <v>金曜日</v>
      </c>
      <c r="D20" s="6"/>
      <c r="E20" s="6" t="str">
        <f t="shared" si="10"/>
        <v/>
      </c>
      <c r="F20" s="6" t="s">
        <v>428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0.25</v>
      </c>
      <c r="Q20" s="3">
        <f>IF($E20="〇",P20*基本シート!$E$2,P20*VLOOKUP(LEFT(Q$6,FIND("(",Q$6)-1),基本シート!$B$6:$C$29,2,FALSE))</f>
        <v>7.4775</v>
      </c>
      <c r="R20" s="3">
        <v>0.01</v>
      </c>
      <c r="S20" s="3">
        <f>IF($E20="〇",R20*基本シート!$E$2,R20*VLOOKUP(LEFT(S$6,FIND("(",S$6)-1),基本シート!$B$6:$C$29,2,FALSE))</f>
        <v>0.29910000000000003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0.36979999999999996</v>
      </c>
      <c r="AX20" s="3">
        <v>0.01</v>
      </c>
      <c r="AY20" s="3">
        <f>IF($E20="〇",AX20*基本シート!$E$2,AX20*VLOOKUP(LEFT(AY$6,FIND("(",AY$6)-1),基本シート!$B$6:$C$29,2,FALSE))</f>
        <v>0.29910000000000003</v>
      </c>
      <c r="AZ20" s="3">
        <v>0.01</v>
      </c>
      <c r="BA20" s="3">
        <f>IF($E20="〇",AZ20*基本シート!$E$2,AZ20*VLOOKUP(LEFT(BA$6,FIND("(",BA$6)-1),基本シート!$B$6:$C$29,2,FALSE))</f>
        <v>0.29910000000000003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0.06</v>
      </c>
      <c r="BK20" s="3">
        <v>0.82</v>
      </c>
      <c r="BL20" s="3">
        <v>2.85</v>
      </c>
      <c r="BM20" s="3">
        <v>4.45</v>
      </c>
      <c r="BN20" s="3">
        <v>4.84</v>
      </c>
      <c r="BO20" s="3">
        <v>5.86</v>
      </c>
      <c r="BP20" s="3">
        <v>7.44</v>
      </c>
      <c r="BQ20" s="3">
        <v>8.35</v>
      </c>
      <c r="BR20" s="3">
        <v>6.38</v>
      </c>
      <c r="BS20" s="3">
        <v>7.75</v>
      </c>
      <c r="BT20" s="3">
        <v>6.76</v>
      </c>
      <c r="BU20" s="3">
        <v>4.8499999999999996</v>
      </c>
      <c r="BV20" s="3">
        <v>3.33</v>
      </c>
      <c r="BW20" s="3">
        <v>1.45</v>
      </c>
      <c r="BX20" s="3">
        <v>0.18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0.01</v>
      </c>
      <c r="CO20" s="3">
        <f>CN20*基本シート!$C$3</f>
        <v>0.16</v>
      </c>
      <c r="CP20" s="3">
        <v>0.01</v>
      </c>
      <c r="CQ20" s="3">
        <f>CP20*基本シート!$C$3</f>
        <v>0.16</v>
      </c>
      <c r="CR20" s="3">
        <v>1.37</v>
      </c>
      <c r="CS20" s="3">
        <f>CR20*基本シート!$C$3</f>
        <v>21.92</v>
      </c>
      <c r="CT20" s="3">
        <v>3.59</v>
      </c>
      <c r="CU20" s="3">
        <f>CT20*基本シート!$C$3</f>
        <v>57.44</v>
      </c>
      <c r="CV20" s="3">
        <v>5.44</v>
      </c>
      <c r="CW20" s="3">
        <f>CV20*基本シート!$C$3</f>
        <v>87.04</v>
      </c>
      <c r="CX20" s="3">
        <v>7.2</v>
      </c>
      <c r="CY20" s="3">
        <f>CX20*基本シート!$C$3</f>
        <v>115.2</v>
      </c>
      <c r="CZ20" s="3">
        <v>8.2200000000000006</v>
      </c>
      <c r="DA20" s="3">
        <f>CZ20*基本シート!$C$3</f>
        <v>131.52000000000001</v>
      </c>
      <c r="DB20" s="3">
        <v>6.19</v>
      </c>
      <c r="DC20" s="3">
        <f>DB20*基本シート!$C$3</f>
        <v>99.04</v>
      </c>
      <c r="DD20" s="3">
        <v>7.41</v>
      </c>
      <c r="DE20" s="3">
        <f>DD20*基本シート!$C$3</f>
        <v>118.56</v>
      </c>
      <c r="DF20" s="3">
        <v>6.4</v>
      </c>
      <c r="DG20" s="3">
        <f>DF20*基本シート!$C$3</f>
        <v>102.4</v>
      </c>
      <c r="DH20" s="3">
        <v>4.5599999999999996</v>
      </c>
      <c r="DI20" s="3">
        <f>DH20*基本シート!$C$3</f>
        <v>72.959999999999994</v>
      </c>
      <c r="DJ20" s="3">
        <v>2.67</v>
      </c>
      <c r="DK20" s="3">
        <f>DJ20*基本シート!$C$3</f>
        <v>42.72</v>
      </c>
      <c r="DL20" s="3">
        <v>0.46</v>
      </c>
      <c r="DM20" s="3">
        <f>DL20*基本シート!$C$3</f>
        <v>7.36</v>
      </c>
      <c r="DN20" s="3">
        <v>0.04</v>
      </c>
      <c r="DO20" s="3">
        <f>DN20*基本シート!$C$3</f>
        <v>0.64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1"/>
        <v>53.599999999999994</v>
      </c>
      <c r="EA20" s="3">
        <f>ROUND(DZ20*基本シート!$C$3,0)</f>
        <v>858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0.62</v>
      </c>
      <c r="EH20" s="3">
        <v>2.54</v>
      </c>
      <c r="EI20" s="3">
        <v>2.83</v>
      </c>
      <c r="EJ20" s="3">
        <v>0.86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6.8500000000000005</v>
      </c>
      <c r="FA20" s="3">
        <v>0.26</v>
      </c>
      <c r="FB20" s="3">
        <v>0.22</v>
      </c>
      <c r="FC20" s="3">
        <v>0.22</v>
      </c>
      <c r="FD20" s="3">
        <v>0.18</v>
      </c>
      <c r="FE20" s="3">
        <v>0.03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0.28000000000000003</v>
      </c>
      <c r="FS20" s="3">
        <v>0.18</v>
      </c>
      <c r="FT20" s="3">
        <v>0.47</v>
      </c>
      <c r="FU20" s="3">
        <v>1.17</v>
      </c>
      <c r="FV20" s="3">
        <v>0.64</v>
      </c>
      <c r="FW20" s="3">
        <v>0.35</v>
      </c>
      <c r="FX20" s="3">
        <v>0.26</v>
      </c>
      <c r="FY20" s="3">
        <f t="shared" si="13"/>
        <v>4.2699999999999996</v>
      </c>
      <c r="FZ20" s="3">
        <v>0.26</v>
      </c>
      <c r="GA20" s="3">
        <v>0.22</v>
      </c>
      <c r="GB20" s="3">
        <v>0.22</v>
      </c>
      <c r="GC20" s="3">
        <v>0.18</v>
      </c>
      <c r="GD20" s="3">
        <v>0.34</v>
      </c>
      <c r="GE20" s="3">
        <v>0.2</v>
      </c>
      <c r="GF20" s="3">
        <v>0.31</v>
      </c>
      <c r="GG20" s="3">
        <v>0.25</v>
      </c>
      <c r="GH20" s="3">
        <v>0.39</v>
      </c>
      <c r="GI20" s="3">
        <v>0.42</v>
      </c>
      <c r="GJ20" s="3">
        <v>0.24</v>
      </c>
      <c r="GK20" s="3">
        <v>0.14000000000000001</v>
      </c>
      <c r="GL20" s="3">
        <v>0.19</v>
      </c>
      <c r="GM20" s="3">
        <v>0.34</v>
      </c>
      <c r="GN20" s="3">
        <v>0.36</v>
      </c>
      <c r="GO20" s="3">
        <v>0.28999999999999998</v>
      </c>
      <c r="GP20" s="3">
        <v>0.66</v>
      </c>
      <c r="GQ20" s="3">
        <v>1.28</v>
      </c>
      <c r="GR20" s="3">
        <v>0.32</v>
      </c>
      <c r="GS20" s="3">
        <v>0.47</v>
      </c>
      <c r="GT20" s="3">
        <v>1.17</v>
      </c>
      <c r="GU20" s="3">
        <v>0.64</v>
      </c>
      <c r="GV20" s="3">
        <v>0.35</v>
      </c>
      <c r="GW20" s="3">
        <v>0.26</v>
      </c>
      <c r="GX20" s="3">
        <f t="shared" si="14"/>
        <v>9.5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476</v>
      </c>
      <c r="C21" s="6" t="str">
        <f t="shared" si="9"/>
        <v>土曜日</v>
      </c>
      <c r="D21" s="6"/>
      <c r="E21" s="6" t="str">
        <f t="shared" si="10"/>
        <v>〇</v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0.01</v>
      </c>
      <c r="K21" s="3">
        <f>IF($E21="〇",J21*基本シート!$E$2,J21*VLOOKUP(LEFT(K$6,FIND("(",K$6)-1),基本シート!$B$6:$C$29,2,FALSE))</f>
        <v>0.29910000000000003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0.03</v>
      </c>
      <c r="S21" s="3">
        <f>IF($E21="〇",R21*基本シート!$E$2,R21*VLOOKUP(LEFT(S$6,FIND("(",S$6)-1),基本シート!$B$6:$C$29,2,FALSE))</f>
        <v>0.89729999999999999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0.01</v>
      </c>
      <c r="AS21" s="3">
        <f>IF($E21="〇",AR21*基本シート!$E$2,AR21*VLOOKUP(LEFT(AS$6,FIND("(",AS$6)-1),基本シート!$B$6:$C$29,2,FALSE))</f>
        <v>0.29910000000000003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0.29910000000000003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0.02</v>
      </c>
      <c r="BA21" s="3">
        <f>IF($E21="〇",AZ21*基本シート!$E$2,AZ21*VLOOKUP(LEFT(BA$6,FIND("(",BA$6)-1),基本シート!$B$6:$C$29,2,FALSE))</f>
        <v>0.59820000000000007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</v>
      </c>
      <c r="BE21" s="3">
        <f t="shared" si="8"/>
        <v>3</v>
      </c>
      <c r="BF21" s="3">
        <v>0</v>
      </c>
      <c r="BG21" s="3">
        <v>0</v>
      </c>
      <c r="BH21" s="3">
        <v>0</v>
      </c>
      <c r="BI21" s="3">
        <v>0</v>
      </c>
      <c r="BJ21" s="3">
        <v>0.06</v>
      </c>
      <c r="BK21" s="3">
        <v>0.71</v>
      </c>
      <c r="BL21" s="3">
        <v>2.58</v>
      </c>
      <c r="BM21" s="3">
        <v>4.97</v>
      </c>
      <c r="BN21" s="3">
        <v>6.33</v>
      </c>
      <c r="BO21" s="3">
        <v>7.31</v>
      </c>
      <c r="BP21" s="3">
        <v>8.2100000000000009</v>
      </c>
      <c r="BQ21" s="3">
        <v>8.36</v>
      </c>
      <c r="BR21" s="3">
        <v>7.39</v>
      </c>
      <c r="BS21" s="3">
        <v>7.67</v>
      </c>
      <c r="BT21" s="3">
        <v>6.06</v>
      </c>
      <c r="BU21" s="3">
        <v>4.7300000000000004</v>
      </c>
      <c r="BV21" s="3">
        <v>1.36</v>
      </c>
      <c r="BW21" s="3">
        <v>1.33</v>
      </c>
      <c r="BX21" s="3">
        <v>0.19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1.59</v>
      </c>
      <c r="CS21" s="3">
        <f>CR21*基本シート!$C$3</f>
        <v>25.44</v>
      </c>
      <c r="CT21" s="3">
        <v>5.82</v>
      </c>
      <c r="CU21" s="3">
        <f>CT21*基本シート!$C$3</f>
        <v>93.12</v>
      </c>
      <c r="CV21" s="3">
        <v>7.13</v>
      </c>
      <c r="CW21" s="3">
        <f>CV21*基本シート!$C$3</f>
        <v>114.08</v>
      </c>
      <c r="CX21" s="3">
        <v>8.06</v>
      </c>
      <c r="CY21" s="3">
        <f>CX21*基本シート!$C$3</f>
        <v>128.96</v>
      </c>
      <c r="CZ21" s="3">
        <v>8.1999999999999993</v>
      </c>
      <c r="DA21" s="3">
        <f>CZ21*基本シート!$C$3</f>
        <v>131.19999999999999</v>
      </c>
      <c r="DB21" s="3">
        <v>6.84</v>
      </c>
      <c r="DC21" s="3">
        <f>DB21*基本シート!$C$3</f>
        <v>109.44</v>
      </c>
      <c r="DD21" s="3">
        <v>7.16</v>
      </c>
      <c r="DE21" s="3">
        <f>DD21*基本シート!$C$3</f>
        <v>114.56</v>
      </c>
      <c r="DF21" s="3">
        <v>5.63</v>
      </c>
      <c r="DG21" s="3">
        <f>DF21*基本シート!$C$3</f>
        <v>90.08</v>
      </c>
      <c r="DH21" s="3">
        <v>4.33</v>
      </c>
      <c r="DI21" s="3">
        <f>DH21*基本シート!$C$3</f>
        <v>69.28</v>
      </c>
      <c r="DJ21" s="3">
        <v>0.69</v>
      </c>
      <c r="DK21" s="3">
        <f>DJ21*基本シート!$C$3</f>
        <v>11.04</v>
      </c>
      <c r="DL21" s="3">
        <v>0.19</v>
      </c>
      <c r="DM21" s="3">
        <f>DL21*基本シート!$C$3</f>
        <v>3.04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0.01</v>
      </c>
      <c r="DS21" s="3">
        <f>DR21*基本シート!$C$3</f>
        <v>0.16</v>
      </c>
      <c r="DT21" s="3">
        <v>0</v>
      </c>
      <c r="DU21" s="3">
        <f>DT21*基本シート!$C$3</f>
        <v>0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55.699999999999989</v>
      </c>
      <c r="EA21" s="3">
        <f>ROUND(DZ21*基本シート!$C$3,0)</f>
        <v>891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2.21</v>
      </c>
      <c r="EI21" s="3">
        <v>3.09</v>
      </c>
      <c r="EJ21" s="3">
        <v>0.3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5.97</v>
      </c>
      <c r="FA21" s="3">
        <v>0.21</v>
      </c>
      <c r="FB21" s="3">
        <v>0.36</v>
      </c>
      <c r="FC21" s="3">
        <v>0.42</v>
      </c>
      <c r="FD21" s="3">
        <v>0.22</v>
      </c>
      <c r="FE21" s="3">
        <v>0.12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0.04</v>
      </c>
      <c r="FR21" s="3">
        <v>0.11</v>
      </c>
      <c r="FS21" s="3">
        <v>0.24</v>
      </c>
      <c r="FT21" s="3">
        <v>0.34</v>
      </c>
      <c r="FU21" s="3">
        <v>0.87</v>
      </c>
      <c r="FV21" s="3">
        <v>0.56999999999999995</v>
      </c>
      <c r="FW21" s="3">
        <v>0.54</v>
      </c>
      <c r="FX21" s="3">
        <v>0.28999999999999998</v>
      </c>
      <c r="FY21" s="3">
        <f t="shared" si="13"/>
        <v>4.3400000000000007</v>
      </c>
      <c r="FZ21" s="3">
        <v>0.21</v>
      </c>
      <c r="GA21" s="3">
        <v>0.36</v>
      </c>
      <c r="GB21" s="3">
        <v>0.42</v>
      </c>
      <c r="GC21" s="3">
        <v>0.22</v>
      </c>
      <c r="GD21" s="3">
        <v>0.18</v>
      </c>
      <c r="GE21" s="3">
        <v>0.36</v>
      </c>
      <c r="GF21" s="3">
        <v>0.37</v>
      </c>
      <c r="GG21" s="3">
        <v>0.28999999999999998</v>
      </c>
      <c r="GH21" s="3">
        <v>0.21</v>
      </c>
      <c r="GI21" s="3">
        <v>0.18</v>
      </c>
      <c r="GJ21" s="3">
        <v>0.16</v>
      </c>
      <c r="GK21" s="3">
        <v>0.16</v>
      </c>
      <c r="GL21" s="3">
        <v>0.55000000000000004</v>
      </c>
      <c r="GM21" s="3">
        <v>0.51</v>
      </c>
      <c r="GN21" s="3">
        <v>0.43</v>
      </c>
      <c r="GO21" s="3">
        <v>0.4</v>
      </c>
      <c r="GP21" s="3">
        <v>0.71</v>
      </c>
      <c r="GQ21" s="3">
        <v>1.25</v>
      </c>
      <c r="GR21" s="3">
        <v>0.43</v>
      </c>
      <c r="GS21" s="3">
        <v>0.34</v>
      </c>
      <c r="GT21" s="3">
        <v>0.87</v>
      </c>
      <c r="GU21" s="3">
        <v>0.57999999999999996</v>
      </c>
      <c r="GV21" s="3">
        <v>0.55000000000000004</v>
      </c>
      <c r="GW21" s="3">
        <v>0.28999999999999998</v>
      </c>
      <c r="GX21" s="3">
        <f t="shared" si="14"/>
        <v>10.029999999999999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477</v>
      </c>
      <c r="C22" s="6" t="str">
        <f t="shared" si="9"/>
        <v>日曜日</v>
      </c>
      <c r="D22" s="6"/>
      <c r="E22" s="6" t="str">
        <f t="shared" si="10"/>
        <v>〇</v>
      </c>
      <c r="F22" s="6" t="s">
        <v>428</v>
      </c>
      <c r="G22" s="6" t="s">
        <v>431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0.01</v>
      </c>
      <c r="AW22" s="3">
        <f>IF($E22="〇",AV22*基本シート!$E$2,AV22*VLOOKUP(LEFT(AW$6,FIND("(",AW$6)-1),基本シート!$B$6:$C$29,2,FALSE))</f>
        <v>0.29910000000000003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1</v>
      </c>
      <c r="BF22" s="3">
        <v>0</v>
      </c>
      <c r="BG22" s="3">
        <v>0</v>
      </c>
      <c r="BH22" s="3">
        <v>0</v>
      </c>
      <c r="BI22" s="3">
        <v>0</v>
      </c>
      <c r="BJ22" s="3">
        <v>0.01</v>
      </c>
      <c r="BK22" s="3">
        <v>0.47</v>
      </c>
      <c r="BL22" s="3">
        <v>1.86</v>
      </c>
      <c r="BM22" s="3">
        <v>4.47</v>
      </c>
      <c r="BN22" s="3">
        <v>6.73</v>
      </c>
      <c r="BO22" s="3">
        <v>7.6</v>
      </c>
      <c r="BP22" s="3">
        <v>7.76</v>
      </c>
      <c r="BQ22" s="3">
        <v>8.41</v>
      </c>
      <c r="BR22" s="3">
        <v>8.2899999999999991</v>
      </c>
      <c r="BS22" s="3">
        <v>6.41</v>
      </c>
      <c r="BT22" s="3">
        <v>3.81</v>
      </c>
      <c r="BU22" s="3">
        <v>1.95</v>
      </c>
      <c r="BV22" s="3">
        <v>0.19</v>
      </c>
      <c r="BW22" s="3">
        <v>0.02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</v>
      </c>
      <c r="CQ22" s="3">
        <f>CP22*基本シート!$C$3</f>
        <v>0</v>
      </c>
      <c r="CR22" s="3">
        <v>1.08</v>
      </c>
      <c r="CS22" s="3">
        <f>CR22*基本シート!$C$3</f>
        <v>17.28</v>
      </c>
      <c r="CT22" s="3">
        <v>6.24</v>
      </c>
      <c r="CU22" s="3">
        <f>CT22*基本シート!$C$3</f>
        <v>99.84</v>
      </c>
      <c r="CV22" s="3">
        <v>7.39</v>
      </c>
      <c r="CW22" s="3">
        <f>CV22*基本シート!$C$3</f>
        <v>118.24</v>
      </c>
      <c r="CX22" s="3">
        <v>7.59</v>
      </c>
      <c r="CY22" s="3">
        <f>CX22*基本シート!$C$3</f>
        <v>121.44</v>
      </c>
      <c r="CZ22" s="3">
        <v>8.25</v>
      </c>
      <c r="DA22" s="3">
        <f>CZ22*基本シート!$C$3</f>
        <v>132</v>
      </c>
      <c r="DB22" s="3">
        <v>8.15</v>
      </c>
      <c r="DC22" s="3">
        <f>DB22*基本シート!$C$3</f>
        <v>130.4</v>
      </c>
      <c r="DD22" s="3">
        <v>6.27</v>
      </c>
      <c r="DE22" s="3">
        <f>DD22*基本シート!$C$3</f>
        <v>100.32</v>
      </c>
      <c r="DF22" s="3">
        <v>3.64</v>
      </c>
      <c r="DG22" s="3">
        <f>DF22*基本シート!$C$3</f>
        <v>58.24</v>
      </c>
      <c r="DH22" s="3">
        <v>1.78</v>
      </c>
      <c r="DI22" s="3">
        <f>DH22*基本シート!$C$3</f>
        <v>28.48</v>
      </c>
      <c r="DJ22" s="3">
        <v>0.11</v>
      </c>
      <c r="DK22" s="3">
        <f>DJ22*基本シート!$C$3</f>
        <v>1.76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50.53</v>
      </c>
      <c r="EA22" s="3">
        <f>ROUND(DZ22*基本シート!$C$3,0)</f>
        <v>808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0.24</v>
      </c>
      <c r="EH22" s="3">
        <v>1.68</v>
      </c>
      <c r="EI22" s="3">
        <v>3.03</v>
      </c>
      <c r="EJ22" s="3">
        <v>0.23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5.18</v>
      </c>
      <c r="FA22" s="3">
        <v>0.2</v>
      </c>
      <c r="FB22" s="3">
        <v>0.18</v>
      </c>
      <c r="FC22" s="3">
        <v>0.18</v>
      </c>
      <c r="FD22" s="3">
        <v>0.17</v>
      </c>
      <c r="FE22" s="3">
        <v>0.18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0.01</v>
      </c>
      <c r="FO22" s="3">
        <v>0</v>
      </c>
      <c r="FP22" s="3">
        <v>0</v>
      </c>
      <c r="FQ22" s="3">
        <v>0.56999999999999995</v>
      </c>
      <c r="FR22" s="3">
        <v>0.88</v>
      </c>
      <c r="FS22" s="3">
        <v>0.74</v>
      </c>
      <c r="FT22" s="3">
        <v>0.27</v>
      </c>
      <c r="FU22" s="3">
        <v>0.79</v>
      </c>
      <c r="FV22" s="3">
        <v>1.1599999999999999</v>
      </c>
      <c r="FW22" s="3">
        <v>0.43</v>
      </c>
      <c r="FX22" s="3">
        <v>0.3</v>
      </c>
      <c r="FY22" s="3">
        <f t="shared" si="13"/>
        <v>6.06</v>
      </c>
      <c r="FZ22" s="3">
        <v>0.2</v>
      </c>
      <c r="GA22" s="3">
        <v>0.18</v>
      </c>
      <c r="GB22" s="3">
        <v>0.18</v>
      </c>
      <c r="GC22" s="3">
        <v>0.17</v>
      </c>
      <c r="GD22" s="3">
        <v>0.19</v>
      </c>
      <c r="GE22" s="3">
        <v>0.23</v>
      </c>
      <c r="GF22" s="3">
        <v>0.18</v>
      </c>
      <c r="GG22" s="3">
        <v>0.37</v>
      </c>
      <c r="GH22" s="3">
        <v>0.26</v>
      </c>
      <c r="GI22" s="3">
        <v>0.21</v>
      </c>
      <c r="GJ22" s="3">
        <v>0.17</v>
      </c>
      <c r="GK22" s="3">
        <v>0.16</v>
      </c>
      <c r="GL22" s="3">
        <v>0.14000000000000001</v>
      </c>
      <c r="GM22" s="3">
        <v>0.15</v>
      </c>
      <c r="GN22" s="3">
        <v>0.17</v>
      </c>
      <c r="GO22" s="3">
        <v>0.17</v>
      </c>
      <c r="GP22" s="3">
        <v>0.65</v>
      </c>
      <c r="GQ22" s="3">
        <v>0.9</v>
      </c>
      <c r="GR22" s="3">
        <v>0.74</v>
      </c>
      <c r="GS22" s="3">
        <v>0.27</v>
      </c>
      <c r="GT22" s="3">
        <v>0.79</v>
      </c>
      <c r="GU22" s="3">
        <v>1.1599999999999999</v>
      </c>
      <c r="GV22" s="3">
        <v>0.44</v>
      </c>
      <c r="GW22" s="3">
        <v>0.3</v>
      </c>
      <c r="GX22" s="3">
        <f t="shared" si="14"/>
        <v>8.3800000000000026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478</v>
      </c>
      <c r="C23" s="6" t="str">
        <f t="shared" si="9"/>
        <v>月曜日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0.15</v>
      </c>
      <c r="K23" s="3">
        <f>IF($E23="〇",J23*基本シート!$E$2,J23*VLOOKUP(LEFT(K$6,FIND("(",K$6)-1),基本シート!$B$6:$C$29,2,FALSE))</f>
        <v>4.4864999999999995</v>
      </c>
      <c r="L23" s="3">
        <v>0.22</v>
      </c>
      <c r="M23" s="3">
        <f>IF($E23="〇",L23*基本シート!$E$2,L23*VLOOKUP(LEFT(M$6,FIND("(",M$6)-1),基本シート!$B$6:$C$29,2,FALSE))</f>
        <v>6.5802000000000005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0.41</v>
      </c>
      <c r="Q23" s="3">
        <f>IF($E23="〇",P23*基本シート!$E$2,P23*VLOOKUP(LEFT(Q$6,FIND("(",Q$6)-1),基本シート!$B$6:$C$29,2,FALSE))</f>
        <v>12.2631</v>
      </c>
      <c r="R23" s="3">
        <v>0.05</v>
      </c>
      <c r="S23" s="3">
        <f>IF($E23="〇",R23*基本シート!$E$2,R23*VLOOKUP(LEFT(S$6,FIND("(",S$6)-1),基本シート!$B$6:$C$29,2,FALSE))</f>
        <v>1.4955000000000001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0.03</v>
      </c>
      <c r="BA23" s="3">
        <f>IF($E23="〇",AZ23*基本シート!$E$2,AZ23*VLOOKUP(LEFT(BA$6,FIND("(",BA$6)-1),基本シート!$B$6:$C$29,2,FALSE))</f>
        <v>0.89729999999999999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1.1700000000000002</v>
      </c>
      <c r="BE23" s="3">
        <f t="shared" si="8"/>
        <v>35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0.44</v>
      </c>
      <c r="BL23" s="3">
        <v>1.9</v>
      </c>
      <c r="BM23" s="3">
        <v>4.9400000000000004</v>
      </c>
      <c r="BN23" s="3">
        <v>5.65</v>
      </c>
      <c r="BO23" s="3">
        <v>6.77</v>
      </c>
      <c r="BP23" s="3">
        <v>2.97</v>
      </c>
      <c r="BQ23" s="3">
        <v>5.35</v>
      </c>
      <c r="BR23" s="3">
        <v>6.66</v>
      </c>
      <c r="BS23" s="3">
        <v>6.68</v>
      </c>
      <c r="BT23" s="3">
        <v>6.35</v>
      </c>
      <c r="BU23" s="3">
        <v>4.66</v>
      </c>
      <c r="BV23" s="3">
        <v>3.06</v>
      </c>
      <c r="BW23" s="3">
        <v>2</v>
      </c>
      <c r="BX23" s="3">
        <v>0.31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1.2</v>
      </c>
      <c r="CS23" s="3">
        <f>CR23*基本シート!$C$3</f>
        <v>19.2</v>
      </c>
      <c r="CT23" s="3">
        <v>3.55</v>
      </c>
      <c r="CU23" s="3">
        <f>CT23*基本シート!$C$3</f>
        <v>56.8</v>
      </c>
      <c r="CV23" s="3">
        <v>6.59</v>
      </c>
      <c r="CW23" s="3">
        <f>CV23*基本シート!$C$3</f>
        <v>105.44</v>
      </c>
      <c r="CX23" s="3">
        <v>2.8</v>
      </c>
      <c r="CY23" s="3">
        <f>CX23*基本シート!$C$3</f>
        <v>44.8</v>
      </c>
      <c r="CZ23" s="3">
        <v>5.17</v>
      </c>
      <c r="DA23" s="3">
        <f>CZ23*基本シート!$C$3</f>
        <v>82.72</v>
      </c>
      <c r="DB23" s="3">
        <v>6.5</v>
      </c>
      <c r="DC23" s="3">
        <f>DB23*基本シート!$C$3</f>
        <v>104</v>
      </c>
      <c r="DD23" s="3">
        <v>6.52</v>
      </c>
      <c r="DE23" s="3">
        <f>DD23*基本シート!$C$3</f>
        <v>104.32</v>
      </c>
      <c r="DF23" s="3">
        <v>6.15</v>
      </c>
      <c r="DG23" s="3">
        <f>DF23*基本シート!$C$3</f>
        <v>98.4</v>
      </c>
      <c r="DH23" s="3">
        <v>4.45</v>
      </c>
      <c r="DI23" s="3">
        <f>DH23*基本シート!$C$3</f>
        <v>71.2</v>
      </c>
      <c r="DJ23" s="3">
        <v>2.48</v>
      </c>
      <c r="DK23" s="3">
        <f>DJ23*基本シート!$C$3</f>
        <v>39.68</v>
      </c>
      <c r="DL23" s="3">
        <v>0.89</v>
      </c>
      <c r="DM23" s="3">
        <f>DL23*基本シート!$C$3</f>
        <v>14.24</v>
      </c>
      <c r="DN23" s="3">
        <v>0.13</v>
      </c>
      <c r="DO23" s="3">
        <f>DN23*基本シート!$C$3</f>
        <v>2.08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0.01</v>
      </c>
      <c r="DU23" s="3">
        <f>DT23*基本シート!$C$3</f>
        <v>0.16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46.45</v>
      </c>
      <c r="EA23" s="3">
        <f>ROUND(DZ23*基本シート!$C$3,0)</f>
        <v>743</v>
      </c>
      <c r="EB23" s="3">
        <v>0</v>
      </c>
      <c r="EC23" s="3">
        <v>0</v>
      </c>
      <c r="ED23" s="3">
        <v>0.03</v>
      </c>
      <c r="EE23" s="3">
        <v>0.04</v>
      </c>
      <c r="EF23" s="3">
        <v>0.02</v>
      </c>
      <c r="EG23" s="3">
        <v>0.27</v>
      </c>
      <c r="EH23" s="3">
        <v>1.29</v>
      </c>
      <c r="EI23" s="3">
        <v>3.47</v>
      </c>
      <c r="EJ23" s="3">
        <v>1.88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7.01</v>
      </c>
      <c r="FA23" s="3">
        <v>0.28999999999999998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0.01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0.03</v>
      </c>
      <c r="FS23" s="3">
        <v>0.44</v>
      </c>
      <c r="FT23" s="3">
        <v>0.36</v>
      </c>
      <c r="FU23" s="3">
        <v>0.3</v>
      </c>
      <c r="FV23" s="3">
        <v>0.79</v>
      </c>
      <c r="FW23" s="3">
        <v>0.28999999999999998</v>
      </c>
      <c r="FX23" s="3">
        <v>0.32</v>
      </c>
      <c r="FY23" s="3">
        <f t="shared" si="13"/>
        <v>2.8800000000000003</v>
      </c>
      <c r="FZ23" s="3">
        <v>0.28999999999999998</v>
      </c>
      <c r="GA23" s="3">
        <v>0.2</v>
      </c>
      <c r="GB23" s="3">
        <v>0.19</v>
      </c>
      <c r="GC23" s="3">
        <v>0.23</v>
      </c>
      <c r="GD23" s="3">
        <v>0.39</v>
      </c>
      <c r="GE23" s="3">
        <v>0.22</v>
      </c>
      <c r="GF23" s="3">
        <v>0.61</v>
      </c>
      <c r="GG23" s="3">
        <v>0.28000000000000003</v>
      </c>
      <c r="GH23" s="3">
        <v>0.22</v>
      </c>
      <c r="GI23" s="3">
        <v>0.17</v>
      </c>
      <c r="GJ23" s="3">
        <v>0.18</v>
      </c>
      <c r="GK23" s="3">
        <v>0.18</v>
      </c>
      <c r="GL23" s="3">
        <v>0.16</v>
      </c>
      <c r="GM23" s="3">
        <v>0.16</v>
      </c>
      <c r="GN23" s="3">
        <v>0.2</v>
      </c>
      <c r="GO23" s="3">
        <v>0.21</v>
      </c>
      <c r="GP23" s="3">
        <v>0.57999999999999996</v>
      </c>
      <c r="GQ23" s="3">
        <v>1.1399999999999999</v>
      </c>
      <c r="GR23" s="3">
        <v>0.63</v>
      </c>
      <c r="GS23" s="3">
        <v>0.36</v>
      </c>
      <c r="GT23" s="3">
        <v>0.3</v>
      </c>
      <c r="GU23" s="3">
        <v>0.79</v>
      </c>
      <c r="GV23" s="3">
        <v>0.32</v>
      </c>
      <c r="GW23" s="3">
        <v>0.32</v>
      </c>
      <c r="GX23" s="3">
        <f t="shared" si="14"/>
        <v>8.33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479</v>
      </c>
      <c r="C24" s="6" t="str">
        <f t="shared" si="9"/>
        <v>火曜日</v>
      </c>
      <c r="D24" s="6"/>
      <c r="E24" s="6" t="str">
        <f t="shared" si="10"/>
        <v/>
      </c>
      <c r="F24" s="6" t="s">
        <v>426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0.04</v>
      </c>
      <c r="Q24" s="3">
        <f>IF($E24="〇",P24*基本シート!$E$2,P24*VLOOKUP(LEFT(Q$6,FIND("(",Q$6)-1),基本シート!$B$6:$C$29,2,FALSE))</f>
        <v>1.1964000000000001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0.01</v>
      </c>
      <c r="BC24" s="3">
        <f>IF($E24="〇",BB24*基本シート!$E$2,BB24*VLOOKUP(LEFT(BC$6,FIND("(",BC$6)-1),基本シート!$B$6:$C$29,2,FALSE))</f>
        <v>0.29910000000000003</v>
      </c>
      <c r="BD24" s="3">
        <f t="shared" si="7"/>
        <v>0.10999999999999999</v>
      </c>
      <c r="BE24" s="3">
        <f t="shared" si="8"/>
        <v>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0.84</v>
      </c>
      <c r="BL24" s="3">
        <v>2.02</v>
      </c>
      <c r="BM24" s="3">
        <v>3.67</v>
      </c>
      <c r="BN24" s="3">
        <v>3.97</v>
      </c>
      <c r="BO24" s="3">
        <v>4.41</v>
      </c>
      <c r="BP24" s="3">
        <v>5.78</v>
      </c>
      <c r="BQ24" s="3">
        <v>5.99</v>
      </c>
      <c r="BR24" s="3">
        <v>5.43</v>
      </c>
      <c r="BS24" s="3">
        <v>5.07</v>
      </c>
      <c r="BT24" s="3">
        <v>4.41</v>
      </c>
      <c r="BU24" s="3">
        <v>3.05</v>
      </c>
      <c r="BV24" s="3">
        <v>2.5099999999999998</v>
      </c>
      <c r="BW24" s="3">
        <v>1.31</v>
      </c>
      <c r="BX24" s="3">
        <v>0.24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0.01</v>
      </c>
      <c r="CK24" s="3">
        <f>CJ24*基本シート!$C$3</f>
        <v>0.16</v>
      </c>
      <c r="CL24" s="3">
        <v>0.01</v>
      </c>
      <c r="CM24" s="3">
        <f>CL24*基本シート!$C$3</f>
        <v>0.16</v>
      </c>
      <c r="CN24" s="3">
        <v>0.01</v>
      </c>
      <c r="CO24" s="3">
        <f>CN24*基本シート!$C$3</f>
        <v>0.16</v>
      </c>
      <c r="CP24" s="3">
        <v>0.01</v>
      </c>
      <c r="CQ24" s="3">
        <f>CP24*基本シート!$C$3</f>
        <v>0.16</v>
      </c>
      <c r="CR24" s="3">
        <v>0.56000000000000005</v>
      </c>
      <c r="CS24" s="3">
        <f>CR24*基本シート!$C$3</f>
        <v>8.9600000000000009</v>
      </c>
      <c r="CT24" s="3">
        <v>3.78</v>
      </c>
      <c r="CU24" s="3">
        <f>CT24*基本シート!$C$3</f>
        <v>60.48</v>
      </c>
      <c r="CV24" s="3">
        <v>4.24</v>
      </c>
      <c r="CW24" s="3">
        <f>CV24*基本シート!$C$3</f>
        <v>67.84</v>
      </c>
      <c r="CX24" s="3">
        <v>5.62</v>
      </c>
      <c r="CY24" s="3">
        <f>CX24*基本シート!$C$3</f>
        <v>89.92</v>
      </c>
      <c r="CZ24" s="3">
        <v>5.81</v>
      </c>
      <c r="DA24" s="3">
        <f>CZ24*基本シート!$C$3</f>
        <v>92.96</v>
      </c>
      <c r="DB24" s="3">
        <v>5.25</v>
      </c>
      <c r="DC24" s="3">
        <f>DB24*基本シート!$C$3</f>
        <v>84</v>
      </c>
      <c r="DD24" s="3">
        <v>4.84</v>
      </c>
      <c r="DE24" s="3">
        <f>DD24*基本シート!$C$3</f>
        <v>77.44</v>
      </c>
      <c r="DF24" s="3">
        <v>4.22</v>
      </c>
      <c r="DG24" s="3">
        <f>DF24*基本シート!$C$3</f>
        <v>67.52</v>
      </c>
      <c r="DH24" s="3">
        <v>2.86</v>
      </c>
      <c r="DI24" s="3">
        <f>DH24*基本シート!$C$3</f>
        <v>45.76</v>
      </c>
      <c r="DJ24" s="3">
        <v>1.95</v>
      </c>
      <c r="DK24" s="3">
        <f>DJ24*基本シート!$C$3</f>
        <v>31.2</v>
      </c>
      <c r="DL24" s="3">
        <v>0.55000000000000004</v>
      </c>
      <c r="DM24" s="3">
        <f>DL24*基本シート!$C$3</f>
        <v>8.8000000000000007</v>
      </c>
      <c r="DN24" s="3">
        <v>0.1</v>
      </c>
      <c r="DO24" s="3">
        <f>DN24*基本シート!$C$3</f>
        <v>1.6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39.86999999999999</v>
      </c>
      <c r="EA24" s="3">
        <f>ROUND(DZ24*基本シート!$C$3,0)</f>
        <v>638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0.6</v>
      </c>
      <c r="EH24" s="3">
        <v>1.44</v>
      </c>
      <c r="EI24" s="3">
        <v>2.87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4.91</v>
      </c>
      <c r="FA24" s="3">
        <v>0.24</v>
      </c>
      <c r="FB24" s="3">
        <v>0.2</v>
      </c>
      <c r="FC24" s="3">
        <v>0.24</v>
      </c>
      <c r="FD24" s="3">
        <v>0.2</v>
      </c>
      <c r="FE24" s="3">
        <v>0.31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0.06</v>
      </c>
      <c r="FS24" s="3">
        <v>0.09</v>
      </c>
      <c r="FT24" s="3">
        <v>1.04</v>
      </c>
      <c r="FU24" s="3">
        <v>0.85</v>
      </c>
      <c r="FV24" s="3">
        <v>0.76</v>
      </c>
      <c r="FW24" s="3">
        <v>0.51</v>
      </c>
      <c r="FX24" s="3">
        <v>0.26</v>
      </c>
      <c r="FY24" s="3">
        <f t="shared" si="13"/>
        <v>4.7699999999999996</v>
      </c>
      <c r="FZ24" s="3">
        <v>0.24</v>
      </c>
      <c r="GA24" s="3">
        <v>0.2</v>
      </c>
      <c r="GB24" s="3">
        <v>0.24</v>
      </c>
      <c r="GC24" s="3">
        <v>0.19</v>
      </c>
      <c r="GD24" s="3">
        <v>0.38</v>
      </c>
      <c r="GE24" s="3">
        <v>0.24</v>
      </c>
      <c r="GF24" s="3">
        <v>0.56999999999999995</v>
      </c>
      <c r="GG24" s="3">
        <v>0.24</v>
      </c>
      <c r="GH24" s="3">
        <v>0.19</v>
      </c>
      <c r="GI24" s="3">
        <v>0.17</v>
      </c>
      <c r="GJ24" s="3">
        <v>0.16</v>
      </c>
      <c r="GK24" s="3">
        <v>0.18</v>
      </c>
      <c r="GL24" s="3">
        <v>0.18</v>
      </c>
      <c r="GM24" s="3">
        <v>0.23</v>
      </c>
      <c r="GN24" s="3">
        <v>0.19</v>
      </c>
      <c r="GO24" s="3">
        <v>0.2</v>
      </c>
      <c r="GP24" s="3">
        <v>0.56000000000000005</v>
      </c>
      <c r="GQ24" s="3">
        <v>0.82</v>
      </c>
      <c r="GR24" s="3">
        <v>0.24</v>
      </c>
      <c r="GS24" s="3">
        <v>1.05</v>
      </c>
      <c r="GT24" s="3">
        <v>0.85</v>
      </c>
      <c r="GU24" s="3">
        <v>0.75</v>
      </c>
      <c r="GV24" s="3">
        <v>0.51</v>
      </c>
      <c r="GW24" s="3">
        <v>0.26</v>
      </c>
      <c r="GX24" s="3">
        <f t="shared" si="14"/>
        <v>8.84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480</v>
      </c>
      <c r="C25" s="6" t="str">
        <f t="shared" si="9"/>
        <v>水曜日</v>
      </c>
      <c r="D25" s="6"/>
      <c r="E25" s="6" t="str">
        <f t="shared" si="10"/>
        <v/>
      </c>
      <c r="F25" s="6" t="s">
        <v>428</v>
      </c>
      <c r="G25" s="6" t="s">
        <v>428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0.04</v>
      </c>
      <c r="Q25" s="3">
        <f>IF($E25="〇",P25*基本シート!$E$2,P25*VLOOKUP(LEFT(Q$6,FIND("(",Q$6)-1),基本シート!$B$6:$C$29,2,FALSE))</f>
        <v>1.1964000000000001</v>
      </c>
      <c r="R25" s="3">
        <v>0.01</v>
      </c>
      <c r="S25" s="3">
        <f>IF($E25="〇",R25*基本シート!$E$2,R25*VLOOKUP(LEFT(S$6,FIND("(",S$6)-1),基本シート!$B$6:$C$29,2,FALSE))</f>
        <v>0.29910000000000003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0.12</v>
      </c>
      <c r="BE25" s="3">
        <f t="shared" si="8"/>
        <v>4</v>
      </c>
      <c r="BF25" s="3">
        <v>0</v>
      </c>
      <c r="BG25" s="3">
        <v>0</v>
      </c>
      <c r="BH25" s="3">
        <v>0</v>
      </c>
      <c r="BI25" s="3">
        <v>0</v>
      </c>
      <c r="BJ25" s="3">
        <v>0.09</v>
      </c>
      <c r="BK25" s="3">
        <v>0.91</v>
      </c>
      <c r="BL25" s="3">
        <v>3</v>
      </c>
      <c r="BM25" s="3">
        <v>5.52</v>
      </c>
      <c r="BN25" s="3">
        <v>6.54</v>
      </c>
      <c r="BO25" s="3">
        <v>6.72</v>
      </c>
      <c r="BP25" s="3">
        <v>8.61</v>
      </c>
      <c r="BQ25" s="3">
        <v>7.87</v>
      </c>
      <c r="BR25" s="3">
        <v>8.67</v>
      </c>
      <c r="BS25" s="3">
        <v>8.3699999999999992</v>
      </c>
      <c r="BT25" s="3">
        <v>7.15</v>
      </c>
      <c r="BU25" s="3">
        <v>4.2699999999999996</v>
      </c>
      <c r="BV25" s="3">
        <v>1.06</v>
      </c>
      <c r="BW25" s="3">
        <v>0.82</v>
      </c>
      <c r="BX25" s="3">
        <v>0.12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0.01</v>
      </c>
      <c r="CO25" s="3">
        <f>CN25*基本シート!$C$3</f>
        <v>0.16</v>
      </c>
      <c r="CP25" s="3">
        <v>0.01</v>
      </c>
      <c r="CQ25" s="3">
        <f>CP25*基本シート!$C$3</f>
        <v>0.16</v>
      </c>
      <c r="CR25" s="3">
        <v>2.61</v>
      </c>
      <c r="CS25" s="3">
        <f>CR25*基本シート!$C$3</f>
        <v>41.76</v>
      </c>
      <c r="CT25" s="3">
        <v>6.35</v>
      </c>
      <c r="CU25" s="3">
        <f>CT25*基本シート!$C$3</f>
        <v>101.6</v>
      </c>
      <c r="CV25" s="3">
        <v>6.54</v>
      </c>
      <c r="CW25" s="3">
        <f>CV25*基本シート!$C$3</f>
        <v>104.64</v>
      </c>
      <c r="CX25" s="3">
        <v>8.43</v>
      </c>
      <c r="CY25" s="3">
        <f>CX25*基本シート!$C$3</f>
        <v>134.88</v>
      </c>
      <c r="CZ25" s="3">
        <v>7.68</v>
      </c>
      <c r="DA25" s="3">
        <f>CZ25*基本シート!$C$3</f>
        <v>122.88</v>
      </c>
      <c r="DB25" s="3">
        <v>8.5</v>
      </c>
      <c r="DC25" s="3">
        <f>DB25*基本シート!$C$3</f>
        <v>136</v>
      </c>
      <c r="DD25" s="3">
        <v>8.2200000000000006</v>
      </c>
      <c r="DE25" s="3">
        <f>DD25*基本シート!$C$3</f>
        <v>131.52000000000001</v>
      </c>
      <c r="DF25" s="3">
        <v>6.98</v>
      </c>
      <c r="DG25" s="3">
        <f>DF25*基本シート!$C$3</f>
        <v>111.68</v>
      </c>
      <c r="DH25" s="3">
        <v>4.1100000000000003</v>
      </c>
      <c r="DI25" s="3">
        <f>DH25*基本シート!$C$3</f>
        <v>65.760000000000005</v>
      </c>
      <c r="DJ25" s="3">
        <v>0.62</v>
      </c>
      <c r="DK25" s="3">
        <f>DJ25*基本シート!$C$3</f>
        <v>9.92</v>
      </c>
      <c r="DL25" s="3">
        <v>0.14000000000000001</v>
      </c>
      <c r="DM25" s="3">
        <f>DL25*基本シート!$C$3</f>
        <v>2.2400000000000002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60.259999999999991</v>
      </c>
      <c r="EA25" s="3">
        <f>ROUND(DZ25*基本シート!$C$3,0)</f>
        <v>964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0.64</v>
      </c>
      <c r="EH25" s="3">
        <v>2.73</v>
      </c>
      <c r="EI25" s="3">
        <v>2.68</v>
      </c>
      <c r="EJ25" s="3">
        <v>0</v>
      </c>
      <c r="EK25" s="3">
        <v>0</v>
      </c>
      <c r="EL25" s="3">
        <v>0.01</v>
      </c>
      <c r="EM25" s="3">
        <v>0</v>
      </c>
      <c r="EN25" s="3">
        <v>0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6.07</v>
      </c>
      <c r="FA25" s="3">
        <v>0.27</v>
      </c>
      <c r="FB25" s="3">
        <v>0.23</v>
      </c>
      <c r="FC25" s="3">
        <v>0.19</v>
      </c>
      <c r="FD25" s="3">
        <v>0.19</v>
      </c>
      <c r="FE25" s="3">
        <v>0.27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0.08</v>
      </c>
      <c r="FR25" s="3">
        <v>0.2</v>
      </c>
      <c r="FS25" s="3">
        <v>0.31</v>
      </c>
      <c r="FT25" s="3">
        <v>0.76</v>
      </c>
      <c r="FU25" s="3">
        <v>0.4</v>
      </c>
      <c r="FV25" s="3">
        <v>0.85</v>
      </c>
      <c r="FW25" s="3">
        <v>0.62</v>
      </c>
      <c r="FX25" s="3">
        <v>0.31</v>
      </c>
      <c r="FY25" s="3">
        <f t="shared" si="13"/>
        <v>4.6899999999999995</v>
      </c>
      <c r="FZ25" s="3">
        <v>0.27</v>
      </c>
      <c r="GA25" s="3">
        <v>0.23</v>
      </c>
      <c r="GB25" s="3">
        <v>0.19</v>
      </c>
      <c r="GC25" s="3">
        <v>0.19</v>
      </c>
      <c r="GD25" s="3">
        <v>0.39</v>
      </c>
      <c r="GE25" s="3">
        <v>0.27</v>
      </c>
      <c r="GF25" s="3">
        <v>0.27</v>
      </c>
      <c r="GG25" s="3">
        <v>0.23</v>
      </c>
      <c r="GH25" s="3">
        <v>0.19</v>
      </c>
      <c r="GI25" s="3">
        <v>0.18</v>
      </c>
      <c r="GJ25" s="3">
        <v>0.17</v>
      </c>
      <c r="GK25" s="3">
        <v>0.19</v>
      </c>
      <c r="GL25" s="3">
        <v>0.17</v>
      </c>
      <c r="GM25" s="3">
        <v>0.14000000000000001</v>
      </c>
      <c r="GN25" s="3">
        <v>0.18</v>
      </c>
      <c r="GO25" s="3">
        <v>0.16</v>
      </c>
      <c r="GP25" s="3">
        <v>0.52</v>
      </c>
      <c r="GQ25" s="3">
        <v>0.89</v>
      </c>
      <c r="GR25" s="3">
        <v>0.43</v>
      </c>
      <c r="GS25" s="3">
        <v>0.76</v>
      </c>
      <c r="GT25" s="3">
        <v>0.4</v>
      </c>
      <c r="GU25" s="3">
        <v>0.85</v>
      </c>
      <c r="GV25" s="3">
        <v>0.63</v>
      </c>
      <c r="GW25" s="3">
        <v>0.3</v>
      </c>
      <c r="GX25" s="3">
        <f t="shared" si="14"/>
        <v>8.1999999999999993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481</v>
      </c>
      <c r="C26" s="6" t="str">
        <f t="shared" si="9"/>
        <v>木曜日</v>
      </c>
      <c r="D26" s="6"/>
      <c r="E26" s="6" t="str">
        <f t="shared" si="10"/>
        <v/>
      </c>
      <c r="F26" s="6" t="s">
        <v>428</v>
      </c>
      <c r="G26" s="6" t="s">
        <v>428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</v>
      </c>
      <c r="O26" s="3">
        <f>IF($E26="〇",N26*基本シート!$E$2,N26*VLOOKUP(LEFT(O$6,FIND("(",O$6)-1),基本シート!$B$6:$C$29,2,FALSE))</f>
        <v>0</v>
      </c>
      <c r="P26" s="3">
        <v>0.03</v>
      </c>
      <c r="Q26" s="3">
        <f>IF($E26="〇",P26*基本シート!$E$2,P26*VLOOKUP(LEFT(Q$6,FIND("(",Q$6)-1),基本シート!$B$6:$C$29,2,FALSE))</f>
        <v>0.89729999999999999</v>
      </c>
      <c r="R26" s="3">
        <v>0</v>
      </c>
      <c r="S26" s="3">
        <f>IF($E26="〇",R26*基本シート!$E$2,R26*VLOOKUP(LEFT(S$6,FIND("(",S$6)-1),基本シート!$B$6:$C$29,2,FALSE))</f>
        <v>0</v>
      </c>
      <c r="T26" s="3">
        <v>0</v>
      </c>
      <c r="U26" s="3">
        <f>IF($E26="〇",T26*基本シート!$E$2,T26*VLOOKUP(LEFT(U$6,FIND("(",U$6)-1),基本シート!$B$6:$C$29,2,FALSE))</f>
        <v>0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0.01</v>
      </c>
      <c r="BA26" s="3">
        <f>IF($E26="〇",AZ26*基本シート!$E$2,AZ26*VLOOKUP(LEFT(BA$6,FIND("(",BA$6)-1),基本シート!$B$6:$C$29,2,FALSE))</f>
        <v>0.29910000000000003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7.0000000000000007E-2</v>
      </c>
      <c r="BE26" s="3">
        <f t="shared" si="8"/>
        <v>2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0.62</v>
      </c>
      <c r="BL26" s="3">
        <v>2.69</v>
      </c>
      <c r="BM26" s="3">
        <v>5.21</v>
      </c>
      <c r="BN26" s="3">
        <v>6.6</v>
      </c>
      <c r="BO26" s="3">
        <v>7.62</v>
      </c>
      <c r="BP26" s="3">
        <v>7.93</v>
      </c>
      <c r="BQ26" s="3">
        <v>6.89</v>
      </c>
      <c r="BR26" s="3">
        <v>7.66</v>
      </c>
      <c r="BS26" s="3">
        <v>7.64</v>
      </c>
      <c r="BT26" s="3">
        <v>5.79</v>
      </c>
      <c r="BU26" s="3">
        <v>4.9800000000000004</v>
      </c>
      <c r="BV26" s="3">
        <v>3</v>
      </c>
      <c r="BW26" s="3">
        <v>1.04</v>
      </c>
      <c r="BX26" s="3">
        <v>0.15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0.01</v>
      </c>
      <c r="CM26" s="3">
        <f>CL26*基本シート!$C$3</f>
        <v>0.16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1.63</v>
      </c>
      <c r="CS26" s="3">
        <f>CR26*基本シート!$C$3</f>
        <v>26.08</v>
      </c>
      <c r="CT26" s="3">
        <v>6.39</v>
      </c>
      <c r="CU26" s="3">
        <f>CT26*基本シート!$C$3</f>
        <v>102.24</v>
      </c>
      <c r="CV26" s="3">
        <v>7.45</v>
      </c>
      <c r="CW26" s="3">
        <f>CV26*基本シート!$C$3</f>
        <v>119.2</v>
      </c>
      <c r="CX26" s="3">
        <v>7.75</v>
      </c>
      <c r="CY26" s="3">
        <f>CX26*基本シート!$C$3</f>
        <v>124</v>
      </c>
      <c r="CZ26" s="3">
        <v>6.75</v>
      </c>
      <c r="DA26" s="3">
        <f>CZ26*基本シート!$C$3</f>
        <v>108</v>
      </c>
      <c r="DB26" s="3">
        <v>7.45</v>
      </c>
      <c r="DC26" s="3">
        <f>DB26*基本シート!$C$3</f>
        <v>119.2</v>
      </c>
      <c r="DD26" s="3">
        <v>7.47</v>
      </c>
      <c r="DE26" s="3">
        <f>DD26*基本シート!$C$3</f>
        <v>119.52</v>
      </c>
      <c r="DF26" s="3">
        <v>5.62</v>
      </c>
      <c r="DG26" s="3">
        <f>DF26*基本シート!$C$3</f>
        <v>89.92</v>
      </c>
      <c r="DH26" s="3">
        <v>4.8</v>
      </c>
      <c r="DI26" s="3">
        <f>DH26*基本シート!$C$3</f>
        <v>76.8</v>
      </c>
      <c r="DJ26" s="3">
        <v>2.39</v>
      </c>
      <c r="DK26" s="3">
        <f>DJ26*基本シート!$C$3</f>
        <v>38.24</v>
      </c>
      <c r="DL26" s="3">
        <v>0.27</v>
      </c>
      <c r="DM26" s="3">
        <f>DL26*基本シート!$C$3</f>
        <v>4.32</v>
      </c>
      <c r="DN26" s="3">
        <v>0.02</v>
      </c>
      <c r="DO26" s="3">
        <f>DN26*基本シート!$C$3</f>
        <v>0.32</v>
      </c>
      <c r="DP26" s="3">
        <v>0</v>
      </c>
      <c r="DQ26" s="3">
        <f>DP26*基本シート!$C$3</f>
        <v>0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0.01</v>
      </c>
      <c r="DW26" s="3">
        <f>DV26*基本シート!$C$3</f>
        <v>0.16</v>
      </c>
      <c r="DX26" s="3">
        <v>0</v>
      </c>
      <c r="DY26" s="3">
        <f>DX26*基本シート!$C$3</f>
        <v>0</v>
      </c>
      <c r="DZ26" s="3">
        <f t="shared" si="11"/>
        <v>58.029999999999994</v>
      </c>
      <c r="EA26" s="3">
        <f>ROUND(DZ26*基本シート!$C$3,0)</f>
        <v>928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0.41</v>
      </c>
      <c r="EH26" s="3">
        <v>2.25</v>
      </c>
      <c r="EI26" s="3">
        <v>3.34</v>
      </c>
      <c r="EJ26" s="3">
        <v>0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6.01</v>
      </c>
      <c r="FA26" s="3">
        <v>0.21</v>
      </c>
      <c r="FB26" s="3">
        <v>0.23</v>
      </c>
      <c r="FC26" s="3">
        <v>0.19</v>
      </c>
      <c r="FD26" s="3">
        <v>0.19</v>
      </c>
      <c r="FE26" s="3">
        <v>0.33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0.01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0.12</v>
      </c>
      <c r="FR26" s="3">
        <v>0.17</v>
      </c>
      <c r="FS26" s="3">
        <v>0.14000000000000001</v>
      </c>
      <c r="FT26" s="3">
        <v>0.37</v>
      </c>
      <c r="FU26" s="3">
        <v>0.86</v>
      </c>
      <c r="FV26" s="3">
        <v>0.65</v>
      </c>
      <c r="FW26" s="3">
        <v>0.47</v>
      </c>
      <c r="FX26" s="3">
        <v>0.3</v>
      </c>
      <c r="FY26" s="3">
        <f t="shared" si="13"/>
        <v>4.24</v>
      </c>
      <c r="FZ26" s="3">
        <v>0.21</v>
      </c>
      <c r="GA26" s="3">
        <v>0.23</v>
      </c>
      <c r="GB26" s="3">
        <v>0.19</v>
      </c>
      <c r="GC26" s="3">
        <v>0.19</v>
      </c>
      <c r="GD26" s="3">
        <v>0.38</v>
      </c>
      <c r="GE26" s="3">
        <v>0.21</v>
      </c>
      <c r="GF26" s="3">
        <v>0.43</v>
      </c>
      <c r="GG26" s="3">
        <v>0.24</v>
      </c>
      <c r="GH26" s="3">
        <v>0.21</v>
      </c>
      <c r="GI26" s="3">
        <v>0.17</v>
      </c>
      <c r="GJ26" s="3">
        <v>0.19</v>
      </c>
      <c r="GK26" s="3">
        <v>0.14000000000000001</v>
      </c>
      <c r="GL26" s="3">
        <v>0.2</v>
      </c>
      <c r="GM26" s="3">
        <v>0.17</v>
      </c>
      <c r="GN26" s="3">
        <v>0.17</v>
      </c>
      <c r="GO26" s="3">
        <v>0.18</v>
      </c>
      <c r="GP26" s="3">
        <v>0.73</v>
      </c>
      <c r="GQ26" s="3">
        <v>0.95</v>
      </c>
      <c r="GR26" s="3">
        <v>0.27</v>
      </c>
      <c r="GS26" s="3">
        <v>0.37</v>
      </c>
      <c r="GT26" s="3">
        <v>0.86</v>
      </c>
      <c r="GU26" s="3">
        <v>0.66</v>
      </c>
      <c r="GV26" s="3">
        <v>0.47</v>
      </c>
      <c r="GW26" s="3">
        <v>0.3</v>
      </c>
      <c r="GX26" s="3">
        <f t="shared" si="14"/>
        <v>8.120000000000001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482</v>
      </c>
      <c r="C27" s="6" t="str">
        <f t="shared" si="9"/>
        <v>金曜日</v>
      </c>
      <c r="D27" s="6"/>
      <c r="E27" s="6" t="str">
        <f t="shared" si="10"/>
        <v/>
      </c>
      <c r="F27" s="6" t="s">
        <v>426</v>
      </c>
      <c r="G27" s="6" t="s">
        <v>428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0.03</v>
      </c>
      <c r="Q27" s="3">
        <f>IF($E27="〇",P27*基本シート!$E$2,P27*VLOOKUP(LEFT(Q$6,FIND("(",Q$6)-1),基本シート!$B$6:$C$29,2,FALSE))</f>
        <v>0.89729999999999999</v>
      </c>
      <c r="R27" s="3">
        <v>0.01</v>
      </c>
      <c r="S27" s="3">
        <f>IF($E27="〇",R27*基本シート!$E$2,R27*VLOOKUP(LEFT(S$6,FIND("(",S$6)-1),基本シート!$B$6:$C$29,2,FALSE))</f>
        <v>0.29910000000000003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</v>
      </c>
      <c r="AY27" s="3">
        <f>IF($E27="〇",AX27*基本シート!$E$2,AX27*VLOOKUP(LEFT(AY$6,FIND("(",AY$6)-1),基本シート!$B$6:$C$29,2,FALSE))</f>
        <v>0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0.05</v>
      </c>
      <c r="BE27" s="3">
        <f t="shared" si="8"/>
        <v>2</v>
      </c>
      <c r="BF27" s="3">
        <v>0</v>
      </c>
      <c r="BG27" s="3">
        <v>0</v>
      </c>
      <c r="BH27" s="3">
        <v>0</v>
      </c>
      <c r="BI27" s="3">
        <v>0</v>
      </c>
      <c r="BJ27" s="3">
        <v>7.0000000000000007E-2</v>
      </c>
      <c r="BK27" s="3">
        <v>0.78</v>
      </c>
      <c r="BL27" s="3">
        <v>2.09</v>
      </c>
      <c r="BM27" s="3">
        <v>3.33</v>
      </c>
      <c r="BN27" s="3">
        <v>5.29</v>
      </c>
      <c r="BO27" s="3">
        <v>6.64</v>
      </c>
      <c r="BP27" s="3">
        <v>6.64</v>
      </c>
      <c r="BQ27" s="3">
        <v>5.87</v>
      </c>
      <c r="BR27" s="3">
        <v>6.17</v>
      </c>
      <c r="BS27" s="3">
        <v>5.07</v>
      </c>
      <c r="BT27" s="3">
        <v>3.73</v>
      </c>
      <c r="BU27" s="3">
        <v>3.12</v>
      </c>
      <c r="BV27" s="3">
        <v>1.69</v>
      </c>
      <c r="BW27" s="3">
        <v>0.74</v>
      </c>
      <c r="BX27" s="3">
        <v>0.15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</v>
      </c>
      <c r="CQ27" s="3">
        <f>CP27*基本シート!$C$3</f>
        <v>0</v>
      </c>
      <c r="CR27" s="3">
        <v>0.26</v>
      </c>
      <c r="CS27" s="3">
        <f>CR27*基本シート!$C$3</f>
        <v>4.16</v>
      </c>
      <c r="CT27" s="3">
        <v>4.8499999999999996</v>
      </c>
      <c r="CU27" s="3">
        <f>CT27*基本シート!$C$3</f>
        <v>77.599999999999994</v>
      </c>
      <c r="CV27" s="3">
        <v>6.46</v>
      </c>
      <c r="CW27" s="3">
        <f>CV27*基本シート!$C$3</f>
        <v>103.36</v>
      </c>
      <c r="CX27" s="3">
        <v>6.47</v>
      </c>
      <c r="CY27" s="3">
        <f>CX27*基本シート!$C$3</f>
        <v>103.52</v>
      </c>
      <c r="CZ27" s="3">
        <v>5.71</v>
      </c>
      <c r="DA27" s="3">
        <f>CZ27*基本シート!$C$3</f>
        <v>91.36</v>
      </c>
      <c r="DB27" s="3">
        <v>6.01</v>
      </c>
      <c r="DC27" s="3">
        <f>DB27*基本シート!$C$3</f>
        <v>96.16</v>
      </c>
      <c r="DD27" s="3">
        <v>4.91</v>
      </c>
      <c r="DE27" s="3">
        <f>DD27*基本シート!$C$3</f>
        <v>78.56</v>
      </c>
      <c r="DF27" s="3">
        <v>3.55</v>
      </c>
      <c r="DG27" s="3">
        <f>DF27*基本シート!$C$3</f>
        <v>56.8</v>
      </c>
      <c r="DH27" s="3">
        <v>2.95</v>
      </c>
      <c r="DI27" s="3">
        <f>DH27*基本シート!$C$3</f>
        <v>47.2</v>
      </c>
      <c r="DJ27" s="3">
        <v>1.1599999999999999</v>
      </c>
      <c r="DK27" s="3">
        <f>DJ27*基本シート!$C$3</f>
        <v>18.559999999999999</v>
      </c>
      <c r="DL27" s="3">
        <v>0.14000000000000001</v>
      </c>
      <c r="DM27" s="3">
        <f>DL27*基本シート!$C$3</f>
        <v>2.2400000000000002</v>
      </c>
      <c r="DN27" s="3">
        <v>0.03</v>
      </c>
      <c r="DO27" s="3">
        <f>DN27*基本シート!$C$3</f>
        <v>0.48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42.519999999999996</v>
      </c>
      <c r="EA27" s="3">
        <f>ROUND(DZ27*基本シート!$C$3,0)</f>
        <v>680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0.57999999999999996</v>
      </c>
      <c r="EH27" s="3">
        <v>1.73</v>
      </c>
      <c r="EI27" s="3">
        <v>2.84</v>
      </c>
      <c r="EJ27" s="3">
        <v>0.21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0.01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5.37</v>
      </c>
      <c r="FA27" s="3">
        <v>0.22</v>
      </c>
      <c r="FB27" s="3">
        <v>0.19</v>
      </c>
      <c r="FC27" s="3">
        <v>0.18</v>
      </c>
      <c r="FD27" s="3">
        <v>0.19</v>
      </c>
      <c r="FE27" s="3">
        <v>0.27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0.19</v>
      </c>
      <c r="FS27" s="3">
        <v>0.42</v>
      </c>
      <c r="FT27" s="3">
        <v>0.65</v>
      </c>
      <c r="FU27" s="3">
        <v>0.32</v>
      </c>
      <c r="FV27" s="3">
        <v>0.23</v>
      </c>
      <c r="FW27" s="3">
        <v>0.19</v>
      </c>
      <c r="FX27" s="3">
        <v>0.19</v>
      </c>
      <c r="FY27" s="3">
        <f t="shared" si="13"/>
        <v>3.2399999999999998</v>
      </c>
      <c r="FZ27" s="3">
        <v>0.22</v>
      </c>
      <c r="GA27" s="3">
        <v>0.19</v>
      </c>
      <c r="GB27" s="3">
        <v>0.18</v>
      </c>
      <c r="GC27" s="3">
        <v>0.19</v>
      </c>
      <c r="GD27" s="3">
        <v>0.36</v>
      </c>
      <c r="GE27" s="3">
        <v>0.2</v>
      </c>
      <c r="GF27" s="3">
        <v>0.36</v>
      </c>
      <c r="GG27" s="3">
        <v>0.23</v>
      </c>
      <c r="GH27" s="3">
        <v>0.23</v>
      </c>
      <c r="GI27" s="3">
        <v>0.18</v>
      </c>
      <c r="GJ27" s="3">
        <v>0.17</v>
      </c>
      <c r="GK27" s="3">
        <v>0.16</v>
      </c>
      <c r="GL27" s="3">
        <v>0.16</v>
      </c>
      <c r="GM27" s="3">
        <v>0.16</v>
      </c>
      <c r="GN27" s="3">
        <v>0.17</v>
      </c>
      <c r="GO27" s="3">
        <v>0.17</v>
      </c>
      <c r="GP27" s="3">
        <v>0.53</v>
      </c>
      <c r="GQ27" s="3">
        <v>0.8</v>
      </c>
      <c r="GR27" s="3">
        <v>0.54</v>
      </c>
      <c r="GS27" s="3">
        <v>0.65</v>
      </c>
      <c r="GT27" s="3">
        <v>0.32</v>
      </c>
      <c r="GU27" s="3">
        <v>0.23</v>
      </c>
      <c r="GV27" s="3">
        <v>0.19</v>
      </c>
      <c r="GW27" s="3">
        <v>0.19</v>
      </c>
      <c r="GX27" s="3">
        <f t="shared" si="14"/>
        <v>6.780000000000002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483</v>
      </c>
      <c r="C28" s="6" t="str">
        <f t="shared" si="9"/>
        <v>土曜日</v>
      </c>
      <c r="D28" s="6"/>
      <c r="E28" s="6" t="str">
        <f t="shared" si="10"/>
        <v>〇</v>
      </c>
      <c r="F28" s="6" t="s">
        <v>428</v>
      </c>
      <c r="G28" s="6" t="s">
        <v>426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</v>
      </c>
      <c r="Q28" s="3">
        <f>IF($E28="〇",P28*基本シート!$E$2,P28*VLOOKUP(LEFT(Q$6,FIND("(",Q$6)-1),基本シート!$B$6:$C$29,2,FALSE))</f>
        <v>0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</v>
      </c>
      <c r="U28" s="3">
        <f>IF($E28="〇",T28*基本シート!$E$2,T28*VLOOKUP(LEFT(U$6,FIND("(",U$6)-1),基本シート!$B$6:$C$29,2,FALSE))</f>
        <v>0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0.29910000000000003</v>
      </c>
      <c r="AR28" s="3">
        <v>0.01</v>
      </c>
      <c r="AS28" s="3">
        <f>IF($E28="〇",AR28*基本シート!$E$2,AR28*VLOOKUP(LEFT(AS$6,FIND("(",AS$6)-1),基本シート!$B$6:$C$29,2,FALSE))</f>
        <v>0.29910000000000003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</v>
      </c>
      <c r="AY28" s="3">
        <f>IF($E28="〇",AX28*基本シート!$E$2,AX28*VLOOKUP(LEFT(AY$6,FIND("(",AY$6)-1),基本シート!$B$6:$C$29,2,FALSE))</f>
        <v>0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0.03</v>
      </c>
      <c r="BE28" s="3">
        <f t="shared" si="8"/>
        <v>1</v>
      </c>
      <c r="BF28" s="3">
        <v>0</v>
      </c>
      <c r="BG28" s="3">
        <v>0</v>
      </c>
      <c r="BH28" s="3">
        <v>0</v>
      </c>
      <c r="BI28" s="3">
        <v>0</v>
      </c>
      <c r="BJ28" s="3">
        <v>0.04</v>
      </c>
      <c r="BK28" s="3">
        <v>0.65</v>
      </c>
      <c r="BL28" s="3">
        <v>2.54</v>
      </c>
      <c r="BM28" s="3">
        <v>4.72</v>
      </c>
      <c r="BN28" s="3">
        <v>6.05</v>
      </c>
      <c r="BO28" s="3">
        <v>7.27</v>
      </c>
      <c r="BP28" s="3">
        <v>7.89</v>
      </c>
      <c r="BQ28" s="3">
        <v>7.79</v>
      </c>
      <c r="BR28" s="3">
        <v>7.38</v>
      </c>
      <c r="BS28" s="3">
        <v>7.19</v>
      </c>
      <c r="BT28" s="3">
        <v>4.75</v>
      </c>
      <c r="BU28" s="3">
        <v>4.5999999999999996</v>
      </c>
      <c r="BV28" s="3">
        <v>2.46</v>
      </c>
      <c r="BW28" s="3">
        <v>1.21</v>
      </c>
      <c r="BX28" s="3">
        <v>0.2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2.71</v>
      </c>
      <c r="CS28" s="3">
        <f>CR28*基本シート!$C$3</f>
        <v>43.36</v>
      </c>
      <c r="CT28" s="3">
        <v>5.83</v>
      </c>
      <c r="CU28" s="3">
        <f>CT28*基本シート!$C$3</f>
        <v>93.28</v>
      </c>
      <c r="CV28" s="3">
        <v>7.11</v>
      </c>
      <c r="CW28" s="3">
        <f>CV28*基本シート!$C$3</f>
        <v>113.76</v>
      </c>
      <c r="CX28" s="3">
        <v>7.74</v>
      </c>
      <c r="CY28" s="3">
        <f>CX28*基本シート!$C$3</f>
        <v>123.84</v>
      </c>
      <c r="CZ28" s="3">
        <v>7.65</v>
      </c>
      <c r="DA28" s="3">
        <f>CZ28*基本シート!$C$3</f>
        <v>122.4</v>
      </c>
      <c r="DB28" s="3">
        <v>6.78</v>
      </c>
      <c r="DC28" s="3">
        <f>DB28*基本シート!$C$3</f>
        <v>108.48</v>
      </c>
      <c r="DD28" s="3">
        <v>6.69</v>
      </c>
      <c r="DE28" s="3">
        <f>DD28*基本シート!$C$3</f>
        <v>107.04</v>
      </c>
      <c r="DF28" s="3">
        <v>4.1100000000000003</v>
      </c>
      <c r="DG28" s="3">
        <f>DF28*基本シート!$C$3</f>
        <v>65.760000000000005</v>
      </c>
      <c r="DH28" s="3">
        <v>3.92</v>
      </c>
      <c r="DI28" s="3">
        <f>DH28*基本シート!$C$3</f>
        <v>62.72</v>
      </c>
      <c r="DJ28" s="3">
        <v>1.39</v>
      </c>
      <c r="DK28" s="3">
        <f>DJ28*基本シート!$C$3</f>
        <v>22.24</v>
      </c>
      <c r="DL28" s="3">
        <v>0.21</v>
      </c>
      <c r="DM28" s="3">
        <f>DL28*基本シート!$C$3</f>
        <v>3.36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0.01</v>
      </c>
      <c r="DS28" s="3">
        <f>DR28*基本シート!$C$3</f>
        <v>0.16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54.16</v>
      </c>
      <c r="EA28" s="3">
        <f>ROUND(DZ28*基本シート!$C$3,0)</f>
        <v>867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0.47</v>
      </c>
      <c r="EH28" s="3">
        <v>2.3199999999999998</v>
      </c>
      <c r="EI28" s="3">
        <v>1.71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4.5</v>
      </c>
      <c r="FA28" s="3">
        <v>0.16</v>
      </c>
      <c r="FB28" s="3">
        <v>0.21</v>
      </c>
      <c r="FC28" s="3">
        <v>0.41</v>
      </c>
      <c r="FD28" s="3">
        <v>0.23</v>
      </c>
      <c r="FE28" s="3">
        <v>0.15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0.01</v>
      </c>
      <c r="FR28" s="3">
        <v>0.27</v>
      </c>
      <c r="FS28" s="3">
        <v>0.76</v>
      </c>
      <c r="FT28" s="3">
        <v>0.49</v>
      </c>
      <c r="FU28" s="3">
        <v>0.74</v>
      </c>
      <c r="FV28" s="3">
        <v>0.37</v>
      </c>
      <c r="FW28" s="3">
        <v>0.34</v>
      </c>
      <c r="FX28" s="3">
        <v>0.33</v>
      </c>
      <c r="FY28" s="3">
        <f t="shared" si="13"/>
        <v>4.4800000000000004</v>
      </c>
      <c r="FZ28" s="3">
        <v>0.16</v>
      </c>
      <c r="GA28" s="3">
        <v>0.21</v>
      </c>
      <c r="GB28" s="3">
        <v>0.41</v>
      </c>
      <c r="GC28" s="3">
        <v>0.23</v>
      </c>
      <c r="GD28" s="3">
        <v>0.19</v>
      </c>
      <c r="GE28" s="3">
        <v>0.19</v>
      </c>
      <c r="GF28" s="3">
        <v>0.21</v>
      </c>
      <c r="GG28" s="3">
        <v>0.3</v>
      </c>
      <c r="GH28" s="3">
        <v>0.23</v>
      </c>
      <c r="GI28" s="3">
        <v>0.16</v>
      </c>
      <c r="GJ28" s="3">
        <v>0.15</v>
      </c>
      <c r="GK28" s="3">
        <v>0.14000000000000001</v>
      </c>
      <c r="GL28" s="3">
        <v>0.6</v>
      </c>
      <c r="GM28" s="3">
        <v>0.5</v>
      </c>
      <c r="GN28" s="3">
        <v>0.64</v>
      </c>
      <c r="GO28" s="3">
        <v>0.68</v>
      </c>
      <c r="GP28" s="3">
        <v>1.08</v>
      </c>
      <c r="GQ28" s="3">
        <v>1.28</v>
      </c>
      <c r="GR28" s="3">
        <v>0.97</v>
      </c>
      <c r="GS28" s="3">
        <v>0.49</v>
      </c>
      <c r="GT28" s="3">
        <v>0.73</v>
      </c>
      <c r="GU28" s="3">
        <v>0.37</v>
      </c>
      <c r="GV28" s="3">
        <v>0.34</v>
      </c>
      <c r="GW28" s="3">
        <v>0.33</v>
      </c>
      <c r="GX28" s="3">
        <f t="shared" si="14"/>
        <v>10.59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484</v>
      </c>
      <c r="C29" s="6" t="str">
        <f t="shared" si="9"/>
        <v>日曜日</v>
      </c>
      <c r="D29" s="6"/>
      <c r="E29" s="6" t="str">
        <f t="shared" si="10"/>
        <v>〇</v>
      </c>
      <c r="F29" s="6" t="s">
        <v>426</v>
      </c>
      <c r="G29" s="6" t="s">
        <v>431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</v>
      </c>
      <c r="Q29" s="3">
        <f>IF($E29="〇",P29*基本シート!$E$2,P29*VLOOKUP(LEFT(Q$6,FIND("(",Q$6)-1),基本シート!$B$6:$C$29,2,FALSE))</f>
        <v>0</v>
      </c>
      <c r="R29" s="3">
        <v>0</v>
      </c>
      <c r="S29" s="3">
        <f>IF($E29="〇",R29*基本シート!$E$2,R29*VLOOKUP(LEFT(S$6,FIND("(",S$6)-1),基本シート!$B$6:$C$29,2,FALSE))</f>
        <v>0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0.01</v>
      </c>
      <c r="AE29" s="3">
        <f>IF($E29="〇",AD29*基本シート!$E$2,AD29*VLOOKUP(LEFT(AE$6,FIND("(",AE$6)-1),基本シート!$B$6:$C$29,2,FALSE))</f>
        <v>0.29910000000000003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0.02</v>
      </c>
      <c r="AW29" s="3">
        <f>IF($E29="〇",AV29*基本シート!$E$2,AV29*VLOOKUP(LEFT(AW$6,FIND("(",AW$6)-1),基本シート!$B$6:$C$29,2,FALSE))</f>
        <v>0.59820000000000007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7.0000000000000007E-2</v>
      </c>
      <c r="BE29" s="3">
        <f t="shared" si="8"/>
        <v>2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0.15</v>
      </c>
      <c r="BL29" s="3">
        <v>0.56999999999999995</v>
      </c>
      <c r="BM29" s="3">
        <v>1.1000000000000001</v>
      </c>
      <c r="BN29" s="3">
        <v>2.63</v>
      </c>
      <c r="BO29" s="3">
        <v>2.7</v>
      </c>
      <c r="BP29" s="3">
        <v>2.46</v>
      </c>
      <c r="BQ29" s="3">
        <v>2.0699999999999998</v>
      </c>
      <c r="BR29" s="3">
        <v>2.2400000000000002</v>
      </c>
      <c r="BS29" s="3">
        <v>2.95</v>
      </c>
      <c r="BT29" s="3">
        <v>2.02</v>
      </c>
      <c r="BU29" s="3">
        <v>1.08</v>
      </c>
      <c r="BV29" s="3">
        <v>0.49</v>
      </c>
      <c r="BW29" s="3">
        <v>0.28999999999999998</v>
      </c>
      <c r="BX29" s="3">
        <v>0.02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0.09</v>
      </c>
      <c r="CU29" s="3">
        <f>CT29*基本シート!$C$3</f>
        <v>1.44</v>
      </c>
      <c r="CV29" s="3">
        <v>0.24</v>
      </c>
      <c r="CW29" s="3">
        <f>CV29*基本シート!$C$3</f>
        <v>3.84</v>
      </c>
      <c r="CX29" s="3">
        <v>2.02</v>
      </c>
      <c r="CY29" s="3">
        <f>CX29*基本シート!$C$3</f>
        <v>32.32</v>
      </c>
      <c r="CZ29" s="3">
        <v>1.36</v>
      </c>
      <c r="DA29" s="3">
        <f>CZ29*基本シート!$C$3</f>
        <v>21.76</v>
      </c>
      <c r="DB29" s="3">
        <v>1.8</v>
      </c>
      <c r="DC29" s="3">
        <f>DB29*基本シート!$C$3</f>
        <v>28.8</v>
      </c>
      <c r="DD29" s="3">
        <v>2.56</v>
      </c>
      <c r="DE29" s="3">
        <f>DD29*基本シート!$C$3</f>
        <v>40.96</v>
      </c>
      <c r="DF29" s="3">
        <v>1.76</v>
      </c>
      <c r="DG29" s="3">
        <f>DF29*基本シート!$C$3</f>
        <v>28.16</v>
      </c>
      <c r="DH29" s="3">
        <v>0.89</v>
      </c>
      <c r="DI29" s="3">
        <f>DH29*基本シート!$C$3</f>
        <v>14.24</v>
      </c>
      <c r="DJ29" s="3">
        <v>0.2</v>
      </c>
      <c r="DK29" s="3">
        <f>DJ29*基本シート!$C$3</f>
        <v>3.2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10.959999999999999</v>
      </c>
      <c r="EA29" s="3">
        <f>ROUND(DZ29*基本シート!$C$3,0)</f>
        <v>175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</v>
      </c>
      <c r="EH29" s="3">
        <v>0.38</v>
      </c>
      <c r="EI29" s="3">
        <v>0.71</v>
      </c>
      <c r="EJ29" s="3">
        <v>2.25</v>
      </c>
      <c r="EK29" s="3">
        <v>2.16</v>
      </c>
      <c r="EL29" s="3">
        <v>0.17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5.67</v>
      </c>
      <c r="FA29" s="3">
        <v>0.22</v>
      </c>
      <c r="FB29" s="3">
        <v>0.21</v>
      </c>
      <c r="FC29" s="3">
        <v>0.18</v>
      </c>
      <c r="FD29" s="3">
        <v>0.18</v>
      </c>
      <c r="FE29" s="3">
        <v>0.19</v>
      </c>
      <c r="FF29" s="3">
        <v>0.08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0.02</v>
      </c>
      <c r="FM29" s="3">
        <v>0</v>
      </c>
      <c r="FN29" s="3">
        <v>0</v>
      </c>
      <c r="FO29" s="3">
        <v>0</v>
      </c>
      <c r="FP29" s="3">
        <v>0.01</v>
      </c>
      <c r="FQ29" s="3">
        <v>0.39</v>
      </c>
      <c r="FR29" s="3">
        <v>1.1399999999999999</v>
      </c>
      <c r="FS29" s="3">
        <v>0.38</v>
      </c>
      <c r="FT29" s="3">
        <v>0.47</v>
      </c>
      <c r="FU29" s="3">
        <v>1.01</v>
      </c>
      <c r="FV29" s="3">
        <v>0.65</v>
      </c>
      <c r="FW29" s="3">
        <v>0.4</v>
      </c>
      <c r="FX29" s="3">
        <v>0.33</v>
      </c>
      <c r="FY29" s="3">
        <f t="shared" si="13"/>
        <v>5.86</v>
      </c>
      <c r="FZ29" s="3">
        <v>0.22</v>
      </c>
      <c r="GA29" s="3">
        <v>0.21</v>
      </c>
      <c r="GB29" s="3">
        <v>0.18</v>
      </c>
      <c r="GC29" s="3">
        <v>0.18</v>
      </c>
      <c r="GD29" s="3">
        <v>0.19</v>
      </c>
      <c r="GE29" s="3">
        <v>0.23</v>
      </c>
      <c r="GF29" s="3">
        <v>0.2</v>
      </c>
      <c r="GG29" s="3">
        <v>0.39</v>
      </c>
      <c r="GH29" s="3">
        <v>0.28999999999999998</v>
      </c>
      <c r="GI29" s="3">
        <v>0.3</v>
      </c>
      <c r="GJ29" s="3">
        <v>0.27</v>
      </c>
      <c r="GK29" s="3">
        <v>0.74</v>
      </c>
      <c r="GL29" s="3">
        <v>0.44</v>
      </c>
      <c r="GM29" s="3">
        <v>0.39</v>
      </c>
      <c r="GN29" s="3">
        <v>0.26</v>
      </c>
      <c r="GO29" s="3">
        <v>0.2</v>
      </c>
      <c r="GP29" s="3">
        <v>0.68</v>
      </c>
      <c r="GQ29" s="3">
        <v>1.43</v>
      </c>
      <c r="GR29" s="3">
        <v>0.4</v>
      </c>
      <c r="GS29" s="3">
        <v>0.47</v>
      </c>
      <c r="GT29" s="3">
        <v>1.02</v>
      </c>
      <c r="GU29" s="3">
        <v>0.65</v>
      </c>
      <c r="GV29" s="3">
        <v>0.4</v>
      </c>
      <c r="GW29" s="3">
        <v>0.33</v>
      </c>
      <c r="GX29" s="3">
        <f t="shared" si="14"/>
        <v>10.07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485</v>
      </c>
      <c r="C30" s="6" t="str">
        <f t="shared" si="9"/>
        <v>月曜日</v>
      </c>
      <c r="D30" s="6"/>
      <c r="E30" s="6" t="str">
        <f t="shared" si="10"/>
        <v/>
      </c>
      <c r="F30" s="6" t="s">
        <v>431</v>
      </c>
      <c r="G30" s="6" t="s">
        <v>426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0.19</v>
      </c>
      <c r="O30" s="3">
        <f>IF($E30="〇",N30*基本シート!$E$2,N30*VLOOKUP(LEFT(O$6,FIND("(",O$6)-1),基本シート!$B$6:$C$29,2,FALSE))</f>
        <v>5.6829000000000001</v>
      </c>
      <c r="P30" s="3">
        <v>0.38</v>
      </c>
      <c r="Q30" s="3">
        <f>IF($E30="〇",P30*基本シート!$E$2,P30*VLOOKUP(LEFT(Q$6,FIND("(",Q$6)-1),基本シート!$B$6:$C$29,2,FALSE))</f>
        <v>11.3658</v>
      </c>
      <c r="R30" s="3">
        <v>0.03</v>
      </c>
      <c r="S30" s="3">
        <f>IF($E30="〇",R30*基本シート!$E$2,R30*VLOOKUP(LEFT(S$6,FIND("(",S$6)-1),基本シート!$B$6:$C$29,2,FALSE))</f>
        <v>0.89729999999999999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0.02</v>
      </c>
      <c r="BA30" s="3">
        <f>IF($E30="〇",AZ30*基本シート!$E$2,AZ30*VLOOKUP(LEFT(BA$6,FIND("(",BA$6)-1),基本シート!$B$6:$C$29,2,FALSE))</f>
        <v>0.59820000000000007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0.65000000000000013</v>
      </c>
      <c r="BE30" s="3">
        <f t="shared" si="8"/>
        <v>20</v>
      </c>
      <c r="BF30" s="3">
        <v>0</v>
      </c>
      <c r="BG30" s="3">
        <v>0</v>
      </c>
      <c r="BH30" s="3">
        <v>0</v>
      </c>
      <c r="BI30" s="3">
        <v>0</v>
      </c>
      <c r="BJ30" s="3">
        <v>0.01</v>
      </c>
      <c r="BK30" s="3">
        <v>0.47</v>
      </c>
      <c r="BL30" s="3">
        <v>0.65</v>
      </c>
      <c r="BM30" s="3">
        <v>0.84</v>
      </c>
      <c r="BN30" s="3">
        <v>0.96</v>
      </c>
      <c r="BO30" s="3">
        <v>3.28</v>
      </c>
      <c r="BP30" s="3">
        <v>4.66</v>
      </c>
      <c r="BQ30" s="3">
        <v>7.44</v>
      </c>
      <c r="BR30" s="3">
        <v>7.09</v>
      </c>
      <c r="BS30" s="3">
        <v>6.11</v>
      </c>
      <c r="BT30" s="3">
        <v>3.95</v>
      </c>
      <c r="BU30" s="3">
        <v>2.2599999999999998</v>
      </c>
      <c r="BV30" s="3">
        <v>3.05</v>
      </c>
      <c r="BW30" s="3">
        <v>1.62</v>
      </c>
      <c r="BX30" s="3">
        <v>0.44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0.01</v>
      </c>
      <c r="CS30" s="3">
        <f>CR30*基本シート!$C$3</f>
        <v>0.16</v>
      </c>
      <c r="CT30" s="3">
        <v>0.01</v>
      </c>
      <c r="CU30" s="3">
        <f>CT30*基本シート!$C$3</f>
        <v>0.16</v>
      </c>
      <c r="CV30" s="3">
        <v>0.42</v>
      </c>
      <c r="CW30" s="3">
        <f>CV30*基本シート!$C$3</f>
        <v>6.72</v>
      </c>
      <c r="CX30" s="3">
        <v>2</v>
      </c>
      <c r="CY30" s="3">
        <f>CX30*基本シート!$C$3</f>
        <v>32</v>
      </c>
      <c r="CZ30" s="3">
        <v>7.25</v>
      </c>
      <c r="DA30" s="3">
        <f>CZ30*基本シート!$C$3</f>
        <v>116</v>
      </c>
      <c r="DB30" s="3">
        <v>6.93</v>
      </c>
      <c r="DC30" s="3">
        <f>DB30*基本シート!$C$3</f>
        <v>110.88</v>
      </c>
      <c r="DD30" s="3">
        <v>5.95</v>
      </c>
      <c r="DE30" s="3">
        <f>DD30*基本シート!$C$3</f>
        <v>95.2</v>
      </c>
      <c r="DF30" s="3">
        <v>3.73</v>
      </c>
      <c r="DG30" s="3">
        <f>DF30*基本シート!$C$3</f>
        <v>59.68</v>
      </c>
      <c r="DH30" s="3">
        <v>2.04</v>
      </c>
      <c r="DI30" s="3">
        <f>DH30*基本シート!$C$3</f>
        <v>32.64</v>
      </c>
      <c r="DJ30" s="3">
        <v>2.5099999999999998</v>
      </c>
      <c r="DK30" s="3">
        <f>DJ30*基本シート!$C$3</f>
        <v>40.159999999999997</v>
      </c>
      <c r="DL30" s="3">
        <v>0.76</v>
      </c>
      <c r="DM30" s="3">
        <f>DL30*基本シート!$C$3</f>
        <v>12.16</v>
      </c>
      <c r="DN30" s="3">
        <v>0.18</v>
      </c>
      <c r="DO30" s="3">
        <f>DN30*基本シート!$C$3</f>
        <v>2.88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31.810000000000002</v>
      </c>
      <c r="EA30" s="3">
        <f>ROUND(DZ30*基本シート!$C$3,0)</f>
        <v>509</v>
      </c>
      <c r="EB30" s="3">
        <v>0</v>
      </c>
      <c r="EC30" s="3">
        <v>0</v>
      </c>
      <c r="ED30" s="3">
        <v>0</v>
      </c>
      <c r="EE30" s="3">
        <v>0</v>
      </c>
      <c r="EF30" s="3">
        <v>0.02</v>
      </c>
      <c r="EG30" s="3">
        <v>0.3</v>
      </c>
      <c r="EH30" s="3">
        <v>0.19</v>
      </c>
      <c r="EI30" s="3">
        <v>0.46</v>
      </c>
      <c r="EJ30" s="3">
        <v>0.76</v>
      </c>
      <c r="EK30" s="3">
        <v>2.68</v>
      </c>
      <c r="EL30" s="3">
        <v>2.48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6.9</v>
      </c>
      <c r="FA30" s="3">
        <v>0.23</v>
      </c>
      <c r="FB30" s="3">
        <v>0.19</v>
      </c>
      <c r="FC30" s="3">
        <v>0.18</v>
      </c>
      <c r="FD30" s="3">
        <v>0.04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</v>
      </c>
      <c r="FR30" s="3">
        <v>0.08</v>
      </c>
      <c r="FS30" s="3">
        <v>0.18</v>
      </c>
      <c r="FT30" s="3">
        <v>0.5</v>
      </c>
      <c r="FU30" s="3">
        <v>0.7</v>
      </c>
      <c r="FV30" s="3">
        <v>0.81</v>
      </c>
      <c r="FW30" s="3">
        <v>0.43</v>
      </c>
      <c r="FX30" s="3">
        <v>0.26</v>
      </c>
      <c r="FY30" s="3">
        <f t="shared" si="13"/>
        <v>3.6100000000000003</v>
      </c>
      <c r="FZ30" s="3">
        <v>0.23</v>
      </c>
      <c r="GA30" s="3">
        <v>0.19</v>
      </c>
      <c r="GB30" s="3">
        <v>0.18</v>
      </c>
      <c r="GC30" s="3">
        <v>0.23</v>
      </c>
      <c r="GD30" s="3">
        <v>0.37</v>
      </c>
      <c r="GE30" s="3">
        <v>0.2</v>
      </c>
      <c r="GF30" s="3">
        <v>0.46</v>
      </c>
      <c r="GG30" s="3">
        <v>0.37</v>
      </c>
      <c r="GH30" s="3">
        <v>0.19</v>
      </c>
      <c r="GI30" s="3">
        <v>0.18</v>
      </c>
      <c r="GJ30" s="3">
        <v>0.18</v>
      </c>
      <c r="GK30" s="3">
        <v>0.19</v>
      </c>
      <c r="GL30" s="3">
        <v>0.16</v>
      </c>
      <c r="GM30" s="3">
        <v>0.17</v>
      </c>
      <c r="GN30" s="3">
        <v>0.22</v>
      </c>
      <c r="GO30" s="3">
        <v>0.21</v>
      </c>
      <c r="GP30" s="3">
        <v>0.54</v>
      </c>
      <c r="GQ30" s="3">
        <v>0.94</v>
      </c>
      <c r="GR30" s="3">
        <v>0.44</v>
      </c>
      <c r="GS30" s="3">
        <v>0.51</v>
      </c>
      <c r="GT30" s="3">
        <v>0.7</v>
      </c>
      <c r="GU30" s="3">
        <v>0.82</v>
      </c>
      <c r="GV30" s="3">
        <v>0.44</v>
      </c>
      <c r="GW30" s="3">
        <v>0.26</v>
      </c>
      <c r="GX30" s="3">
        <f t="shared" si="14"/>
        <v>8.3800000000000008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486</v>
      </c>
      <c r="C31" s="6" t="str">
        <f t="shared" si="9"/>
        <v>火曜日</v>
      </c>
      <c r="D31" s="6"/>
      <c r="E31" s="6" t="str">
        <f t="shared" si="10"/>
        <v/>
      </c>
      <c r="F31" s="6" t="s">
        <v>426</v>
      </c>
      <c r="G31" s="6" t="s">
        <v>426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0.04</v>
      </c>
      <c r="Q31" s="3">
        <f>IF($E31="〇",P31*基本シート!$E$2,P31*VLOOKUP(LEFT(Q$6,FIND("(",Q$6)-1),基本シート!$B$6:$C$29,2,FALSE))</f>
        <v>1.1964000000000001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</v>
      </c>
      <c r="U31" s="3">
        <f>IF($E31="〇",T31*基本シート!$E$2,T31*VLOOKUP(LEFT(U$6,FIND("(",U$6)-1),基本シート!$B$6:$C$29,2,FALSE))</f>
        <v>0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0.01</v>
      </c>
      <c r="AS31" s="3">
        <f>IF($E31="〇",AR31*基本シート!$E$2,AR31*VLOOKUP(LEFT(AS$6,FIND("(",AS$6)-1),基本シート!$B$6:$C$29,2,FALSE))</f>
        <v>0.36979999999999996</v>
      </c>
      <c r="AT31" s="3">
        <v>0.01</v>
      </c>
      <c r="AU31" s="3">
        <f>IF($E31="〇",AT31*基本シート!$E$2,AT31*VLOOKUP(LEFT(AU$6,FIND("(",AU$6)-1),基本シート!$B$6:$C$29,2,FALSE))</f>
        <v>0.36979999999999996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0.02</v>
      </c>
      <c r="BA31" s="3">
        <f>IF($E31="〇",AZ31*基本シート!$E$2,AZ31*VLOOKUP(LEFT(BA$6,FIND("(",BA$6)-1),基本シート!$B$6:$C$29,2,FALSE))</f>
        <v>0.59820000000000007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0.11</v>
      </c>
      <c r="BE31" s="3">
        <f t="shared" si="8"/>
        <v>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0.64</v>
      </c>
      <c r="BL31" s="3">
        <v>1.38</v>
      </c>
      <c r="BM31" s="3">
        <v>0.43</v>
      </c>
      <c r="BN31" s="3">
        <v>1.1000000000000001</v>
      </c>
      <c r="BO31" s="3">
        <v>3.53</v>
      </c>
      <c r="BP31" s="3">
        <v>2.73</v>
      </c>
      <c r="BQ31" s="3">
        <v>2.0499999999999998</v>
      </c>
      <c r="BR31" s="3">
        <v>2.0099999999999998</v>
      </c>
      <c r="BS31" s="3">
        <v>1.1599999999999999</v>
      </c>
      <c r="BT31" s="3">
        <v>1.43</v>
      </c>
      <c r="BU31" s="3">
        <v>1.31</v>
      </c>
      <c r="BV31" s="3">
        <v>3.26</v>
      </c>
      <c r="BW31" s="3">
        <v>1.3</v>
      </c>
      <c r="BX31" s="3">
        <v>0.32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</v>
      </c>
      <c r="CU31" s="3">
        <f>CT31*基本シート!$C$3</f>
        <v>0</v>
      </c>
      <c r="CV31" s="3">
        <v>0.89</v>
      </c>
      <c r="CW31" s="3">
        <f>CV31*基本シート!$C$3</f>
        <v>14.24</v>
      </c>
      <c r="CX31" s="3">
        <v>1.39</v>
      </c>
      <c r="CY31" s="3">
        <f>CX31*基本シート!$C$3</f>
        <v>22.24</v>
      </c>
      <c r="CZ31" s="3">
        <v>1.87</v>
      </c>
      <c r="DA31" s="3">
        <f>CZ31*基本シート!$C$3</f>
        <v>29.92</v>
      </c>
      <c r="DB31" s="3">
        <v>1.83</v>
      </c>
      <c r="DC31" s="3">
        <f>DB31*基本シート!$C$3</f>
        <v>29.28</v>
      </c>
      <c r="DD31" s="3">
        <v>0.92</v>
      </c>
      <c r="DE31" s="3">
        <f>DD31*基本シート!$C$3</f>
        <v>14.72</v>
      </c>
      <c r="DF31" s="3">
        <v>1.25</v>
      </c>
      <c r="DG31" s="3">
        <f>DF31*基本シート!$C$3</f>
        <v>20</v>
      </c>
      <c r="DH31" s="3">
        <v>1.1200000000000001</v>
      </c>
      <c r="DI31" s="3">
        <f>DH31*基本シート!$C$3</f>
        <v>17.920000000000002</v>
      </c>
      <c r="DJ31" s="3">
        <v>2.7</v>
      </c>
      <c r="DK31" s="3">
        <f>DJ31*基本シート!$C$3</f>
        <v>43.2</v>
      </c>
      <c r="DL31" s="3">
        <v>0.46</v>
      </c>
      <c r="DM31" s="3">
        <f>DL31*基本シート!$C$3</f>
        <v>7.36</v>
      </c>
      <c r="DN31" s="3">
        <v>0.17</v>
      </c>
      <c r="DO31" s="3">
        <f>DN31*基本シート!$C$3</f>
        <v>2.72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</v>
      </c>
      <c r="DY31" s="3">
        <f>DX31*基本シート!$C$3</f>
        <v>0</v>
      </c>
      <c r="DZ31" s="3">
        <f t="shared" si="11"/>
        <v>12.66</v>
      </c>
      <c r="EA31" s="3">
        <f>ROUND(DZ31*基本シート!$C$3,0)</f>
        <v>203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0.41</v>
      </c>
      <c r="EH31" s="3">
        <v>0.8</v>
      </c>
      <c r="EI31" s="3">
        <v>0</v>
      </c>
      <c r="EJ31" s="3">
        <v>0.87</v>
      </c>
      <c r="EK31" s="3">
        <v>2.44</v>
      </c>
      <c r="EL31" s="3">
        <v>1.17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5.6899999999999995</v>
      </c>
      <c r="FA31" s="3">
        <v>0.25</v>
      </c>
      <c r="FB31" s="3">
        <v>0.25</v>
      </c>
      <c r="FC31" s="3">
        <v>0.27</v>
      </c>
      <c r="FD31" s="3">
        <v>0.26</v>
      </c>
      <c r="FE31" s="3">
        <v>0.42</v>
      </c>
      <c r="FF31" s="3">
        <v>0</v>
      </c>
      <c r="FG31" s="3">
        <v>0</v>
      </c>
      <c r="FH31" s="3">
        <v>0.03</v>
      </c>
      <c r="FI31" s="3">
        <v>0</v>
      </c>
      <c r="FJ31" s="3">
        <v>0</v>
      </c>
      <c r="FK31" s="3">
        <v>0</v>
      </c>
      <c r="FL31" s="3">
        <v>0</v>
      </c>
      <c r="FM31" s="3">
        <v>0.01</v>
      </c>
      <c r="FN31" s="3">
        <v>0</v>
      </c>
      <c r="FO31" s="3">
        <v>0</v>
      </c>
      <c r="FP31" s="3">
        <v>0</v>
      </c>
      <c r="FQ31" s="3">
        <v>0</v>
      </c>
      <c r="FR31" s="3">
        <v>0.03</v>
      </c>
      <c r="FS31" s="3">
        <v>0.18</v>
      </c>
      <c r="FT31" s="3">
        <v>0.82</v>
      </c>
      <c r="FU31" s="3">
        <v>0.49</v>
      </c>
      <c r="FV31" s="3">
        <v>0.99</v>
      </c>
      <c r="FW31" s="3">
        <v>0.35</v>
      </c>
      <c r="FX31" s="3">
        <v>0.21</v>
      </c>
      <c r="FY31" s="3">
        <f t="shared" si="13"/>
        <v>4.5599999999999996</v>
      </c>
      <c r="FZ31" s="3">
        <v>0.25</v>
      </c>
      <c r="GA31" s="3">
        <v>0.25</v>
      </c>
      <c r="GB31" s="3">
        <v>0.27</v>
      </c>
      <c r="GC31" s="3">
        <v>0.26</v>
      </c>
      <c r="GD31" s="3">
        <v>0.45</v>
      </c>
      <c r="GE31" s="3">
        <v>0.23</v>
      </c>
      <c r="GF31" s="3">
        <v>0.57999999999999996</v>
      </c>
      <c r="GG31" s="3">
        <v>0.46</v>
      </c>
      <c r="GH31" s="3">
        <v>0.23</v>
      </c>
      <c r="GI31" s="3">
        <v>0.2</v>
      </c>
      <c r="GJ31" s="3">
        <v>0.17</v>
      </c>
      <c r="GK31" s="3">
        <v>0.18</v>
      </c>
      <c r="GL31" s="3">
        <v>0.19</v>
      </c>
      <c r="GM31" s="3">
        <v>0.24</v>
      </c>
      <c r="GN31" s="3">
        <v>0.18</v>
      </c>
      <c r="GO31" s="3">
        <v>0.19</v>
      </c>
      <c r="GP31" s="3">
        <v>0.56000000000000005</v>
      </c>
      <c r="GQ31" s="3">
        <v>0.87</v>
      </c>
      <c r="GR31" s="3">
        <v>0.34</v>
      </c>
      <c r="GS31" s="3">
        <v>0.82</v>
      </c>
      <c r="GT31" s="3">
        <v>0.49</v>
      </c>
      <c r="GU31" s="3">
        <v>0.99</v>
      </c>
      <c r="GV31" s="3">
        <v>0.36</v>
      </c>
      <c r="GW31" s="3">
        <v>0.21</v>
      </c>
      <c r="GX31" s="3">
        <f t="shared" si="14"/>
        <v>8.9700000000000006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487</v>
      </c>
      <c r="C32" s="6" t="str">
        <f t="shared" si="9"/>
        <v>水曜日</v>
      </c>
      <c r="D32" s="6"/>
      <c r="E32" s="6" t="str">
        <f t="shared" si="10"/>
        <v/>
      </c>
      <c r="F32" s="6" t="s">
        <v>428</v>
      </c>
      <c r="G32" s="6" t="s">
        <v>426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0.01</v>
      </c>
      <c r="U32" s="3">
        <f>IF($E32="〇",T32*基本シート!$E$2,T32*VLOOKUP(LEFT(U$6,FIND("(",U$6)-1),基本シート!$B$6:$C$29,2,FALSE))</f>
        <v>0.29910000000000003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0.01</v>
      </c>
      <c r="AS32" s="3">
        <f>IF($E32="〇",AR32*基本シート!$E$2,AR32*VLOOKUP(LEFT(AS$6,FIND("(",AS$6)-1),基本シート!$B$6:$C$29,2,FALSE))</f>
        <v>0.36979999999999996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0.09</v>
      </c>
      <c r="BE32" s="3">
        <f t="shared" si="8"/>
        <v>3</v>
      </c>
      <c r="BF32" s="3">
        <v>0</v>
      </c>
      <c r="BG32" s="3">
        <v>0</v>
      </c>
      <c r="BH32" s="3">
        <v>0</v>
      </c>
      <c r="BI32" s="3">
        <v>0</v>
      </c>
      <c r="BJ32" s="3">
        <v>0.03</v>
      </c>
      <c r="BK32" s="3">
        <v>0.37</v>
      </c>
      <c r="BL32" s="3">
        <v>1.68</v>
      </c>
      <c r="BM32" s="3">
        <v>3.69</v>
      </c>
      <c r="BN32" s="3">
        <v>7.19</v>
      </c>
      <c r="BO32" s="3">
        <v>6.38</v>
      </c>
      <c r="BP32" s="3">
        <v>7.55</v>
      </c>
      <c r="BQ32" s="3">
        <v>9.31</v>
      </c>
      <c r="BR32" s="3">
        <v>8.06</v>
      </c>
      <c r="BS32" s="3">
        <v>8.23</v>
      </c>
      <c r="BT32" s="3">
        <v>7.35</v>
      </c>
      <c r="BU32" s="3">
        <v>5.7</v>
      </c>
      <c r="BV32" s="3">
        <v>3.77</v>
      </c>
      <c r="BW32" s="3">
        <v>1.69</v>
      </c>
      <c r="BX32" s="3">
        <v>0.19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0.46</v>
      </c>
      <c r="CS32" s="3">
        <f>CR32*基本シート!$C$3</f>
        <v>7.36</v>
      </c>
      <c r="CT32" s="3">
        <v>5.59</v>
      </c>
      <c r="CU32" s="3">
        <f>CT32*基本シート!$C$3</f>
        <v>89.44</v>
      </c>
      <c r="CV32" s="3">
        <v>6.16</v>
      </c>
      <c r="CW32" s="3">
        <f>CV32*基本シート!$C$3</f>
        <v>98.56</v>
      </c>
      <c r="CX32" s="3">
        <v>7.36</v>
      </c>
      <c r="CY32" s="3">
        <f>CX32*基本シート!$C$3</f>
        <v>117.76</v>
      </c>
      <c r="CZ32" s="3">
        <v>9.09</v>
      </c>
      <c r="DA32" s="3">
        <f>CZ32*基本シート!$C$3</f>
        <v>145.44</v>
      </c>
      <c r="DB32" s="3">
        <v>7.91</v>
      </c>
      <c r="DC32" s="3">
        <f>DB32*基本シート!$C$3</f>
        <v>126.56</v>
      </c>
      <c r="DD32" s="3">
        <v>8.06</v>
      </c>
      <c r="DE32" s="3">
        <f>DD32*基本シート!$C$3</f>
        <v>128.96</v>
      </c>
      <c r="DF32" s="3">
        <v>7.18</v>
      </c>
      <c r="DG32" s="3">
        <f>DF32*基本シート!$C$3</f>
        <v>114.88</v>
      </c>
      <c r="DH32" s="3">
        <v>5.54</v>
      </c>
      <c r="DI32" s="3">
        <f>DH32*基本シート!$C$3</f>
        <v>88.64</v>
      </c>
      <c r="DJ32" s="3">
        <v>3.2</v>
      </c>
      <c r="DK32" s="3">
        <f>DJ32*基本シート!$C$3</f>
        <v>51.2</v>
      </c>
      <c r="DL32" s="3">
        <v>0.71</v>
      </c>
      <c r="DM32" s="3">
        <f>DL32*基本シート!$C$3</f>
        <v>11.36</v>
      </c>
      <c r="DN32" s="3">
        <v>0.04</v>
      </c>
      <c r="DO32" s="3">
        <f>DN32*基本シート!$C$3</f>
        <v>0.64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61.36</v>
      </c>
      <c r="EA32" s="3">
        <f>ROUND(DZ32*基本シート!$C$3,0)</f>
        <v>982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0.17</v>
      </c>
      <c r="EH32" s="3">
        <v>1.26</v>
      </c>
      <c r="EI32" s="3">
        <v>2.97</v>
      </c>
      <c r="EJ32" s="3">
        <v>1.37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5.7700000000000005</v>
      </c>
      <c r="FA32" s="3">
        <v>0.35</v>
      </c>
      <c r="FB32" s="3">
        <v>0.35</v>
      </c>
      <c r="FC32" s="3">
        <v>0.2</v>
      </c>
      <c r="FD32" s="3">
        <v>0.19</v>
      </c>
      <c r="FE32" s="3">
        <v>0.3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0.02</v>
      </c>
      <c r="FS32" s="3">
        <v>0.66</v>
      </c>
      <c r="FT32" s="3">
        <v>0.36</v>
      </c>
      <c r="FU32" s="3">
        <v>0.46</v>
      </c>
      <c r="FV32" s="3">
        <v>0.68</v>
      </c>
      <c r="FW32" s="3">
        <v>0.5</v>
      </c>
      <c r="FX32" s="3">
        <v>0.24</v>
      </c>
      <c r="FY32" s="3">
        <f t="shared" si="13"/>
        <v>4.3100000000000005</v>
      </c>
      <c r="FZ32" s="3">
        <v>0.35</v>
      </c>
      <c r="GA32" s="3">
        <v>0.35</v>
      </c>
      <c r="GB32" s="3">
        <v>0.2</v>
      </c>
      <c r="GC32" s="3">
        <v>0.19</v>
      </c>
      <c r="GD32" s="3">
        <v>0.35</v>
      </c>
      <c r="GE32" s="3">
        <v>0.2</v>
      </c>
      <c r="GF32" s="3">
        <v>0.42</v>
      </c>
      <c r="GG32" s="3">
        <v>0.26</v>
      </c>
      <c r="GH32" s="3">
        <v>0.23</v>
      </c>
      <c r="GI32" s="3">
        <v>0.22</v>
      </c>
      <c r="GJ32" s="3">
        <v>0.19</v>
      </c>
      <c r="GK32" s="3">
        <v>0.22</v>
      </c>
      <c r="GL32" s="3">
        <v>0.15</v>
      </c>
      <c r="GM32" s="3">
        <v>0.17</v>
      </c>
      <c r="GN32" s="3">
        <v>0.17</v>
      </c>
      <c r="GO32" s="3">
        <v>0.16</v>
      </c>
      <c r="GP32" s="3">
        <v>0.56999999999999995</v>
      </c>
      <c r="GQ32" s="3">
        <v>1</v>
      </c>
      <c r="GR32" s="3">
        <v>0.82</v>
      </c>
      <c r="GS32" s="3">
        <v>0.36</v>
      </c>
      <c r="GT32" s="3">
        <v>0.46</v>
      </c>
      <c r="GU32" s="3">
        <v>0.68</v>
      </c>
      <c r="GV32" s="3">
        <v>0.5</v>
      </c>
      <c r="GW32" s="3">
        <v>0.24</v>
      </c>
      <c r="GX32" s="3">
        <f t="shared" si="14"/>
        <v>8.4600000000000009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488</v>
      </c>
      <c r="C33" s="6" t="str">
        <f t="shared" si="9"/>
        <v>木曜日</v>
      </c>
      <c r="D33" s="6"/>
      <c r="E33" s="6" t="str">
        <f t="shared" si="10"/>
        <v/>
      </c>
      <c r="F33" s="6" t="s">
        <v>428</v>
      </c>
      <c r="G33" s="6" t="s">
        <v>428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0.03</v>
      </c>
      <c r="Q33" s="3">
        <f>IF($E33="〇",P33*基本シート!$E$2,P33*VLOOKUP(LEFT(Q$6,FIND("(",Q$6)-1),基本シート!$B$6:$C$29,2,FALSE))</f>
        <v>0.89729999999999999</v>
      </c>
      <c r="R33" s="3">
        <v>0.01</v>
      </c>
      <c r="S33" s="3">
        <f>IF($E33="〇",R33*基本シート!$E$2,R33*VLOOKUP(LEFT(S$6,FIND("(",S$6)-1),基本シート!$B$6:$C$29,2,FALSE))</f>
        <v>0.29910000000000003</v>
      </c>
      <c r="T33" s="3">
        <v>0.01</v>
      </c>
      <c r="U33" s="3">
        <f>IF($E33="〇",T33*基本シート!$E$2,T33*VLOOKUP(LEFT(U$6,FIND("(",U$6)-1),基本シート!$B$6:$C$29,2,FALSE))</f>
        <v>0.29910000000000003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9.0000000000000011E-2</v>
      </c>
      <c r="BE33" s="3">
        <f t="shared" si="8"/>
        <v>3</v>
      </c>
      <c r="BF33" s="3">
        <v>0</v>
      </c>
      <c r="BG33" s="3">
        <v>0</v>
      </c>
      <c r="BH33" s="3">
        <v>0</v>
      </c>
      <c r="BI33" s="3">
        <v>0</v>
      </c>
      <c r="BJ33" s="3">
        <v>0.02</v>
      </c>
      <c r="BK33" s="3">
        <v>0.57999999999999996</v>
      </c>
      <c r="BL33" s="3">
        <v>2.65</v>
      </c>
      <c r="BM33" s="3">
        <v>5.23</v>
      </c>
      <c r="BN33" s="3">
        <v>6.69</v>
      </c>
      <c r="BO33" s="3">
        <v>7.23</v>
      </c>
      <c r="BP33" s="3">
        <v>8.3800000000000008</v>
      </c>
      <c r="BQ33" s="3">
        <v>6</v>
      </c>
      <c r="BR33" s="3">
        <v>7.79</v>
      </c>
      <c r="BS33" s="3">
        <v>7.91</v>
      </c>
      <c r="BT33" s="3">
        <v>6.69</v>
      </c>
      <c r="BU33" s="3">
        <v>5.19</v>
      </c>
      <c r="BV33" s="3">
        <v>3.44</v>
      </c>
      <c r="BW33" s="3">
        <v>1.47</v>
      </c>
      <c r="BX33" s="3">
        <v>0.2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0.01</v>
      </c>
      <c r="CM33" s="3">
        <f>CL33*基本シート!$C$3</f>
        <v>0.16</v>
      </c>
      <c r="CN33" s="3">
        <v>0.01</v>
      </c>
      <c r="CO33" s="3">
        <f>CN33*基本シート!$C$3</f>
        <v>0.16</v>
      </c>
      <c r="CP33" s="3">
        <v>0.01</v>
      </c>
      <c r="CQ33" s="3">
        <f>CP33*基本シート!$C$3</f>
        <v>0.16</v>
      </c>
      <c r="CR33" s="3">
        <v>2.21</v>
      </c>
      <c r="CS33" s="3">
        <f>CR33*基本シート!$C$3</f>
        <v>35.36</v>
      </c>
      <c r="CT33" s="3">
        <v>6.49</v>
      </c>
      <c r="CU33" s="3">
        <f>CT33*基本シート!$C$3</f>
        <v>103.84</v>
      </c>
      <c r="CV33" s="3">
        <v>7.04</v>
      </c>
      <c r="CW33" s="3">
        <f>CV33*基本シート!$C$3</f>
        <v>112.64</v>
      </c>
      <c r="CX33" s="3">
        <v>8.18</v>
      </c>
      <c r="CY33" s="3">
        <f>CX33*基本シート!$C$3</f>
        <v>130.88</v>
      </c>
      <c r="CZ33" s="3">
        <v>5.83</v>
      </c>
      <c r="DA33" s="3">
        <f>CZ33*基本シート!$C$3</f>
        <v>93.28</v>
      </c>
      <c r="DB33" s="3">
        <v>7.64</v>
      </c>
      <c r="DC33" s="3">
        <f>DB33*基本シート!$C$3</f>
        <v>122.24</v>
      </c>
      <c r="DD33" s="3">
        <v>7.77</v>
      </c>
      <c r="DE33" s="3">
        <f>DD33*基本シート!$C$3</f>
        <v>124.32</v>
      </c>
      <c r="DF33" s="3">
        <v>6.53</v>
      </c>
      <c r="DG33" s="3">
        <f>DF33*基本シート!$C$3</f>
        <v>104.48</v>
      </c>
      <c r="DH33" s="3">
        <v>5.03</v>
      </c>
      <c r="DI33" s="3">
        <f>DH33*基本シート!$C$3</f>
        <v>80.48</v>
      </c>
      <c r="DJ33" s="3">
        <v>2.92</v>
      </c>
      <c r="DK33" s="3">
        <f>DJ33*基本シート!$C$3</f>
        <v>46.72</v>
      </c>
      <c r="DL33" s="3">
        <v>0.52</v>
      </c>
      <c r="DM33" s="3">
        <f>DL33*基本シート!$C$3</f>
        <v>8.32</v>
      </c>
      <c r="DN33" s="3">
        <v>0.03</v>
      </c>
      <c r="DO33" s="3">
        <f>DN33*基本シート!$C$3</f>
        <v>0.48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60.250000000000007</v>
      </c>
      <c r="EA33" s="3">
        <f>ROUND(DZ33*基本シート!$C$3,0)</f>
        <v>964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0.34</v>
      </c>
      <c r="EH33" s="3">
        <v>2.17</v>
      </c>
      <c r="EI33" s="3">
        <v>2.74</v>
      </c>
      <c r="EJ33" s="3">
        <v>0</v>
      </c>
      <c r="EK33" s="3">
        <v>0</v>
      </c>
      <c r="EL33" s="3">
        <v>0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5.26</v>
      </c>
      <c r="FA33" s="3">
        <v>0.2</v>
      </c>
      <c r="FB33" s="3">
        <v>0.19</v>
      </c>
      <c r="FC33" s="3">
        <v>0.18</v>
      </c>
      <c r="FD33" s="3">
        <v>0.18</v>
      </c>
      <c r="FE33" s="3">
        <v>0.34</v>
      </c>
      <c r="FF33" s="3">
        <v>0</v>
      </c>
      <c r="FG33" s="3">
        <v>0</v>
      </c>
      <c r="FH33" s="3">
        <v>0</v>
      </c>
      <c r="FI33" s="3">
        <v>0.01</v>
      </c>
      <c r="FJ33" s="3">
        <v>0.01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0.01</v>
      </c>
      <c r="FR33" s="3">
        <v>0.03</v>
      </c>
      <c r="FS33" s="3">
        <v>0.55000000000000004</v>
      </c>
      <c r="FT33" s="3">
        <v>0.75</v>
      </c>
      <c r="FU33" s="3">
        <v>0.59</v>
      </c>
      <c r="FV33" s="3">
        <v>0.75</v>
      </c>
      <c r="FW33" s="3">
        <v>0.61</v>
      </c>
      <c r="FX33" s="3">
        <v>0.4</v>
      </c>
      <c r="FY33" s="3">
        <f t="shared" si="13"/>
        <v>4.8000000000000007</v>
      </c>
      <c r="FZ33" s="3">
        <v>0.2</v>
      </c>
      <c r="GA33" s="3">
        <v>0.18</v>
      </c>
      <c r="GB33" s="3">
        <v>0.18</v>
      </c>
      <c r="GC33" s="3">
        <v>0.18</v>
      </c>
      <c r="GD33" s="3">
        <v>0.38</v>
      </c>
      <c r="GE33" s="3">
        <v>0.24</v>
      </c>
      <c r="GF33" s="3">
        <v>0.48</v>
      </c>
      <c r="GG33" s="3">
        <v>0.28000000000000003</v>
      </c>
      <c r="GH33" s="3">
        <v>0.21</v>
      </c>
      <c r="GI33" s="3">
        <v>0.2</v>
      </c>
      <c r="GJ33" s="3">
        <v>0.2</v>
      </c>
      <c r="GK33" s="3">
        <v>0.17</v>
      </c>
      <c r="GL33" s="3">
        <v>0.14000000000000001</v>
      </c>
      <c r="GM33" s="3">
        <v>0.14000000000000001</v>
      </c>
      <c r="GN33" s="3">
        <v>0.16</v>
      </c>
      <c r="GO33" s="3">
        <v>0.16</v>
      </c>
      <c r="GP33" s="3">
        <v>0.53</v>
      </c>
      <c r="GQ33" s="3">
        <v>0.98</v>
      </c>
      <c r="GR33" s="3">
        <v>0.73</v>
      </c>
      <c r="GS33" s="3">
        <v>0.75</v>
      </c>
      <c r="GT33" s="3">
        <v>0.59</v>
      </c>
      <c r="GU33" s="3">
        <v>0.75</v>
      </c>
      <c r="GV33" s="3">
        <v>0.62</v>
      </c>
      <c r="GW33" s="3">
        <v>0.4</v>
      </c>
      <c r="GX33" s="3">
        <f t="shared" si="14"/>
        <v>8.8500000000000014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489</v>
      </c>
      <c r="C34" s="6" t="str">
        <f t="shared" si="9"/>
        <v>金曜日</v>
      </c>
      <c r="D34" s="6"/>
      <c r="E34" s="6" t="str">
        <f t="shared" si="10"/>
        <v/>
      </c>
      <c r="F34" s="6" t="s">
        <v>426</v>
      </c>
      <c r="G34" s="6" t="s">
        <v>428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0.01</v>
      </c>
      <c r="O34" s="3">
        <f>IF($E34="〇",N34*基本シート!$E$2,N34*VLOOKUP(LEFT(O$6,FIND("(",O$6)-1),基本シート!$B$6:$C$29,2,FALSE))</f>
        <v>0.29910000000000003</v>
      </c>
      <c r="P34" s="3">
        <v>0.03</v>
      </c>
      <c r="Q34" s="3">
        <f>IF($E34="〇",P34*基本シート!$E$2,P34*VLOOKUP(LEFT(Q$6,FIND("(",Q$6)-1),基本シート!$B$6:$C$29,2,FALSE))</f>
        <v>0.89729999999999999</v>
      </c>
      <c r="R34" s="3">
        <v>0.01</v>
      </c>
      <c r="S34" s="3">
        <f>IF($E34="〇",R34*基本シート!$E$2,R34*VLOOKUP(LEFT(S$6,FIND("(",S$6)-1),基本シート!$B$6:$C$29,2,FALSE))</f>
        <v>0.29910000000000003</v>
      </c>
      <c r="T34" s="3">
        <v>0.01</v>
      </c>
      <c r="U34" s="3">
        <f>IF($E34="〇",T34*基本シート!$E$2,T34*VLOOKUP(LEFT(U$6,FIND("(",U$6)-1),基本シート!$B$6:$C$29,2,FALSE))</f>
        <v>0.29910000000000003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0.01</v>
      </c>
      <c r="BC34" s="3">
        <f>IF($E34="〇",BB34*基本シート!$E$2,BB34*VLOOKUP(LEFT(BC$6,FIND("(",BC$6)-1),基本シート!$B$6:$C$29,2,FALSE))</f>
        <v>0.29910000000000003</v>
      </c>
      <c r="BD34" s="3">
        <f t="shared" si="7"/>
        <v>0.09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0.05</v>
      </c>
      <c r="BK34" s="3">
        <v>0.75</v>
      </c>
      <c r="BL34" s="3">
        <v>2.5</v>
      </c>
      <c r="BM34" s="3">
        <v>4.95</v>
      </c>
      <c r="BN34" s="3">
        <v>6.2</v>
      </c>
      <c r="BO34" s="3">
        <v>6.62</v>
      </c>
      <c r="BP34" s="3">
        <v>7.23</v>
      </c>
      <c r="BQ34" s="3">
        <v>6.63</v>
      </c>
      <c r="BR34" s="3">
        <v>5.41</v>
      </c>
      <c r="BS34" s="3">
        <v>4.34</v>
      </c>
      <c r="BT34" s="3">
        <v>3.69</v>
      </c>
      <c r="BU34" s="3">
        <v>3.08</v>
      </c>
      <c r="BV34" s="3">
        <v>1.95</v>
      </c>
      <c r="BW34" s="3">
        <v>0.91</v>
      </c>
      <c r="BX34" s="3">
        <v>0.17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1.32</v>
      </c>
      <c r="CS34" s="3">
        <f>CR34*基本シート!$C$3</f>
        <v>21.12</v>
      </c>
      <c r="CT34" s="3">
        <v>5.95</v>
      </c>
      <c r="CU34" s="3">
        <f>CT34*基本シート!$C$3</f>
        <v>95.2</v>
      </c>
      <c r="CV34" s="3">
        <v>6.44</v>
      </c>
      <c r="CW34" s="3">
        <f>CV34*基本シート!$C$3</f>
        <v>103.04</v>
      </c>
      <c r="CX34" s="3">
        <v>7.05</v>
      </c>
      <c r="CY34" s="3">
        <f>CX34*基本シート!$C$3</f>
        <v>112.8</v>
      </c>
      <c r="CZ34" s="3">
        <v>6.47</v>
      </c>
      <c r="DA34" s="3">
        <f>CZ34*基本シート!$C$3</f>
        <v>103.52</v>
      </c>
      <c r="DB34" s="3">
        <v>5.25</v>
      </c>
      <c r="DC34" s="3">
        <f>DB34*基本シート!$C$3</f>
        <v>84</v>
      </c>
      <c r="DD34" s="3">
        <v>4.16</v>
      </c>
      <c r="DE34" s="3">
        <f>DD34*基本シート!$C$3</f>
        <v>66.56</v>
      </c>
      <c r="DF34" s="3">
        <v>3.51</v>
      </c>
      <c r="DG34" s="3">
        <f>DF34*基本シート!$C$3</f>
        <v>56.16</v>
      </c>
      <c r="DH34" s="3">
        <v>2.89</v>
      </c>
      <c r="DI34" s="3">
        <f>DH34*基本シート!$C$3</f>
        <v>46.24</v>
      </c>
      <c r="DJ34" s="3">
        <v>1.42</v>
      </c>
      <c r="DK34" s="3">
        <f>DJ34*基本シート!$C$3</f>
        <v>22.72</v>
      </c>
      <c r="DL34" s="3">
        <v>0.05</v>
      </c>
      <c r="DM34" s="3">
        <f>DL34*基本シート!$C$3</f>
        <v>0.8</v>
      </c>
      <c r="DN34" s="3">
        <v>7.0000000000000007E-2</v>
      </c>
      <c r="DO34" s="3">
        <f>DN34*基本シート!$C$3</f>
        <v>1.1200000000000001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0.01</v>
      </c>
      <c r="DY34" s="3">
        <f>DX34*基本シート!$C$3</f>
        <v>0.16</v>
      </c>
      <c r="DZ34" s="3">
        <f t="shared" si="11"/>
        <v>44.639999999999993</v>
      </c>
      <c r="EA34" s="3">
        <f>ROUND(DZ34*基本シート!$C$3,0)</f>
        <v>714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0.43</v>
      </c>
      <c r="EH34" s="3">
        <v>2.25</v>
      </c>
      <c r="EI34" s="3">
        <v>3.41</v>
      </c>
      <c r="EJ34" s="3">
        <v>0.02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6.129999999999999</v>
      </c>
      <c r="FA34" s="3">
        <v>0.23</v>
      </c>
      <c r="FB34" s="3">
        <v>0.21</v>
      </c>
      <c r="FC34" s="3">
        <v>0.19</v>
      </c>
      <c r="FD34" s="3">
        <v>0.18</v>
      </c>
      <c r="FE34" s="3">
        <v>0.27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0.17</v>
      </c>
      <c r="FS34" s="3">
        <v>7.0000000000000007E-2</v>
      </c>
      <c r="FT34" s="3">
        <v>0.41</v>
      </c>
      <c r="FU34" s="3">
        <v>0.65</v>
      </c>
      <c r="FV34" s="3">
        <v>0.5</v>
      </c>
      <c r="FW34" s="3">
        <v>0.47</v>
      </c>
      <c r="FX34" s="3">
        <v>0.24</v>
      </c>
      <c r="FY34" s="3">
        <f t="shared" si="13"/>
        <v>3.59</v>
      </c>
      <c r="FZ34" s="3">
        <v>0.23</v>
      </c>
      <c r="GA34" s="3">
        <v>0.21</v>
      </c>
      <c r="GB34" s="3">
        <v>0.19</v>
      </c>
      <c r="GC34" s="3">
        <v>0.19</v>
      </c>
      <c r="GD34" s="3">
        <v>0.34</v>
      </c>
      <c r="GE34" s="3">
        <v>0.32</v>
      </c>
      <c r="GF34" s="3">
        <v>0.25</v>
      </c>
      <c r="GG34" s="3">
        <v>0.22</v>
      </c>
      <c r="GH34" s="3">
        <v>0.23</v>
      </c>
      <c r="GI34" s="3">
        <v>0.18</v>
      </c>
      <c r="GJ34" s="3">
        <v>0.17</v>
      </c>
      <c r="GK34" s="3">
        <v>0.16</v>
      </c>
      <c r="GL34" s="3">
        <v>0.16</v>
      </c>
      <c r="GM34" s="3">
        <v>0.18</v>
      </c>
      <c r="GN34" s="3">
        <v>0.17</v>
      </c>
      <c r="GO34" s="3">
        <v>0.19</v>
      </c>
      <c r="GP34" s="3">
        <v>0.53</v>
      </c>
      <c r="GQ34" s="3">
        <v>1.04</v>
      </c>
      <c r="GR34" s="3">
        <v>0.17</v>
      </c>
      <c r="GS34" s="3">
        <v>0.4</v>
      </c>
      <c r="GT34" s="3">
        <v>0.65</v>
      </c>
      <c r="GU34" s="3">
        <v>0.5</v>
      </c>
      <c r="GV34" s="3">
        <v>0.47</v>
      </c>
      <c r="GW34" s="3">
        <v>0.24</v>
      </c>
      <c r="GX34" s="3">
        <f t="shared" si="14"/>
        <v>7.3900000000000015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490</v>
      </c>
      <c r="C35" s="6" t="str">
        <f t="shared" si="9"/>
        <v>土曜日</v>
      </c>
      <c r="D35" s="6"/>
      <c r="E35" s="6" t="str">
        <f t="shared" si="10"/>
        <v>〇</v>
      </c>
      <c r="F35" s="6" t="s">
        <v>428</v>
      </c>
      <c r="G35" s="6" t="s">
        <v>428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</v>
      </c>
      <c r="S35" s="3">
        <f>IF($E35="〇",R35*基本シート!$E$2,R35*VLOOKUP(LEFT(S$6,FIND("(",S$6)-1),基本シート!$B$6:$C$29,2,FALSE))</f>
        <v>0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0.29910000000000003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0.29910000000000003</v>
      </c>
      <c r="AR35" s="3">
        <v>0.01</v>
      </c>
      <c r="AS35" s="3">
        <f>IF($E35="〇",AR35*基本シート!$E$2,AR35*VLOOKUP(LEFT(AS$6,FIND("(",AS$6)-1),基本シート!$B$6:$C$29,2,FALSE))</f>
        <v>0.29910000000000003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0.29910000000000003</v>
      </c>
      <c r="AX35" s="3">
        <v>0</v>
      </c>
      <c r="AY35" s="3">
        <f>IF($E35="〇",AX35*基本シート!$E$2,AX35*VLOOKUP(LEFT(AY$6,FIND("(",AY$6)-1),基本シート!$B$6:$C$29,2,FALSE))</f>
        <v>0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0.04</v>
      </c>
      <c r="BK35" s="3">
        <v>0.62</v>
      </c>
      <c r="BL35" s="3">
        <v>2.59</v>
      </c>
      <c r="BM35" s="3">
        <v>4.29</v>
      </c>
      <c r="BN35" s="3">
        <v>6.61</v>
      </c>
      <c r="BO35" s="3">
        <v>6.87</v>
      </c>
      <c r="BP35" s="3">
        <v>7.84</v>
      </c>
      <c r="BQ35" s="3">
        <v>8.33</v>
      </c>
      <c r="BR35" s="3">
        <v>8.09</v>
      </c>
      <c r="BS35" s="3">
        <v>7.66</v>
      </c>
      <c r="BT35" s="3">
        <v>6.53</v>
      </c>
      <c r="BU35" s="3">
        <v>5.0999999999999996</v>
      </c>
      <c r="BV35" s="3">
        <v>2.69</v>
      </c>
      <c r="BW35" s="3">
        <v>0.87</v>
      </c>
      <c r="BX35" s="3">
        <v>0.25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1.81</v>
      </c>
      <c r="CS35" s="3">
        <f>CR35*基本シート!$C$3</f>
        <v>28.96</v>
      </c>
      <c r="CT35" s="3">
        <v>6.37</v>
      </c>
      <c r="CU35" s="3">
        <f>CT35*基本シート!$C$3</f>
        <v>101.92</v>
      </c>
      <c r="CV35" s="3">
        <v>6.45</v>
      </c>
      <c r="CW35" s="3">
        <f>CV35*基本シート!$C$3</f>
        <v>103.2</v>
      </c>
      <c r="CX35" s="3">
        <v>7.68</v>
      </c>
      <c r="CY35" s="3">
        <f>CX35*基本シート!$C$3</f>
        <v>122.88</v>
      </c>
      <c r="CZ35" s="3">
        <v>8.17</v>
      </c>
      <c r="DA35" s="3">
        <f>CZ35*基本シート!$C$3</f>
        <v>130.72</v>
      </c>
      <c r="DB35" s="3">
        <v>7.71</v>
      </c>
      <c r="DC35" s="3">
        <f>DB35*基本シート!$C$3</f>
        <v>123.36</v>
      </c>
      <c r="DD35" s="3">
        <v>7.39</v>
      </c>
      <c r="DE35" s="3">
        <f>DD35*基本シート!$C$3</f>
        <v>118.24</v>
      </c>
      <c r="DF35" s="3">
        <v>6.22</v>
      </c>
      <c r="DG35" s="3">
        <f>DF35*基本シート!$C$3</f>
        <v>99.52</v>
      </c>
      <c r="DH35" s="3">
        <v>4.6900000000000004</v>
      </c>
      <c r="DI35" s="3">
        <f>DH35*基本シート!$C$3</f>
        <v>75.040000000000006</v>
      </c>
      <c r="DJ35" s="3">
        <v>2.0099999999999998</v>
      </c>
      <c r="DK35" s="3">
        <f>DJ35*基本シート!$C$3</f>
        <v>32.159999999999997</v>
      </c>
      <c r="DL35" s="3">
        <v>0.08</v>
      </c>
      <c r="DM35" s="3">
        <f>DL35*基本シート!$C$3</f>
        <v>1.28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58.61999999999999</v>
      </c>
      <c r="EA35" s="3">
        <f>ROUND(DZ35*基本シート!$C$3,0)</f>
        <v>938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0.41</v>
      </c>
      <c r="EH35" s="3">
        <v>2.2799999999999998</v>
      </c>
      <c r="EI35" s="3">
        <v>2.08</v>
      </c>
      <c r="EJ35" s="3">
        <v>0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4.7699999999999996</v>
      </c>
      <c r="FA35" s="3">
        <v>0.18</v>
      </c>
      <c r="FB35" s="3">
        <v>0.27</v>
      </c>
      <c r="FC35" s="3">
        <v>0.2</v>
      </c>
      <c r="FD35" s="3">
        <v>0.32</v>
      </c>
      <c r="FE35" s="3">
        <v>0.14000000000000001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0.01</v>
      </c>
      <c r="FR35" s="3">
        <v>0.45</v>
      </c>
      <c r="FS35" s="3">
        <v>0.55000000000000004</v>
      </c>
      <c r="FT35" s="3">
        <v>0.51</v>
      </c>
      <c r="FU35" s="3">
        <v>0.76</v>
      </c>
      <c r="FV35" s="3">
        <v>0.44</v>
      </c>
      <c r="FW35" s="3">
        <v>0.39</v>
      </c>
      <c r="FX35" s="3">
        <v>0.31</v>
      </c>
      <c r="FY35" s="3">
        <f t="shared" si="13"/>
        <v>4.5299999999999994</v>
      </c>
      <c r="FZ35" s="3">
        <v>0.18</v>
      </c>
      <c r="GA35" s="3">
        <v>0.27</v>
      </c>
      <c r="GB35" s="3">
        <v>0.2</v>
      </c>
      <c r="GC35" s="3">
        <v>0.32</v>
      </c>
      <c r="GD35" s="3">
        <v>0.18</v>
      </c>
      <c r="GE35" s="3">
        <v>0.2</v>
      </c>
      <c r="GF35" s="3">
        <v>0.3</v>
      </c>
      <c r="GG35" s="3">
        <v>0.41</v>
      </c>
      <c r="GH35" s="3">
        <v>0.24</v>
      </c>
      <c r="GI35" s="3">
        <v>0.42</v>
      </c>
      <c r="GJ35" s="3">
        <v>0.16</v>
      </c>
      <c r="GK35" s="3">
        <v>0.16</v>
      </c>
      <c r="GL35" s="3">
        <v>0.38</v>
      </c>
      <c r="GM35" s="3">
        <v>0.27</v>
      </c>
      <c r="GN35" s="3">
        <v>0.31</v>
      </c>
      <c r="GO35" s="3">
        <v>0.41</v>
      </c>
      <c r="GP35" s="3">
        <v>0.69</v>
      </c>
      <c r="GQ35" s="3">
        <v>1.25</v>
      </c>
      <c r="GR35" s="3">
        <v>0.8</v>
      </c>
      <c r="GS35" s="3">
        <v>0.51</v>
      </c>
      <c r="GT35" s="3">
        <v>0.76</v>
      </c>
      <c r="GU35" s="3">
        <v>0.44</v>
      </c>
      <c r="GV35" s="3">
        <v>0.39</v>
      </c>
      <c r="GW35" s="3">
        <v>0.31</v>
      </c>
      <c r="GX35" s="3">
        <f t="shared" si="14"/>
        <v>9.56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491</v>
      </c>
      <c r="C36" s="6" t="str">
        <f t="shared" si="9"/>
        <v>日曜日</v>
      </c>
      <c r="D36" s="6"/>
      <c r="E36" s="6" t="str">
        <f t="shared" si="10"/>
        <v>〇</v>
      </c>
      <c r="F36" s="6" t="s">
        <v>426</v>
      </c>
      <c r="G36" s="6" t="s">
        <v>492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</v>
      </c>
      <c r="Q36" s="3">
        <f>IF($E36="〇",P36*基本シート!$E$2,P36*VLOOKUP(LEFT(Q$6,FIND("(",Q$6)-1),基本シート!$B$6:$C$29,2,FALSE))</f>
        <v>0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0.29910000000000003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0.03</v>
      </c>
      <c r="BE36" s="3">
        <f t="shared" si="8"/>
        <v>1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0.39</v>
      </c>
      <c r="BL36" s="3">
        <v>1.55</v>
      </c>
      <c r="BM36" s="3">
        <v>4.3899999999999997</v>
      </c>
      <c r="BN36" s="3">
        <v>5.84</v>
      </c>
      <c r="BO36" s="3">
        <v>5.45</v>
      </c>
      <c r="BP36" s="3">
        <v>5.98</v>
      </c>
      <c r="BQ36" s="3">
        <v>4.0599999999999996</v>
      </c>
      <c r="BR36" s="3">
        <v>2.92</v>
      </c>
      <c r="BS36" s="3">
        <v>1.67</v>
      </c>
      <c r="BT36" s="3">
        <v>0.53</v>
      </c>
      <c r="BU36" s="3">
        <v>0.44</v>
      </c>
      <c r="BV36" s="3">
        <v>0.12</v>
      </c>
      <c r="BW36" s="3">
        <v>0.06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0.01</v>
      </c>
      <c r="CO36" s="3">
        <f>CN36*基本シート!$C$3</f>
        <v>0.16</v>
      </c>
      <c r="CP36" s="3">
        <v>0</v>
      </c>
      <c r="CQ36" s="3">
        <f>CP36*基本シート!$C$3</f>
        <v>0</v>
      </c>
      <c r="CR36" s="3">
        <v>1.04</v>
      </c>
      <c r="CS36" s="3">
        <f>CR36*基本シート!$C$3</f>
        <v>16.64</v>
      </c>
      <c r="CT36" s="3">
        <v>3.84</v>
      </c>
      <c r="CU36" s="3">
        <f>CT36*基本シート!$C$3</f>
        <v>61.44</v>
      </c>
      <c r="CV36" s="3">
        <v>4.97</v>
      </c>
      <c r="CW36" s="3">
        <f>CV36*基本シート!$C$3</f>
        <v>79.52</v>
      </c>
      <c r="CX36" s="3">
        <v>5.57</v>
      </c>
      <c r="CY36" s="3">
        <f>CX36*基本シート!$C$3</f>
        <v>89.12</v>
      </c>
      <c r="CZ36" s="3">
        <v>3.01</v>
      </c>
      <c r="DA36" s="3">
        <f>CZ36*基本シート!$C$3</f>
        <v>48.16</v>
      </c>
      <c r="DB36" s="3">
        <v>2.4900000000000002</v>
      </c>
      <c r="DC36" s="3">
        <f>DB36*基本シート!$C$3</f>
        <v>39.840000000000003</v>
      </c>
      <c r="DD36" s="3">
        <v>1.3</v>
      </c>
      <c r="DE36" s="3">
        <f>DD36*基本シート!$C$3</f>
        <v>20.8</v>
      </c>
      <c r="DF36" s="3">
        <v>0.15</v>
      </c>
      <c r="DG36" s="3">
        <f>DF36*基本シート!$C$3</f>
        <v>2.4</v>
      </c>
      <c r="DH36" s="3">
        <v>0.21</v>
      </c>
      <c r="DI36" s="3">
        <f>DH36*基本シート!$C$3</f>
        <v>3.36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1"/>
        <v>22.650000000000006</v>
      </c>
      <c r="EA36" s="3">
        <f>ROUND(DZ36*基本シート!$C$3,0)</f>
        <v>362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0.14000000000000001</v>
      </c>
      <c r="EH36" s="3">
        <v>1.33</v>
      </c>
      <c r="EI36" s="3">
        <v>2.93</v>
      </c>
      <c r="EJ36" s="3">
        <v>1.5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5.9</v>
      </c>
      <c r="FA36" s="3">
        <v>0.27</v>
      </c>
      <c r="FB36" s="3">
        <v>0.27</v>
      </c>
      <c r="FC36" s="3">
        <v>0.26</v>
      </c>
      <c r="FD36" s="3">
        <v>0.23</v>
      </c>
      <c r="FE36" s="3">
        <v>0.15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0.04</v>
      </c>
      <c r="FP36" s="3">
        <v>0</v>
      </c>
      <c r="FQ36" s="3">
        <v>0.61</v>
      </c>
      <c r="FR36" s="3">
        <v>1.18</v>
      </c>
      <c r="FS36" s="3">
        <v>0.28000000000000003</v>
      </c>
      <c r="FT36" s="3">
        <v>1.1299999999999999</v>
      </c>
      <c r="FU36" s="3">
        <v>0.89</v>
      </c>
      <c r="FV36" s="3">
        <v>0.33</v>
      </c>
      <c r="FW36" s="3">
        <v>0.21</v>
      </c>
      <c r="FX36" s="3">
        <v>0.2</v>
      </c>
      <c r="FY36" s="3">
        <f t="shared" si="13"/>
        <v>6.05</v>
      </c>
      <c r="FZ36" s="3">
        <v>0.27</v>
      </c>
      <c r="GA36" s="3">
        <v>0.27</v>
      </c>
      <c r="GB36" s="3">
        <v>0.26</v>
      </c>
      <c r="GC36" s="3">
        <v>0.23</v>
      </c>
      <c r="GD36" s="3">
        <v>0.2</v>
      </c>
      <c r="GE36" s="3">
        <v>0.24</v>
      </c>
      <c r="GF36" s="3">
        <v>0.22</v>
      </c>
      <c r="GG36" s="3">
        <v>0.42</v>
      </c>
      <c r="GH36" s="3">
        <v>0.5</v>
      </c>
      <c r="GI36" s="3">
        <v>0.48</v>
      </c>
      <c r="GJ36" s="3">
        <v>0.41</v>
      </c>
      <c r="GK36" s="3">
        <v>1.05</v>
      </c>
      <c r="GL36" s="3">
        <v>0.43</v>
      </c>
      <c r="GM36" s="3">
        <v>0.37</v>
      </c>
      <c r="GN36" s="3">
        <v>0.42</v>
      </c>
      <c r="GO36" s="3">
        <v>0.23</v>
      </c>
      <c r="GP36" s="3">
        <v>0.7</v>
      </c>
      <c r="GQ36" s="3">
        <v>1.24</v>
      </c>
      <c r="GR36" s="3">
        <v>0.28000000000000003</v>
      </c>
      <c r="GS36" s="3">
        <v>1.1299999999999999</v>
      </c>
      <c r="GT36" s="3">
        <v>0.89</v>
      </c>
      <c r="GU36" s="3">
        <v>0.33</v>
      </c>
      <c r="GV36" s="3">
        <v>0.21</v>
      </c>
      <c r="GW36" s="3">
        <v>0.2</v>
      </c>
      <c r="GX36" s="3">
        <f t="shared" si="14"/>
        <v>10.980000000000002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0.2</v>
      </c>
      <c r="I38" s="3">
        <f t="shared" ref="I38:M38" si="15">SUM(I7:I36)</f>
        <v>5.9820000000000002</v>
      </c>
      <c r="J38" s="3">
        <f t="shared" si="15"/>
        <v>0.4</v>
      </c>
      <c r="K38" s="3">
        <f t="shared" si="15"/>
        <v>11.963999999999999</v>
      </c>
      <c r="L38" s="3">
        <f t="shared" si="15"/>
        <v>0.85</v>
      </c>
      <c r="M38" s="3">
        <f t="shared" si="15"/>
        <v>25.423500000000001</v>
      </c>
      <c r="N38" s="3">
        <f>SUM(N7:N37)</f>
        <v>1.3</v>
      </c>
      <c r="O38" s="3">
        <f t="shared" ref="O38:BZ38" si="16">SUM(O7:O37)</f>
        <v>38.883000000000003</v>
      </c>
      <c r="P38" s="3">
        <f t="shared" si="16"/>
        <v>2.6699999999999995</v>
      </c>
      <c r="Q38" s="3">
        <f t="shared" si="16"/>
        <v>79.859699999999989</v>
      </c>
      <c r="R38" s="3">
        <f t="shared" si="16"/>
        <v>0.7300000000000002</v>
      </c>
      <c r="S38" s="3">
        <f t="shared" si="16"/>
        <v>21.834299999999988</v>
      </c>
      <c r="T38" s="3"/>
      <c r="U38" s="3">
        <f t="shared" si="16"/>
        <v>5.6829000000000018</v>
      </c>
      <c r="V38" s="3"/>
      <c r="W38" s="3">
        <f t="shared" si="16"/>
        <v>3.7850000000000006</v>
      </c>
      <c r="X38" s="3"/>
      <c r="Y38" s="3">
        <f t="shared" si="16"/>
        <v>0.29910000000000003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0.29910000000000003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0.66890000000000005</v>
      </c>
      <c r="AP38" s="3"/>
      <c r="AQ38" s="3">
        <f t="shared" si="16"/>
        <v>5.721000000000001</v>
      </c>
      <c r="AR38" s="3"/>
      <c r="AS38" s="3">
        <f t="shared" si="16"/>
        <v>6.0037999999999991</v>
      </c>
      <c r="AT38" s="3"/>
      <c r="AU38" s="3">
        <f t="shared" si="16"/>
        <v>6.5856999999999983</v>
      </c>
      <c r="AV38" s="3"/>
      <c r="AW38" s="3">
        <f t="shared" si="16"/>
        <v>5.579600000000001</v>
      </c>
      <c r="AX38" s="3"/>
      <c r="AY38" s="3">
        <f t="shared" si="16"/>
        <v>6.5802000000000023</v>
      </c>
      <c r="AZ38" s="3"/>
      <c r="BA38" s="3">
        <f t="shared" si="16"/>
        <v>8.9730000000000025</v>
      </c>
      <c r="BB38" s="3">
        <f t="shared" si="16"/>
        <v>0.04</v>
      </c>
      <c r="BC38" s="3">
        <f t="shared" si="16"/>
        <v>1.1964000000000001</v>
      </c>
      <c r="BD38" s="3">
        <f t="shared" si="16"/>
        <v>7.740000000000002</v>
      </c>
      <c r="BE38" s="3">
        <f t="shared" si="16"/>
        <v>237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0.90000000000000013</v>
      </c>
      <c r="BK38" s="3">
        <f t="shared" si="16"/>
        <v>15.23</v>
      </c>
      <c r="BL38" s="3">
        <f t="shared" si="16"/>
        <v>53.94</v>
      </c>
      <c r="BM38" s="3">
        <f t="shared" si="16"/>
        <v>109.64</v>
      </c>
      <c r="BN38" s="3">
        <f t="shared" si="16"/>
        <v>152.29</v>
      </c>
      <c r="BO38" s="3">
        <f t="shared" si="16"/>
        <v>174.22999999999996</v>
      </c>
      <c r="BP38" s="3">
        <f t="shared" si="16"/>
        <v>189.18999999999997</v>
      </c>
      <c r="BQ38" s="3">
        <f t="shared" si="16"/>
        <v>192.01</v>
      </c>
      <c r="BR38" s="3">
        <f t="shared" si="16"/>
        <v>180.52999999999997</v>
      </c>
      <c r="BS38" s="3">
        <f t="shared" si="16"/>
        <v>169.21999999999997</v>
      </c>
      <c r="BT38" s="3">
        <f t="shared" si="16"/>
        <v>142.76000000000002</v>
      </c>
      <c r="BU38" s="3">
        <f t="shared" si="16"/>
        <v>106.74</v>
      </c>
      <c r="BV38" s="3">
        <f t="shared" si="16"/>
        <v>66.989999999999995</v>
      </c>
      <c r="BW38" s="3">
        <f t="shared" si="16"/>
        <v>30.43</v>
      </c>
      <c r="BX38" s="3">
        <f t="shared" si="16"/>
        <v>5.3900000000000006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0.03</v>
      </c>
      <c r="CE38" s="3">
        <f t="shared" si="17"/>
        <v>0.48</v>
      </c>
      <c r="CF38" s="3">
        <f t="shared" si="17"/>
        <v>6.0000000000000005E-2</v>
      </c>
      <c r="CG38" s="3">
        <f t="shared" si="17"/>
        <v>0.96000000000000008</v>
      </c>
      <c r="CH38" s="3">
        <f t="shared" si="17"/>
        <v>0.02</v>
      </c>
      <c r="CI38" s="3">
        <f t="shared" si="17"/>
        <v>0.32</v>
      </c>
      <c r="CJ38" s="3">
        <f t="shared" si="17"/>
        <v>0.05</v>
      </c>
      <c r="CK38" s="3">
        <f t="shared" si="17"/>
        <v>0.8</v>
      </c>
      <c r="CL38" s="3">
        <f t="shared" si="17"/>
        <v>0.15</v>
      </c>
      <c r="CM38" s="3">
        <f t="shared" si="17"/>
        <v>2.4</v>
      </c>
      <c r="CN38" s="3">
        <f t="shared" si="17"/>
        <v>0.20000000000000004</v>
      </c>
      <c r="CO38" s="3">
        <f t="shared" si="17"/>
        <v>3.2000000000000006</v>
      </c>
      <c r="CP38" s="3">
        <f t="shared" si="17"/>
        <v>0.22000000000000006</v>
      </c>
      <c r="CQ38" s="3">
        <f t="shared" si="17"/>
        <v>3.5200000000000009</v>
      </c>
      <c r="CR38" s="3">
        <f t="shared" si="17"/>
        <v>30.840000000000003</v>
      </c>
      <c r="CS38" s="3">
        <f t="shared" si="17"/>
        <v>493.44000000000005</v>
      </c>
      <c r="CT38" s="3">
        <f t="shared" si="17"/>
        <v>111.64</v>
      </c>
      <c r="CU38" s="3">
        <f t="shared" si="17"/>
        <v>1786.24</v>
      </c>
      <c r="CV38" s="3">
        <f t="shared" si="17"/>
        <v>155.56999999999996</v>
      </c>
      <c r="CW38" s="3">
        <f t="shared" si="17"/>
        <v>2489.1199999999994</v>
      </c>
      <c r="CX38" s="3">
        <f t="shared" si="17"/>
        <v>179.32000000000005</v>
      </c>
      <c r="CY38" s="3">
        <f t="shared" si="17"/>
        <v>2869.1200000000008</v>
      </c>
      <c r="CZ38" s="3">
        <f t="shared" si="17"/>
        <v>184.86000000000004</v>
      </c>
      <c r="DA38" s="3">
        <f t="shared" si="17"/>
        <v>2957.7600000000007</v>
      </c>
      <c r="DB38" s="3">
        <f t="shared" si="17"/>
        <v>172.58000000000004</v>
      </c>
      <c r="DC38" s="3">
        <f t="shared" si="17"/>
        <v>2761.2800000000007</v>
      </c>
      <c r="DD38" s="3">
        <f t="shared" si="17"/>
        <v>161.97999999999996</v>
      </c>
      <c r="DE38" s="3">
        <f t="shared" si="17"/>
        <v>2591.6799999999994</v>
      </c>
      <c r="DF38" s="3">
        <f t="shared" si="17"/>
        <v>135.64000000000001</v>
      </c>
      <c r="DG38" s="3">
        <f t="shared" si="17"/>
        <v>2170.2400000000002</v>
      </c>
      <c r="DH38" s="3">
        <f t="shared" si="17"/>
        <v>99.9</v>
      </c>
      <c r="DI38" s="3">
        <f t="shared" si="17"/>
        <v>1598.4</v>
      </c>
      <c r="DJ38" s="3">
        <f t="shared" si="17"/>
        <v>50.310000000000009</v>
      </c>
      <c r="DK38" s="3">
        <f t="shared" si="17"/>
        <v>804.96000000000015</v>
      </c>
      <c r="DL38" s="3">
        <f t="shared" si="17"/>
        <v>8.3899999999999988</v>
      </c>
      <c r="DM38" s="3">
        <f t="shared" si="17"/>
        <v>134.23999999999998</v>
      </c>
      <c r="DN38" s="3">
        <f t="shared" si="17"/>
        <v>1.4500000000000002</v>
      </c>
      <c r="DO38" s="3">
        <f t="shared" si="17"/>
        <v>23.200000000000003</v>
      </c>
      <c r="DP38" s="3">
        <f t="shared" si="17"/>
        <v>0.11999999999999998</v>
      </c>
      <c r="DQ38" s="3">
        <f t="shared" si="17"/>
        <v>1.9199999999999997</v>
      </c>
      <c r="DR38" s="3">
        <f t="shared" si="17"/>
        <v>0.16</v>
      </c>
      <c r="DS38" s="3">
        <f t="shared" si="17"/>
        <v>2.56</v>
      </c>
      <c r="DT38" s="3">
        <f t="shared" si="17"/>
        <v>0.18000000000000002</v>
      </c>
      <c r="DU38" s="3">
        <f t="shared" si="17"/>
        <v>2.8800000000000003</v>
      </c>
      <c r="DV38" s="3">
        <f t="shared" si="17"/>
        <v>0.19000000000000003</v>
      </c>
      <c r="DW38" s="3">
        <f t="shared" si="17"/>
        <v>3.0400000000000005</v>
      </c>
      <c r="DX38" s="3">
        <f t="shared" si="17"/>
        <v>6.0000000000000005E-2</v>
      </c>
      <c r="DY38" s="3">
        <f t="shared" si="17"/>
        <v>0.96000000000000008</v>
      </c>
      <c r="DZ38" s="3">
        <f t="shared" si="17"/>
        <v>1293.92</v>
      </c>
      <c r="EA38" s="3">
        <f t="shared" si="17"/>
        <v>20701</v>
      </c>
      <c r="EB38" s="3">
        <f t="shared" si="17"/>
        <v>0</v>
      </c>
      <c r="EC38" s="3">
        <f t="shared" si="17"/>
        <v>0.03</v>
      </c>
      <c r="ED38" s="3">
        <f t="shared" si="17"/>
        <v>0.06</v>
      </c>
      <c r="EE38" s="3">
        <f t="shared" si="17"/>
        <v>0.14000000000000001</v>
      </c>
      <c r="EF38" s="3">
        <f t="shared" si="17"/>
        <v>7.0000000000000007E-2</v>
      </c>
      <c r="EG38" s="3">
        <f t="shared" si="17"/>
        <v>8.6000000000000014</v>
      </c>
      <c r="EH38" s="3">
        <f t="shared" si="17"/>
        <v>43.359999999999992</v>
      </c>
      <c r="EI38" s="3">
        <f t="shared" si="17"/>
        <v>70.030000000000015</v>
      </c>
      <c r="EJ38" s="3">
        <f t="shared" si="17"/>
        <v>33.580000000000005</v>
      </c>
      <c r="EK38" s="3">
        <f t="shared" si="17"/>
        <v>12.129999999999999</v>
      </c>
      <c r="EL38" s="3">
        <f t="shared" si="17"/>
        <v>4.25</v>
      </c>
      <c r="EM38" s="3">
        <f t="shared" ref="EM38:GX38" si="18">SUM(EM7:EM37)</f>
        <v>0.01</v>
      </c>
      <c r="EN38" s="3">
        <f t="shared" si="18"/>
        <v>0.04</v>
      </c>
      <c r="EO38" s="3">
        <f t="shared" si="18"/>
        <v>0.03</v>
      </c>
      <c r="EP38" s="3">
        <f t="shared" si="18"/>
        <v>0.03</v>
      </c>
      <c r="EQ38" s="3">
        <f t="shared" si="18"/>
        <v>0.02</v>
      </c>
      <c r="ER38" s="3">
        <f t="shared" si="18"/>
        <v>0.01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172.39000000000004</v>
      </c>
      <c r="FA38" s="3">
        <f t="shared" si="18"/>
        <v>6.5399999999999991</v>
      </c>
      <c r="FB38" s="3">
        <f t="shared" si="18"/>
        <v>6.41</v>
      </c>
      <c r="FC38" s="3">
        <f t="shared" si="18"/>
        <v>5.95</v>
      </c>
      <c r="FD38" s="3">
        <f t="shared" si="18"/>
        <v>5.5900000000000007</v>
      </c>
      <c r="FE38" s="3">
        <f t="shared" si="18"/>
        <v>6.4999999999999991</v>
      </c>
      <c r="FF38" s="3">
        <f t="shared" si="18"/>
        <v>0.44</v>
      </c>
      <c r="FG38" s="3">
        <f t="shared" si="18"/>
        <v>0</v>
      </c>
      <c r="FH38" s="3">
        <f t="shared" si="18"/>
        <v>0.03</v>
      </c>
      <c r="FI38" s="3">
        <f t="shared" si="18"/>
        <v>0.02</v>
      </c>
      <c r="FJ38" s="3">
        <f t="shared" si="18"/>
        <v>0.02</v>
      </c>
      <c r="FK38" s="3">
        <f t="shared" si="18"/>
        <v>0.05</v>
      </c>
      <c r="FL38" s="3">
        <f t="shared" si="18"/>
        <v>0.06</v>
      </c>
      <c r="FM38" s="3">
        <f t="shared" si="18"/>
        <v>6.0000000000000005E-2</v>
      </c>
      <c r="FN38" s="3">
        <f t="shared" si="18"/>
        <v>0.03</v>
      </c>
      <c r="FO38" s="3">
        <f t="shared" si="18"/>
        <v>0.06</v>
      </c>
      <c r="FP38" s="3">
        <f t="shared" si="18"/>
        <v>0.03</v>
      </c>
      <c r="FQ38" s="3">
        <f t="shared" si="18"/>
        <v>4.3199999999999994</v>
      </c>
      <c r="FR38" s="3">
        <f t="shared" si="18"/>
        <v>12.479999999999997</v>
      </c>
      <c r="FS38" s="3">
        <f t="shared" si="18"/>
        <v>11.690000000000001</v>
      </c>
      <c r="FT38" s="3">
        <f t="shared" si="18"/>
        <v>15.530000000000001</v>
      </c>
      <c r="FU38" s="3">
        <f t="shared" si="18"/>
        <v>20.329999999999998</v>
      </c>
      <c r="FV38" s="3">
        <f t="shared" si="18"/>
        <v>19.09</v>
      </c>
      <c r="FW38" s="3">
        <f t="shared" si="18"/>
        <v>11.430000000000001</v>
      </c>
      <c r="FX38" s="3">
        <f t="shared" si="18"/>
        <v>7.91</v>
      </c>
      <c r="FY38" s="3">
        <f t="shared" si="18"/>
        <v>134.57</v>
      </c>
      <c r="FZ38" s="3">
        <f t="shared" si="18"/>
        <v>6.7100000000000009</v>
      </c>
      <c r="GA38" s="3">
        <f t="shared" si="18"/>
        <v>6.7200000000000006</v>
      </c>
      <c r="GB38" s="3">
        <f t="shared" si="18"/>
        <v>6.7200000000000015</v>
      </c>
      <c r="GC38" s="3">
        <f t="shared" si="18"/>
        <v>6.7000000000000037</v>
      </c>
      <c r="GD38" s="3">
        <f t="shared" si="18"/>
        <v>9.85</v>
      </c>
      <c r="GE38" s="3">
        <f t="shared" si="18"/>
        <v>7.6000000000000032</v>
      </c>
      <c r="GF38" s="3">
        <f t="shared" si="18"/>
        <v>10.550000000000002</v>
      </c>
      <c r="GG38" s="3">
        <f t="shared" si="18"/>
        <v>8.9100000000000019</v>
      </c>
      <c r="GH38" s="3">
        <f t="shared" si="18"/>
        <v>7.1000000000000032</v>
      </c>
      <c r="GI38" s="3">
        <f t="shared" si="18"/>
        <v>6.5499999999999989</v>
      </c>
      <c r="GJ38" s="3">
        <f t="shared" si="18"/>
        <v>5.6700000000000008</v>
      </c>
      <c r="GK38" s="3">
        <f t="shared" si="18"/>
        <v>7.2100000000000009</v>
      </c>
      <c r="GL38" s="3">
        <f t="shared" si="18"/>
        <v>7.97</v>
      </c>
      <c r="GM38" s="3">
        <f t="shared" si="18"/>
        <v>7.2399999999999993</v>
      </c>
      <c r="GN38" s="3">
        <f t="shared" si="18"/>
        <v>7.1499999999999986</v>
      </c>
      <c r="GO38" s="3">
        <f t="shared" si="18"/>
        <v>6.8500000000000014</v>
      </c>
      <c r="GP38" s="3">
        <f t="shared" si="18"/>
        <v>21.01</v>
      </c>
      <c r="GQ38" s="3">
        <f t="shared" si="18"/>
        <v>34.690000000000005</v>
      </c>
      <c r="GR38" s="3">
        <f t="shared" si="18"/>
        <v>15.800000000000002</v>
      </c>
      <c r="GS38" s="3">
        <f t="shared" si="18"/>
        <v>15.59</v>
      </c>
      <c r="GT38" s="3">
        <f t="shared" si="18"/>
        <v>20.339999999999996</v>
      </c>
      <c r="GU38" s="3">
        <f t="shared" si="18"/>
        <v>19.13</v>
      </c>
      <c r="GV38" s="3">
        <f t="shared" si="18"/>
        <v>11.540000000000001</v>
      </c>
      <c r="GW38" s="3">
        <f t="shared" si="18"/>
        <v>7.8900000000000006</v>
      </c>
      <c r="GX38" s="3">
        <f t="shared" si="18"/>
        <v>265.49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62" priority="92" percent="1" rank="10"/>
  </conditionalFormatting>
  <conditionalFormatting sqref="AZ7 H7 J7 L7 N7 P7 R7 T7 V7 X7 Z7 AB7 AD7 AF7 AH7 AJ7 AL7 AN7 AP7 AR7 AT7 AV7 AX7">
    <cfRule type="top10" dxfId="461" priority="91" percent="1" rank="10"/>
  </conditionalFormatting>
  <conditionalFormatting sqref="FA7:FX7 FZ7:GW7">
    <cfRule type="top10" dxfId="460" priority="90" percent="1" rank="10"/>
  </conditionalFormatting>
  <conditionalFormatting sqref="H8 J8 L8 N8 P8 R8 T8 V8 X8 Z8 AB8 AD8 AF8 AH8 AJ8 AL8 AN8 AP8 AR8 AT8 AV8 AX8 AZ8 BB8">
    <cfRule type="top10" dxfId="459" priority="89" percent="1" rank="10"/>
  </conditionalFormatting>
  <conditionalFormatting sqref="H9 J9 L9 N9 P9 R9 T9 V9 X9 Z9 AB9 AD9 AF9 AH9 AJ9 AL9 AN9 AP9 AR9 AT9 AV9 AZ9 AX9 BB9">
    <cfRule type="top10" dxfId="458" priority="88" percent="1" rank="10"/>
  </conditionalFormatting>
  <conditionalFormatting sqref="J10 H10 L10 N10 P10 R10 T10 V10 X10 Z10 AB10 AD10 AF10 AH10 AJ10 AL10 AN10 AP10 AR10 AT10 AV10 AX10 AZ10 BB10">
    <cfRule type="top10" dxfId="457" priority="87" percent="1" rank="10"/>
  </conditionalFormatting>
  <conditionalFormatting sqref="BB11 AZ11 AX11 AV11 AT11 AR11 AP11 AN11 AL11 AJ11 AH11 AF11 AD11 AB11 Z11 X11 V11 T11 R11 P11 N11 L11 J11 H11">
    <cfRule type="top10" dxfId="456" priority="86" percent="1" rank="10"/>
  </conditionalFormatting>
  <conditionalFormatting sqref="BB12 AZ12 AX12 AV12 AT12 AR12 AP12 AN12 AL12 AJ12 AH12 AF12 AD12 AB12 Z12 X12 V12 T12 R12 P12 N12 L12 J12 H12">
    <cfRule type="top10" dxfId="455" priority="85" percent="1" rank="10"/>
  </conditionalFormatting>
  <conditionalFormatting sqref="H13 J13 L13 N13 P13 R13 T13 V13 X13 Z13 AB13 AD13 AF13 AH13 AJ13 AL13 AN13 AP13 AR13 AT13 AV13 AX13 AZ13 BB13">
    <cfRule type="top10" dxfId="454" priority="84" percent="1" rank="10"/>
  </conditionalFormatting>
  <conditionalFormatting sqref="BB14 AZ14 AX14 AV14 AT14 AR14 AP14 AL14 AN14 AJ14 AH14 AF14 AD14 AB14 Z14 X14 V14 T14 R14 P14 N14 L14 J14 H14">
    <cfRule type="top10" dxfId="453" priority="83" percent="1" rank="10"/>
  </conditionalFormatting>
  <conditionalFormatting sqref="H15 J15 L15 N15 P15 R15 T15 V15 X15 Z15 AB15 AD15 AF15 AH15 AJ15 AL15 AN15 AP15 AR15 AT15 AV15 AX15 AZ15 BB15">
    <cfRule type="top10" dxfId="452" priority="82" percent="1" rank="10"/>
  </conditionalFormatting>
  <conditionalFormatting sqref="BB16 AZ16 AX16 AV16 AT16 AR16 AP16 AN16 AL16 AJ16 AH16 AF16 AD16 AB16 Z16 X16 V16 T16 R16 P16 N16 L16 J16 H16">
    <cfRule type="top10" dxfId="451" priority="81" percent="1" rank="10"/>
  </conditionalFormatting>
  <conditionalFormatting sqref="H17 J17 L17 N17 P17 R17 T17 V17 X17 Z17 AB17 AD17 AF17 AH17 AJ17 AL17 AN17 AP17 AR17 AT17 AV17 AX17 AZ17 BB17">
    <cfRule type="top10" dxfId="450" priority="80" percent="1" rank="10"/>
  </conditionalFormatting>
  <conditionalFormatting sqref="H18 J18 L18 N18 P18 R18 T18 V18 X18 Z18 AB18 AD18 AF18 AH18 AJ18 AL18 AN18 AP18 AR18 AT18 AV18 AX18 AZ18 BB18">
    <cfRule type="top10" dxfId="449" priority="79" percent="1" rank="10"/>
  </conditionalFormatting>
  <conditionalFormatting sqref="BB19 AZ19 AX19 AV19 AT19 AR19 AP19 AN19 AL19 AJ19 AH19 AF19 AD19 AB19 Z19 X19 V19 T19 R19 P19 N19 L19 J19 H19">
    <cfRule type="top10" dxfId="448" priority="78" percent="1" rank="10"/>
  </conditionalFormatting>
  <conditionalFormatting sqref="H20 J20 N20 L20 P20 R20 T20 X20 V20 Z20 AB20 AD20 AF20 AH20 AJ20 AL20 AN20 AP20 AR20 AT20 AV20 AX20 AZ20 BB20">
    <cfRule type="top10" dxfId="447" priority="77" percent="1" rank="10"/>
  </conditionalFormatting>
  <conditionalFormatting sqref="BB21 AZ21 AX21 AV21 AT21 AR21 AP21 AN21 AL21 AJ21 AH21 AF21 AD21 AB21 Z21 X21 V21 T21 R21 P21 N21 L21 J21 H21">
    <cfRule type="top10" dxfId="446" priority="76" percent="1" rank="10"/>
  </conditionalFormatting>
  <conditionalFormatting sqref="H22 J22 L22 N22 P22 R22 T22 V22 X22 Z22 AB22 AD22 AF22 AH22 AJ22 AL22 AN22 AP22 AR22 AT22 AV22 AX22 AZ22 BB22">
    <cfRule type="top10" dxfId="445" priority="75" percent="1" rank="10"/>
  </conditionalFormatting>
  <conditionalFormatting sqref="BB23 AZ23 AX23 AV23 AT23 AR23 AP23 AN23 AL23 AJ23 AH23 AF23 AD23 AB23 Z23 X23 V23 T23 R23 P23 N23 L23 J23 H23">
    <cfRule type="top10" dxfId="444" priority="74" percent="1" rank="10"/>
  </conditionalFormatting>
  <conditionalFormatting sqref="H24 J24 L24 N24 P24 R24 T24 V24 X24 Z24 AB24 AD24 AF24 AH24 AJ24 AL24 AN24 AP24 AR24 AT24 AV24 AX24 AZ24 BB24">
    <cfRule type="top10" dxfId="443" priority="73" percent="1" rank="10"/>
  </conditionalFormatting>
  <conditionalFormatting sqref="BB25 AZ25 AX25 AV25 AT25 AR25 AP25 AN25 AL25 AJ25 AH25 AF25 AD25 AB25 Z25 X25 V25 T25 R25 P25 N25 L25 J25 H25">
    <cfRule type="top10" dxfId="442" priority="72" percent="1" rank="10"/>
  </conditionalFormatting>
  <conditionalFormatting sqref="BB26 AZ26 AX26 AV26 AT26 AR26 AP26 AN26 AL26 AJ26 AH26 AF26 AD26 AB26 Z26 X26 V26 T26 R26 P26 N26 L26 J26 H26">
    <cfRule type="top10" dxfId="441" priority="71" percent="1" rank="10"/>
  </conditionalFormatting>
  <conditionalFormatting sqref="H27 J27 L27 N27 P27 R27 T27 V27 X27 Z27 AB27 AD27 AF27 AH27 AJ27 AL27 AN27 AP27 AR27 AT27 AV27 AX27 AZ27 BB27">
    <cfRule type="top10" dxfId="440" priority="70" percent="1" rank="10"/>
  </conditionalFormatting>
  <conditionalFormatting sqref="BB28 AZ28 AX28 AV28 AT28 AR28 AP28 AN28 AL28 AJ28 AH28 AF28 AD28 AB28 Z28 X28 V28 T28 R28 P28 N28 L28 J28 H28">
    <cfRule type="top10" dxfId="439" priority="69" percent="1" rank="10"/>
  </conditionalFormatting>
  <conditionalFormatting sqref="BB29 AZ29 AX29 AV29 AT29 AR29 AP29 AN29 AL29 AJ29 AH29 AF29 AD29 AB29 Z29 X29 V29 T29 R29 P29 N29 L29 J29 H29">
    <cfRule type="top10" dxfId="438" priority="68" percent="1" rank="10"/>
  </conditionalFormatting>
  <conditionalFormatting sqref="H30 J30 L30 N30 P30 R30 T30 V30 X30 Z30 AB30 AD30 AF30 AH30 AJ30 AL30 AN30 AP30 AR30 AT30 AV30 AX30 AZ30 BB30">
    <cfRule type="top10" dxfId="437" priority="67" percent="1" rank="10"/>
  </conditionalFormatting>
  <conditionalFormatting sqref="BB31 AZ31 AX31 AV31 AT31 AR31 AP31 AN31 AL31 AJ31 AH31 AF31 AD31 AB31 Z31 X31 V31 T31 R31 P31 N31 L31 J31 H31">
    <cfRule type="top10" dxfId="436" priority="66" percent="1" rank="10"/>
  </conditionalFormatting>
  <conditionalFormatting sqref="H32 J32 L32 N32 P32 R32 T32 V32 X32 Z32 AB32 AD32 AF32 AH32 AJ32 AL32 AN32 AP32 AR32 AT32 AV32 AX32 AZ32 BB32">
    <cfRule type="top10" dxfId="435" priority="65" percent="1" rank="10"/>
  </conditionalFormatting>
  <conditionalFormatting sqref="BB33 AZ33 AX33 AV33 AT33 AR33 AP33 AN33 AL33 AJ33 AH33 AF33 AD33 AB33 Z33 X33 V33 T33 R33 P33 N33 L33 J33 H33">
    <cfRule type="top10" dxfId="434" priority="64" percent="1" rank="10"/>
  </conditionalFormatting>
  <conditionalFormatting sqref="H34 J34 L34 N34 P34 R34 T34 V34 X34 Z34 AB34 AD34 AF34 AH34 AJ34 AL34 AN34 AP34 AR34 AT34 AV34 AX34 AZ34 BB34">
    <cfRule type="top10" dxfId="433" priority="63" percent="1" rank="10"/>
  </conditionalFormatting>
  <conditionalFormatting sqref="BB35 AZ35 AV35 AX35 AT35 AR35 AP35 AN35 AL35 AJ35 AH35 AF35 AD35 AB35 Z35 X35 V35 T35 R35 P35 N35 L35 J35 H35">
    <cfRule type="top10" dxfId="43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31" priority="61" percent="1" rank="10"/>
  </conditionalFormatting>
  <conditionalFormatting sqref="BD7:BD37">
    <cfRule type="top10" dxfId="430" priority="60" percent="1" rank="10"/>
  </conditionalFormatting>
  <conditionalFormatting sqref="BC8 BA8 AY8 AW8 AU8 AS8 AQ8 AO8 AM8 AK8 AI8 AG8 AE8 AC8 AA8 Y8 W8 U8 S8 Q8 O8 M8 K8 I8">
    <cfRule type="top10" dxfId="429" priority="59" percent="1" rank="10"/>
  </conditionalFormatting>
  <conditionalFormatting sqref="I9 K9 M9 O9 Q9 S9 U9 W9 Y9 AA9 AC9 AE9 AG9 AI9 AK9 AM9 AO9 AQ9 AS9 AU9 AW9 AY9 BA9 BC9">
    <cfRule type="top10" dxfId="428" priority="58" percent="1" rank="10"/>
  </conditionalFormatting>
  <conditionalFormatting sqref="I10 K10 M10 Q10 O10 S10 W10 U10 Y10 AA10 AC10 AE10 AG10 AI10 AK10 AM10 AO10 AQ10 AS10 AU10 AW10 AY10 BA10 BC10">
    <cfRule type="top10" dxfId="427" priority="57" percent="1" rank="10"/>
  </conditionalFormatting>
  <conditionalFormatting sqref="BC11 BA11 AY11 AW11 AU11 AS11 AQ11 AO11 AM11 AK11 AI11 AG11 AE11 AC11 AA11 Y11 W11 U11 S11 Q11 O11 M11 K11 I11">
    <cfRule type="top10" dxfId="426" priority="56" percent="1" rank="10"/>
  </conditionalFormatting>
  <conditionalFormatting sqref="I12 K12 M12 O12 Q12 S12 U12 Y12 W12 AA12 AC12 AE12 AG12 AI12 AK12 AM12 AO12 AQ12 AS12 AU12 AW12 AY12 BA12 BC12">
    <cfRule type="top10" dxfId="425" priority="55" percent="1" rank="10"/>
  </conditionalFormatting>
  <conditionalFormatting sqref="BC13 BA13 AY13 AW13 AU13 AS13 AQ13 AO13 AM13 AK13 AI13 AG13 AE13 AC13 AA13 Y13 W13 U13 S13 Q13 O13 M13 K13 I13">
    <cfRule type="top10" dxfId="424" priority="54" percent="1" rank="10"/>
  </conditionalFormatting>
  <conditionalFormatting sqref="BC14 BA14 AY14 AW14 AU14 AS14 AQ14 AO14 AM14 AK14 AI14 AG14 AE14 AC14 AA14 Y14 W14 U14 S14 Q14 O14 M14 K14 I14">
    <cfRule type="top10" dxfId="423" priority="53" percent="1" rank="10"/>
  </conditionalFormatting>
  <conditionalFormatting sqref="I15 K15 M15 O15 Q15 S15 U15 W15 Y15 AA15 AC15 AE15 AG15 AI15 AK15 AM15 AO15 AQ15 AS15 AU15 AW15 AY15 BA15 BC15">
    <cfRule type="top10" dxfId="422" priority="52" percent="1" rank="10"/>
  </conditionalFormatting>
  <conditionalFormatting sqref="BC16 BA16 AY16 AW16 AU16 AS16 AQ16 AO16 AM16 AK16 AI16 AG16 AE16 AC16 AA16 Y16 W16 U16 S16 Q16 O16 M16 K16 I16">
    <cfRule type="top10" dxfId="421" priority="51" percent="1" rank="10"/>
  </conditionalFormatting>
  <conditionalFormatting sqref="I17 K17 M17 O17 Q17 U17 S17 W17 Y17 AA17 AC17 AE17 AG17 AI17 AK17 AM17 AO17 AQ17 AS17 AU17 AW17 AY17 BA17 BC17">
    <cfRule type="top10" dxfId="420" priority="50" percent="1" rank="10"/>
  </conditionalFormatting>
  <conditionalFormatting sqref="BC18 BA18 AY18 AW18 AU18 AS18 AQ18 AO18 AM18 AK18 AI18 AG18 AE18 AC18 AA18 Y18 W18 U18 S18 Q18 O18 M18 K18 I18">
    <cfRule type="top10" dxfId="419" priority="49" percent="1" rank="10"/>
  </conditionalFormatting>
  <conditionalFormatting sqref="I19 K19 M19 O19 Q19 S19 U19 W19 Y19 AA19 AC19 AE19 AG19 AI19 AK19 AM19 AO19 AQ19 AS19 AU19 AW19 AY19 BA19 BC19">
    <cfRule type="top10" dxfId="418" priority="48" percent="1" rank="10"/>
  </conditionalFormatting>
  <conditionalFormatting sqref="BC20 BA20 AY20 AW20 AU20 AS20 AQ20 AO20 AM20 AK20 AI20 AG20 AE20 AC20 AA20 W20 Y20 U20 S20 Q20 O20 M20 K20 I20">
    <cfRule type="top10" dxfId="417" priority="47" percent="1" rank="10"/>
  </conditionalFormatting>
  <conditionalFormatting sqref="I21 K21 M21 O21 Q21 S21 U21 W21 Y21 AA21 AC21 AE21 AG21 AI21 AK21 AM21 AO21 AQ21 AS21 AU21 AW21 AY21 BA21 BC21">
    <cfRule type="top10" dxfId="416" priority="46" percent="1" rank="10"/>
  </conditionalFormatting>
  <conditionalFormatting sqref="BC22 BA22 AY22 AW22 AU22 AS22 AQ22 AO22 AM22 AK22 AI22 AG22 AE22 AC22 AA22 Y22 W22 U22 S22 Q22 O22 M22 K22 I22">
    <cfRule type="top10" dxfId="415" priority="45" percent="1" rank="10"/>
  </conditionalFormatting>
  <conditionalFormatting sqref="I23 K23 O23 M23 Q23 S23 U23 W23 Y23 AA23 AC23 AE23 AG23 AI23 AK23 AM23 AO23 AQ23 AS23 AU23 AW23 AY23 BA23 BC23">
    <cfRule type="top10" dxfId="414" priority="44" percent="1" rank="10"/>
  </conditionalFormatting>
  <conditionalFormatting sqref="BC24 BA24 AY24 AW24 AU24 AS24 AQ24 AO24 AM24 AK24 AI24 AG24 AE24 AC24 AA24 Y24 W24 U24 S24 Q24 O24 M24 K24 I24">
    <cfRule type="top10" dxfId="413" priority="43" percent="1" rank="10"/>
  </conditionalFormatting>
  <conditionalFormatting sqref="I25 K25 M25 O25 Q25 S25 U25 W25 Y25 AA25 AC25 AE25 AG25 AI25 AK25 AM25 AO25 AQ25 AS25 AU25 AW25 AY25 BA25 BC25">
    <cfRule type="top10" dxfId="412" priority="42" percent="1" rank="10"/>
  </conditionalFormatting>
  <conditionalFormatting sqref="BC26 BA26 AY26 AW26 AU26 AS26 AQ26 AO26 AM26 AK26 AI26 AG26 AE26 AC26 AA26 Y26 W26 U26 S26 Q26 O26 M26 K26 I26">
    <cfRule type="top10" dxfId="411" priority="41" percent="1" rank="10"/>
  </conditionalFormatting>
  <conditionalFormatting sqref="I27 K27 M27 O27 Q27 S27 U27 W27 Y27 AA27 AC27 AE27 AG27 AI27 AK27 AM27 AO27 AQ27 AS27 AU27 AW27 AY27 BA27 BC27">
    <cfRule type="top10" dxfId="410" priority="40" percent="1" rank="10"/>
  </conditionalFormatting>
  <conditionalFormatting sqref="BC28 BA28 AY28 AW28 AU28 AS28 AQ28 AO28 AM28 AK28 AI28 AG28 AE28 AC28 AA28 Y28 W28 U28 S28 Q28 O28 M28 K28 I28">
    <cfRule type="top10" dxfId="409" priority="39" percent="1" rank="10"/>
  </conditionalFormatting>
  <conditionalFormatting sqref="I29 K29 M29 Q29 O29 S29 U29 Y29 W29 AA29 AC29 AE29 AG29 AI29 AK29 AM29 AO29 AQ29 AS29 AU29 AW29 AY29 BA29 BC29">
    <cfRule type="top10" dxfId="408" priority="38" percent="1" rank="10"/>
  </conditionalFormatting>
  <conditionalFormatting sqref="BC30 BA30 AY30 AW30 AU30 AS30 AQ30 AO30 AM30 AK30 AI30 AE30 AG30 AC30 AA30 Y30 W30 U30 S30 Q30 O30 M30 K30 I30">
    <cfRule type="top10" dxfId="407" priority="37" percent="1" rank="10"/>
  </conditionalFormatting>
  <conditionalFormatting sqref="I31 K31 M31 O31 Q31 S31 W31 U31 Y31 AC31 AA31 AE31 AG31 AI31 AK31 AM31 AO31 AQ31 AS31 AU31 AW31 AY31 BA31 BC31">
    <cfRule type="top10" dxfId="406" priority="36" percent="1" rank="10"/>
  </conditionalFormatting>
  <conditionalFormatting sqref="BC32 BA32 AY32 AW32 AU32 AS32 AQ32 AO32 AM32 AK32 AI32 AG32 AE32 AC32 AA32 Y32 W32 U32 S32 Q32 O32 M32 K32 I32">
    <cfRule type="top10" dxfId="405" priority="35" percent="1" rank="10"/>
  </conditionalFormatting>
  <conditionalFormatting sqref="I33 K33 M33 O33 Q33 S33 U33 W33 Y33 AA33 AC33 AE33 AG33 AI33 AK33 AM33 AQ33 AO33 AS33 AU33 AW33 AY33 BA33 BC33">
    <cfRule type="top10" dxfId="404" priority="34" percent="1" rank="10"/>
  </conditionalFormatting>
  <conditionalFormatting sqref="BC34 BA34 AY34 AW34 AU34 AS34 AQ34 AO34 AM34 AK34 AI34 AG34 AE34 AC34 AA34 Y34 W34 U34 S34 Q34 O34 M34 K34 I34">
    <cfRule type="top10" dxfId="403" priority="33" percent="1" rank="10"/>
  </conditionalFormatting>
  <conditionalFormatting sqref="I35 K35 M35 O35 Q35 S35 U35 W35 Y35 AA35 AC35 AE35 AG35 AI35 AK35 AM35 AO35 AQ35 AS35 AU35 AW35 AY35 BA35 BC35">
    <cfRule type="top10" dxfId="402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01" priority="31" percent="1" rank="10"/>
  </conditionalFormatting>
  <conditionalFormatting sqref="FZ8:GW8">
    <cfRule type="top10" dxfId="400" priority="30" percent="1" rank="10"/>
  </conditionalFormatting>
  <conditionalFormatting sqref="FZ9:GW9">
    <cfRule type="top10" dxfId="399" priority="29" percent="1" rank="10"/>
  </conditionalFormatting>
  <conditionalFormatting sqref="FZ10:GW10">
    <cfRule type="top10" dxfId="398" priority="28" percent="1" rank="10"/>
  </conditionalFormatting>
  <conditionalFormatting sqref="FZ11:GW11">
    <cfRule type="top10" dxfId="397" priority="27" percent="1" rank="10"/>
  </conditionalFormatting>
  <conditionalFormatting sqref="FZ12:GW12">
    <cfRule type="top10" dxfId="396" priority="26" percent="1" rank="10"/>
  </conditionalFormatting>
  <conditionalFormatting sqref="FZ13:GW13">
    <cfRule type="top10" dxfId="395" priority="25" percent="1" rank="10"/>
  </conditionalFormatting>
  <conditionalFormatting sqref="GX7:GX37">
    <cfRule type="top10" dxfId="394" priority="24" percent="1" rank="10"/>
  </conditionalFormatting>
  <conditionalFormatting sqref="FZ14:GW14">
    <cfRule type="top10" dxfId="393" priority="23" percent="1" rank="10"/>
  </conditionalFormatting>
  <conditionalFormatting sqref="FZ15:GW15">
    <cfRule type="top10" dxfId="392" priority="22" percent="1" rank="10"/>
  </conditionalFormatting>
  <conditionalFormatting sqref="FZ16:GW16">
    <cfRule type="top10" dxfId="391" priority="21" percent="1" rank="10"/>
  </conditionalFormatting>
  <conditionalFormatting sqref="FZ17:GW17">
    <cfRule type="top10" dxfId="390" priority="20" percent="1" rank="10"/>
  </conditionalFormatting>
  <conditionalFormatting sqref="FZ18:GW18">
    <cfRule type="top10" dxfId="389" priority="19" percent="1" rank="10"/>
  </conditionalFormatting>
  <conditionalFormatting sqref="FZ19:GW19">
    <cfRule type="top10" dxfId="388" priority="18" percent="1" rank="10"/>
  </conditionalFormatting>
  <conditionalFormatting sqref="FZ20:GW20">
    <cfRule type="top10" dxfId="387" priority="17" percent="1" rank="10"/>
  </conditionalFormatting>
  <conditionalFormatting sqref="FZ21:GW21">
    <cfRule type="top10" dxfId="386" priority="16" percent="1" rank="10"/>
  </conditionalFormatting>
  <conditionalFormatting sqref="FZ22:GW22">
    <cfRule type="top10" dxfId="385" priority="15" percent="1" rank="10"/>
  </conditionalFormatting>
  <conditionalFormatting sqref="FZ23:GW23">
    <cfRule type="top10" dxfId="384" priority="14" percent="1" rank="10"/>
  </conditionalFormatting>
  <conditionalFormatting sqref="FZ24:GW24">
    <cfRule type="top10" dxfId="383" priority="13" percent="1" rank="10"/>
  </conditionalFormatting>
  <conditionalFormatting sqref="FZ25:GW25">
    <cfRule type="top10" dxfId="382" priority="12" percent="1" rank="10"/>
  </conditionalFormatting>
  <conditionalFormatting sqref="FZ26:GW26">
    <cfRule type="top10" dxfId="381" priority="11" percent="1" rank="10"/>
  </conditionalFormatting>
  <conditionalFormatting sqref="FZ27:GW27">
    <cfRule type="top10" dxfId="380" priority="10" percent="1" rank="10"/>
  </conditionalFormatting>
  <conditionalFormatting sqref="FZ28:GW28">
    <cfRule type="top10" dxfId="379" priority="9" percent="1" rank="10"/>
  </conditionalFormatting>
  <conditionalFormatting sqref="FZ29:GW29">
    <cfRule type="top10" dxfId="378" priority="8" percent="1" rank="10"/>
  </conditionalFormatting>
  <conditionalFormatting sqref="FZ30:GW30">
    <cfRule type="top10" dxfId="377" priority="7" percent="1" rank="10"/>
  </conditionalFormatting>
  <conditionalFormatting sqref="FZ31:GW31">
    <cfRule type="top10" dxfId="376" priority="6" percent="1" rank="10"/>
  </conditionalFormatting>
  <conditionalFormatting sqref="FZ32:GW32">
    <cfRule type="top10" dxfId="375" priority="5" percent="1" rank="10"/>
  </conditionalFormatting>
  <conditionalFormatting sqref="FZ33:GW33">
    <cfRule type="top10" dxfId="374" priority="4" percent="1" rank="10"/>
  </conditionalFormatting>
  <conditionalFormatting sqref="FZ34:GW34">
    <cfRule type="top10" dxfId="373" priority="3" percent="1" rank="10"/>
  </conditionalFormatting>
  <conditionalFormatting sqref="FZ35:GW35">
    <cfRule type="top10" dxfId="372" priority="2" percent="1" rank="10"/>
  </conditionalFormatting>
  <conditionalFormatting sqref="FZ36:GW37">
    <cfRule type="top10" dxfId="371" priority="1" percent="1" rank="10"/>
  </conditionalFormatting>
  <dataValidations count="1">
    <dataValidation type="list" allowBlank="1" showInputMessage="1" showErrorMessage="1" sqref="A1" xr:uid="{CCDF66A8-EB07-4D24-A5F2-B6EE230557A0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7DBB1-E77F-4481-89C6-803DEFAC60EF}">
  <sheetPr codeName="Sheet16"/>
  <dimension ref="A1:HV38"/>
  <sheetViews>
    <sheetView tabSelected="1"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288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494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526</v>
      </c>
      <c r="G7" s="6" t="s">
        <v>526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0.09</v>
      </c>
      <c r="M7" s="3">
        <f>IF($E7="〇",L7*基本シート!$E$2,L7*VLOOKUP(LEFT(M$6,FIND("(",M$6)-1),基本シート!$B$6:$C$29,2,FALSE))</f>
        <v>2.6919</v>
      </c>
      <c r="N7" s="3">
        <v>0.28999999999999998</v>
      </c>
      <c r="O7" s="3">
        <f>IF($E7="〇",N7*基本シート!$E$2,N7*VLOOKUP(LEFT(O$6,FIND("(",O$6)-1),基本シート!$B$6:$C$29,2,FALSE))</f>
        <v>8.6738999999999997</v>
      </c>
      <c r="P7" s="3">
        <v>0.46</v>
      </c>
      <c r="Q7" s="3">
        <f>IF($E7="〇",P7*基本シート!$E$2,P7*VLOOKUP(LEFT(Q$6,FIND("(",Q$6)-1),基本シート!$B$6:$C$29,2,FALSE))</f>
        <v>13.758600000000001</v>
      </c>
      <c r="R7" s="3">
        <v>0.18</v>
      </c>
      <c r="S7" s="3">
        <f>IF($E7="〇",R7*基本シート!$E$2,R7*VLOOKUP(LEFT(S$6,FIND("(",S$6)-1),基本シート!$B$6:$C$29,2,FALSE))</f>
        <v>5.3837999999999999</v>
      </c>
      <c r="T7" s="3">
        <v>0.12</v>
      </c>
      <c r="U7" s="3">
        <f>IF($E7="〇",T7*基本シート!$E$2,T7*VLOOKUP(LEFT(U$6,FIND("(",U$6)-1),基本シート!$B$6:$C$29,2,FALSE))</f>
        <v>3.5891999999999999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0.01</v>
      </c>
      <c r="AA7" s="3">
        <f>IF($E7="〇",Z7*基本シート!$E$2,Z7*VLOOKUP(LEFT(AA$6,FIND("(",AA$6)-1),基本シート!$B$6:$C$29,2,FALSE))</f>
        <v>0.36979999999999996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0.02</v>
      </c>
      <c r="AO7" s="3">
        <f>IF($E7="〇",AN7*基本シート!$E$2,AN7*VLOOKUP(LEFT(AO$6,FIND("(",AO$6)-1),基本シート!$B$6:$C$29,2,FALSE))</f>
        <v>0.73959999999999992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1.2100000000000002</v>
      </c>
      <c r="BE7" s="3">
        <f t="shared" ref="BE7:BE36" si="8">ROUND(SUM(I7,K7,M7,O7,Q7,S7,U7,W7,Y7,AA7,AC7,AE7,AG7,AI7,AK7,AM7,AO7,AQ7,AS7,AU7,AW7,AY7,BA7,BC7),0)</f>
        <v>37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0.06</v>
      </c>
      <c r="BL7" s="3">
        <v>1.27</v>
      </c>
      <c r="BM7" s="3">
        <v>0.7</v>
      </c>
      <c r="BN7" s="3">
        <v>3.79</v>
      </c>
      <c r="BO7" s="3">
        <v>3.72</v>
      </c>
      <c r="BP7" s="3">
        <v>4.6399999999999997</v>
      </c>
      <c r="BQ7" s="3">
        <v>7.51</v>
      </c>
      <c r="BR7" s="3">
        <v>6.77</v>
      </c>
      <c r="BS7" s="3">
        <v>7.27</v>
      </c>
      <c r="BT7" s="3">
        <v>6.5</v>
      </c>
      <c r="BU7" s="3">
        <v>5.45</v>
      </c>
      <c r="BV7" s="3">
        <v>1.77</v>
      </c>
      <c r="BW7" s="3">
        <v>0.32</v>
      </c>
      <c r="BX7" s="3">
        <v>0.04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0.32</v>
      </c>
      <c r="CU7" s="3">
        <f>CT7*基本シート!$C$3</f>
        <v>5.12</v>
      </c>
      <c r="CV7" s="3">
        <v>0.88</v>
      </c>
      <c r="CW7" s="3">
        <f>CV7*基本シート!$C$3</f>
        <v>14.08</v>
      </c>
      <c r="CX7" s="3">
        <v>3.66</v>
      </c>
      <c r="CY7" s="3">
        <f>CX7*基本シート!$C$3</f>
        <v>58.56</v>
      </c>
      <c r="CZ7" s="3">
        <v>7.2</v>
      </c>
      <c r="DA7" s="3">
        <f>CZ7*基本シート!$C$3</f>
        <v>115.2</v>
      </c>
      <c r="DB7" s="3">
        <v>6.48</v>
      </c>
      <c r="DC7" s="3">
        <f>DB7*基本シート!$C$3</f>
        <v>103.68</v>
      </c>
      <c r="DD7" s="3">
        <v>7.1</v>
      </c>
      <c r="DE7" s="3">
        <f>DD7*基本シート!$C$3</f>
        <v>113.6</v>
      </c>
      <c r="DF7" s="3">
        <v>6.33</v>
      </c>
      <c r="DG7" s="3">
        <f>DF7*基本シート!$C$3</f>
        <v>101.28</v>
      </c>
      <c r="DH7" s="3">
        <v>4.99</v>
      </c>
      <c r="DI7" s="3">
        <f>DH7*基本シート!$C$3</f>
        <v>79.84</v>
      </c>
      <c r="DJ7" s="3">
        <v>1.25</v>
      </c>
      <c r="DK7" s="3">
        <f>DJ7*基本シート!$C$3</f>
        <v>20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0.01</v>
      </c>
      <c r="DU7" s="3">
        <f>DT7*基本シート!$C$3</f>
        <v>0.16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38.239999999999995</v>
      </c>
      <c r="EA7" s="3">
        <f>ROUND(DZ7*基本シート!$C$3,0)</f>
        <v>612</v>
      </c>
      <c r="EB7" s="3">
        <v>0</v>
      </c>
      <c r="EC7" s="3">
        <v>0</v>
      </c>
      <c r="ED7" s="3">
        <v>0</v>
      </c>
      <c r="EE7" s="3">
        <v>0.03</v>
      </c>
      <c r="EF7" s="3">
        <v>0.03</v>
      </c>
      <c r="EG7" s="3">
        <v>0.01</v>
      </c>
      <c r="EH7" s="3">
        <v>0.44</v>
      </c>
      <c r="EI7" s="3">
        <v>0.23</v>
      </c>
      <c r="EJ7" s="3">
        <v>3.09</v>
      </c>
      <c r="EK7" s="3">
        <v>2.6</v>
      </c>
      <c r="EL7" s="3">
        <v>0.53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6.96</v>
      </c>
      <c r="FA7" s="3">
        <v>0.19</v>
      </c>
      <c r="FB7" s="3">
        <v>0.21</v>
      </c>
      <c r="FC7" s="3">
        <v>0.15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0.52</v>
      </c>
      <c r="FR7" s="3">
        <v>1.54</v>
      </c>
      <c r="FS7" s="3">
        <v>0.46</v>
      </c>
      <c r="FT7" s="3">
        <v>0.41</v>
      </c>
      <c r="FU7" s="3">
        <v>0.68</v>
      </c>
      <c r="FV7" s="3">
        <v>0.37</v>
      </c>
      <c r="FW7" s="3">
        <v>0.28000000000000003</v>
      </c>
      <c r="FX7" s="3">
        <v>0.22</v>
      </c>
      <c r="FY7" s="3">
        <f>SUM(FA7:FX7)</f>
        <v>5.03</v>
      </c>
      <c r="FZ7" s="3">
        <v>0.19</v>
      </c>
      <c r="GA7" s="3">
        <v>0.21</v>
      </c>
      <c r="GB7" s="3">
        <v>0.24</v>
      </c>
      <c r="GC7" s="3">
        <v>0.26</v>
      </c>
      <c r="GD7" s="3">
        <v>0.43</v>
      </c>
      <c r="GE7" s="3">
        <v>0.23</v>
      </c>
      <c r="GF7" s="3">
        <v>0.95</v>
      </c>
      <c r="GG7" s="3">
        <v>0.47</v>
      </c>
      <c r="GH7" s="3">
        <v>0.39</v>
      </c>
      <c r="GI7" s="3">
        <v>0.25</v>
      </c>
      <c r="GJ7" s="3">
        <v>0.45</v>
      </c>
      <c r="GK7" s="3">
        <v>0.31</v>
      </c>
      <c r="GL7" s="3">
        <v>0.28999999999999998</v>
      </c>
      <c r="GM7" s="3">
        <v>0.17</v>
      </c>
      <c r="GN7" s="3">
        <v>0.17</v>
      </c>
      <c r="GO7" s="3">
        <v>0.46</v>
      </c>
      <c r="GP7" s="3">
        <v>1.06</v>
      </c>
      <c r="GQ7" s="3">
        <v>1.86</v>
      </c>
      <c r="GR7" s="3">
        <v>0.5</v>
      </c>
      <c r="GS7" s="3">
        <v>0.41</v>
      </c>
      <c r="GT7" s="3">
        <v>0.68</v>
      </c>
      <c r="GU7" s="3">
        <v>0.37</v>
      </c>
      <c r="GV7" s="3">
        <v>0.28000000000000003</v>
      </c>
      <c r="GW7" s="3">
        <v>0.22</v>
      </c>
      <c r="GX7" s="3">
        <f>SUM(FZ7:GW7)</f>
        <v>10.849999999999998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495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527</v>
      </c>
      <c r="G8" s="6" t="s">
        <v>526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0.26</v>
      </c>
      <c r="Q8" s="3">
        <f>IF($E8="〇",P8*基本シート!$E$2,P8*VLOOKUP(LEFT(Q$6,FIND("(",Q$6)-1),基本シート!$B$6:$C$29,2,FALSE))</f>
        <v>7.7766000000000002</v>
      </c>
      <c r="R8" s="3">
        <v>0.02</v>
      </c>
      <c r="S8" s="3">
        <f>IF($E8="〇",R8*基本シート!$E$2,R8*VLOOKUP(LEFT(S$6,FIND("(",S$6)-1),基本シート!$B$6:$C$29,2,FALSE))</f>
        <v>0.59820000000000007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0.32000000000000006</v>
      </c>
      <c r="BE8" s="3">
        <f>ROUND(SUM(I8,K8,M8,O8,Q8,S8,U8,W8,Y8,AA8,AC8,AE8,AG8,AI8,AK8,AM8,AO8,AQ8,AS8,AU8,AW8,AY8,BA8,BC8),0)</f>
        <v>10</v>
      </c>
      <c r="BF8" s="3">
        <v>0</v>
      </c>
      <c r="BG8" s="3">
        <v>0</v>
      </c>
      <c r="BH8" s="3">
        <v>0</v>
      </c>
      <c r="BI8" s="3">
        <v>0</v>
      </c>
      <c r="BJ8" s="3">
        <v>0.03</v>
      </c>
      <c r="BK8" s="3">
        <v>0.71</v>
      </c>
      <c r="BL8" s="3">
        <v>2.8</v>
      </c>
      <c r="BM8" s="3">
        <v>5.0599999999999996</v>
      </c>
      <c r="BN8" s="3">
        <v>6.81</v>
      </c>
      <c r="BO8" s="3">
        <v>7.69</v>
      </c>
      <c r="BP8" s="3">
        <v>7.56</v>
      </c>
      <c r="BQ8" s="3">
        <v>8.67</v>
      </c>
      <c r="BR8" s="3">
        <v>8.56</v>
      </c>
      <c r="BS8" s="3">
        <v>8.17</v>
      </c>
      <c r="BT8" s="3">
        <v>7.11</v>
      </c>
      <c r="BU8" s="3">
        <v>5.56</v>
      </c>
      <c r="BV8" s="3">
        <v>3.2</v>
      </c>
      <c r="BW8" s="3">
        <v>1.55</v>
      </c>
      <c r="BX8" s="3">
        <v>0.41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1.34</v>
      </c>
      <c r="CS8" s="3">
        <f>CR8*基本シート!$C$3</f>
        <v>21.44</v>
      </c>
      <c r="CT8" s="3">
        <v>5.91</v>
      </c>
      <c r="CU8" s="3">
        <f>CT8*基本シート!$C$3</f>
        <v>94.56</v>
      </c>
      <c r="CV8" s="3">
        <v>7.53</v>
      </c>
      <c r="CW8" s="3">
        <f>CV8*基本シート!$C$3</f>
        <v>120.48</v>
      </c>
      <c r="CX8" s="3">
        <v>7.42</v>
      </c>
      <c r="CY8" s="3">
        <f>CX8*基本シート!$C$3</f>
        <v>118.72</v>
      </c>
      <c r="CZ8" s="3">
        <v>8.5500000000000007</v>
      </c>
      <c r="DA8" s="3">
        <f>CZ8*基本シート!$C$3</f>
        <v>136.80000000000001</v>
      </c>
      <c r="DB8" s="3">
        <v>8.42</v>
      </c>
      <c r="DC8" s="3">
        <f>DB8*基本シート!$C$3</f>
        <v>134.72</v>
      </c>
      <c r="DD8" s="3">
        <v>8.02</v>
      </c>
      <c r="DE8" s="3">
        <f>DD8*基本シート!$C$3</f>
        <v>128.32</v>
      </c>
      <c r="DF8" s="3">
        <v>6.95</v>
      </c>
      <c r="DG8" s="3">
        <f>DF8*基本シート!$C$3</f>
        <v>111.2</v>
      </c>
      <c r="DH8" s="3">
        <v>5.39</v>
      </c>
      <c r="DI8" s="3">
        <f>DH8*基本シート!$C$3</f>
        <v>86.24</v>
      </c>
      <c r="DJ8" s="3">
        <v>2.65</v>
      </c>
      <c r="DK8" s="3">
        <f>DJ8*基本シート!$C$3</f>
        <v>42.4</v>
      </c>
      <c r="DL8" s="3">
        <v>0.7</v>
      </c>
      <c r="DM8" s="3">
        <f>DL8*基本シート!$C$3</f>
        <v>11.2</v>
      </c>
      <c r="DN8" s="3">
        <v>0.19</v>
      </c>
      <c r="DO8" s="3">
        <f>DN8*基本シート!$C$3</f>
        <v>3.04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63.1</v>
      </c>
      <c r="EA8" s="3">
        <f>ROUND(DZ8*基本シート!$C$3,0)</f>
        <v>1010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0.52</v>
      </c>
      <c r="EH8" s="3">
        <v>2.2400000000000002</v>
      </c>
      <c r="EI8" s="3">
        <v>3.45</v>
      </c>
      <c r="EJ8" s="3">
        <v>0.69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</v>
      </c>
      <c r="FA8" s="3">
        <v>0.2</v>
      </c>
      <c r="FB8" s="3">
        <v>0.31</v>
      </c>
      <c r="FC8" s="3">
        <v>0.2</v>
      </c>
      <c r="FD8" s="3">
        <v>0.19</v>
      </c>
      <c r="FE8" s="3">
        <v>0.03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0.01</v>
      </c>
      <c r="FM8" s="3">
        <v>0.01</v>
      </c>
      <c r="FN8" s="3">
        <v>0</v>
      </c>
      <c r="FO8" s="3">
        <v>0</v>
      </c>
      <c r="FP8" s="3">
        <v>0</v>
      </c>
      <c r="FQ8" s="3">
        <v>0.05</v>
      </c>
      <c r="FR8" s="3">
        <v>0.05</v>
      </c>
      <c r="FS8" s="3">
        <v>0.53</v>
      </c>
      <c r="FT8" s="3">
        <v>0.36</v>
      </c>
      <c r="FU8" s="3">
        <v>0.49</v>
      </c>
      <c r="FV8" s="3">
        <v>0.7</v>
      </c>
      <c r="FW8" s="3">
        <v>0.31</v>
      </c>
      <c r="FX8" s="3">
        <v>0.19</v>
      </c>
      <c r="FY8" s="3">
        <f t="shared" ref="FY8:FY36" si="13">SUM(FA8:FX8)</f>
        <v>3.63</v>
      </c>
      <c r="FZ8" s="3">
        <v>0.2</v>
      </c>
      <c r="GA8" s="3">
        <v>0.31</v>
      </c>
      <c r="GB8" s="3">
        <v>0.2</v>
      </c>
      <c r="GC8" s="3">
        <v>0.19</v>
      </c>
      <c r="GD8" s="3">
        <v>0.32</v>
      </c>
      <c r="GE8" s="3">
        <v>0.21</v>
      </c>
      <c r="GF8" s="3">
        <v>0.56000000000000005</v>
      </c>
      <c r="GG8" s="3">
        <v>0.27</v>
      </c>
      <c r="GH8" s="3">
        <v>0.21</v>
      </c>
      <c r="GI8" s="3">
        <v>0.16</v>
      </c>
      <c r="GJ8" s="3">
        <v>0.14000000000000001</v>
      </c>
      <c r="GK8" s="3">
        <v>0.13</v>
      </c>
      <c r="GL8" s="3">
        <v>0.15</v>
      </c>
      <c r="GM8" s="3">
        <v>0.15</v>
      </c>
      <c r="GN8" s="3">
        <v>0.16</v>
      </c>
      <c r="GO8" s="3">
        <v>0.17</v>
      </c>
      <c r="GP8" s="3">
        <v>0.6</v>
      </c>
      <c r="GQ8" s="3">
        <v>0.9</v>
      </c>
      <c r="GR8" s="3">
        <v>0.75</v>
      </c>
      <c r="GS8" s="3">
        <v>0.37</v>
      </c>
      <c r="GT8" s="3">
        <v>0.49</v>
      </c>
      <c r="GU8" s="3">
        <v>0.7</v>
      </c>
      <c r="GV8" s="3">
        <v>0.31</v>
      </c>
      <c r="GW8" s="3">
        <v>0.19</v>
      </c>
      <c r="GX8" s="3">
        <f t="shared" ref="GX8:GX36" si="14">SUM(FZ8:GW8)</f>
        <v>7.8400000000000007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496</v>
      </c>
      <c r="C9" s="6" t="str">
        <f t="shared" si="9"/>
        <v>水曜日</v>
      </c>
      <c r="D9" s="6"/>
      <c r="E9" s="6" t="str">
        <f t="shared" si="10"/>
        <v/>
      </c>
      <c r="F9" s="6" t="s">
        <v>527</v>
      </c>
      <c r="G9" s="6" t="s">
        <v>529</v>
      </c>
      <c r="H9" s="3">
        <v>0.01</v>
      </c>
      <c r="I9" s="3">
        <f>IF($E9="〇",H9*基本シート!$E$2,H9*VLOOKUP(LEFT(I$6,FIND("(",I$6)-1),基本シート!$B$6:$C$29,2,FALSE))</f>
        <v>0.29910000000000003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0.01</v>
      </c>
      <c r="O9" s="3">
        <f>IF($E9="〇",N9*基本シート!$E$2,N9*VLOOKUP(LEFT(O$6,FIND("(",O$6)-1),基本シート!$B$6:$C$29,2,FALSE))</f>
        <v>0.29910000000000003</v>
      </c>
      <c r="P9" s="3">
        <v>0.03</v>
      </c>
      <c r="Q9" s="3">
        <f>IF($E9="〇",P9*基本シート!$E$2,P9*VLOOKUP(LEFT(Q$6,FIND("(",Q$6)-1),基本シート!$B$6:$C$29,2,FALSE))</f>
        <v>0.89729999999999999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0.10999999999999999</v>
      </c>
      <c r="BE9" s="3">
        <f t="shared" si="8"/>
        <v>3</v>
      </c>
      <c r="BF9" s="3">
        <v>0</v>
      </c>
      <c r="BG9" s="3">
        <v>0</v>
      </c>
      <c r="BH9" s="3">
        <v>0</v>
      </c>
      <c r="BI9" s="3">
        <v>0</v>
      </c>
      <c r="BJ9" s="3">
        <v>0.01</v>
      </c>
      <c r="BK9" s="3">
        <v>0.53</v>
      </c>
      <c r="BL9" s="3">
        <v>2.4700000000000002</v>
      </c>
      <c r="BM9" s="3">
        <v>5.13</v>
      </c>
      <c r="BN9" s="3">
        <v>4.66</v>
      </c>
      <c r="BO9" s="3">
        <v>6.33</v>
      </c>
      <c r="BP9" s="3">
        <v>8.1</v>
      </c>
      <c r="BQ9" s="3">
        <v>8.6300000000000008</v>
      </c>
      <c r="BR9" s="3">
        <v>4.6500000000000004</v>
      </c>
      <c r="BS9" s="3">
        <v>2.17</v>
      </c>
      <c r="BT9" s="3">
        <v>1.58</v>
      </c>
      <c r="BU9" s="3">
        <v>1.1599999999999999</v>
      </c>
      <c r="BV9" s="3">
        <v>0.36</v>
      </c>
      <c r="BW9" s="3">
        <v>0.06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0.01</v>
      </c>
      <c r="CM9" s="3">
        <f>CL9*基本シート!$C$3</f>
        <v>0.16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2.2400000000000002</v>
      </c>
      <c r="CS9" s="3">
        <f>CR9*基本シート!$C$3</f>
        <v>35.840000000000003</v>
      </c>
      <c r="CT9" s="3">
        <v>4.42</v>
      </c>
      <c r="CU9" s="3">
        <f>CT9*基本シート!$C$3</f>
        <v>70.72</v>
      </c>
      <c r="CV9" s="3">
        <v>6.11</v>
      </c>
      <c r="CW9" s="3">
        <f>CV9*基本シート!$C$3</f>
        <v>97.76</v>
      </c>
      <c r="CX9" s="3">
        <v>7.93</v>
      </c>
      <c r="CY9" s="3">
        <f>CX9*基本シート!$C$3</f>
        <v>126.88</v>
      </c>
      <c r="CZ9" s="3">
        <v>8.4700000000000006</v>
      </c>
      <c r="DA9" s="3">
        <f>CZ9*基本シート!$C$3</f>
        <v>135.52000000000001</v>
      </c>
      <c r="DB9" s="3">
        <v>4.49</v>
      </c>
      <c r="DC9" s="3">
        <f>DB9*基本シート!$C$3</f>
        <v>71.84</v>
      </c>
      <c r="DD9" s="3">
        <v>2</v>
      </c>
      <c r="DE9" s="3">
        <f>DD9*基本シート!$C$3</f>
        <v>32</v>
      </c>
      <c r="DF9" s="3">
        <v>1.41</v>
      </c>
      <c r="DG9" s="3">
        <f>DF9*基本シート!$C$3</f>
        <v>22.56</v>
      </c>
      <c r="DH9" s="3">
        <v>0.99</v>
      </c>
      <c r="DI9" s="3">
        <f>DH9*基本シート!$C$3</f>
        <v>15.84</v>
      </c>
      <c r="DJ9" s="3">
        <v>0.18</v>
      </c>
      <c r="DK9" s="3">
        <f>DJ9*基本シート!$C$3</f>
        <v>2.88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1"/>
        <v>38.299999999999997</v>
      </c>
      <c r="EA9" s="3">
        <f>ROUND(DZ9*基本シート!$C$3,0)</f>
        <v>613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0.21</v>
      </c>
      <c r="EH9" s="3">
        <v>2.19</v>
      </c>
      <c r="EI9" s="3">
        <v>2.64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5.05</v>
      </c>
      <c r="FA9" s="3">
        <v>0.23</v>
      </c>
      <c r="FB9" s="3">
        <v>0.2</v>
      </c>
      <c r="FC9" s="3">
        <v>0.19</v>
      </c>
      <c r="FD9" s="3">
        <v>0.18</v>
      </c>
      <c r="FE9" s="3">
        <v>0.32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0.01</v>
      </c>
      <c r="FN9" s="3">
        <v>0</v>
      </c>
      <c r="FO9" s="3">
        <v>0</v>
      </c>
      <c r="FP9" s="3">
        <v>0</v>
      </c>
      <c r="FQ9" s="3">
        <v>0.53</v>
      </c>
      <c r="FR9" s="3">
        <v>0.86</v>
      </c>
      <c r="FS9" s="3">
        <v>0.46</v>
      </c>
      <c r="FT9" s="3">
        <v>0.42</v>
      </c>
      <c r="FU9" s="3">
        <v>0.5</v>
      </c>
      <c r="FV9" s="3">
        <v>0.76</v>
      </c>
      <c r="FW9" s="3">
        <v>0.34</v>
      </c>
      <c r="FX9" s="3">
        <v>0.21</v>
      </c>
      <c r="FY9" s="3">
        <f t="shared" si="13"/>
        <v>5.21</v>
      </c>
      <c r="FZ9" s="3">
        <v>0.24</v>
      </c>
      <c r="GA9" s="3">
        <v>0.2</v>
      </c>
      <c r="GB9" s="3">
        <v>0.19</v>
      </c>
      <c r="GC9" s="3">
        <v>0.19</v>
      </c>
      <c r="GD9" s="3">
        <v>0.35</v>
      </c>
      <c r="GE9" s="3">
        <v>0.32</v>
      </c>
      <c r="GF9" s="3">
        <v>0.28000000000000003</v>
      </c>
      <c r="GG9" s="3">
        <v>0.25</v>
      </c>
      <c r="GH9" s="3">
        <v>0.23</v>
      </c>
      <c r="GI9" s="3">
        <v>0.22</v>
      </c>
      <c r="GJ9" s="3">
        <v>0.17</v>
      </c>
      <c r="GK9" s="3">
        <v>0.16</v>
      </c>
      <c r="GL9" s="3">
        <v>0.17</v>
      </c>
      <c r="GM9" s="3">
        <v>0.17</v>
      </c>
      <c r="GN9" s="3">
        <v>0.17</v>
      </c>
      <c r="GO9" s="3">
        <v>0.17</v>
      </c>
      <c r="GP9" s="3">
        <v>0.71</v>
      </c>
      <c r="GQ9" s="3">
        <v>0.92</v>
      </c>
      <c r="GR9" s="3">
        <v>0.46</v>
      </c>
      <c r="GS9" s="3">
        <v>0.43</v>
      </c>
      <c r="GT9" s="3">
        <v>0.5</v>
      </c>
      <c r="GU9" s="3">
        <v>0.76</v>
      </c>
      <c r="GV9" s="3">
        <v>0.34</v>
      </c>
      <c r="GW9" s="3">
        <v>0.21</v>
      </c>
      <c r="GX9" s="3">
        <f t="shared" si="14"/>
        <v>7.8099999999999987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497</v>
      </c>
      <c r="C10" s="6" t="str">
        <f t="shared" si="9"/>
        <v>木曜日</v>
      </c>
      <c r="D10" s="6"/>
      <c r="E10" s="6" t="str">
        <f t="shared" si="10"/>
        <v/>
      </c>
      <c r="F10" s="6" t="s">
        <v>526</v>
      </c>
      <c r="G10" s="6" t="s">
        <v>526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0.03</v>
      </c>
      <c r="Q10" s="3">
        <f>IF($E10="〇",P10*基本シート!$E$2,P10*VLOOKUP(LEFT(Q$6,FIND("(",Q$6)-1),基本シート!$B$6:$C$29,2,FALSE))</f>
        <v>0.89729999999999999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0.02</v>
      </c>
      <c r="AS10" s="3">
        <f>IF($E10="〇",AR10*基本シート!$E$2,AR10*VLOOKUP(LEFT(AS$6,FIND("(",AS$6)-1),基本シート!$B$6:$C$29,2,FALSE))</f>
        <v>0.73959999999999992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0.09</v>
      </c>
      <c r="BE10" s="3">
        <f t="shared" si="8"/>
        <v>3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0.25</v>
      </c>
      <c r="BL10" s="3">
        <v>0.81</v>
      </c>
      <c r="BM10" s="3">
        <v>2.1800000000000002</v>
      </c>
      <c r="BN10" s="3">
        <v>4.0199999999999996</v>
      </c>
      <c r="BO10" s="3">
        <v>4.3899999999999997</v>
      </c>
      <c r="BP10" s="3">
        <v>6.25</v>
      </c>
      <c r="BQ10" s="3">
        <v>3.89</v>
      </c>
      <c r="BR10" s="3">
        <v>2.5099999999999998</v>
      </c>
      <c r="BS10" s="3">
        <v>3.43</v>
      </c>
      <c r="BT10" s="3">
        <v>4.3</v>
      </c>
      <c r="BU10" s="3">
        <v>4.33</v>
      </c>
      <c r="BV10" s="3">
        <v>3.34</v>
      </c>
      <c r="BW10" s="3">
        <v>1.41</v>
      </c>
      <c r="BX10" s="3">
        <v>0.19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0.1</v>
      </c>
      <c r="CS10" s="3">
        <f>CR10*基本シート!$C$3</f>
        <v>1.6</v>
      </c>
      <c r="CT10" s="3">
        <v>0.67</v>
      </c>
      <c r="CU10" s="3">
        <f>CT10*基本シート!$C$3</f>
        <v>10.72</v>
      </c>
      <c r="CV10" s="3">
        <v>2.76</v>
      </c>
      <c r="CW10" s="3">
        <f>CV10*基本シート!$C$3</f>
        <v>44.16</v>
      </c>
      <c r="CX10" s="3">
        <v>6.06</v>
      </c>
      <c r="CY10" s="3">
        <f>CX10*基本シート!$C$3</f>
        <v>96.96</v>
      </c>
      <c r="CZ10" s="3">
        <v>3.71</v>
      </c>
      <c r="DA10" s="3">
        <f>CZ10*基本シート!$C$3</f>
        <v>59.36</v>
      </c>
      <c r="DB10" s="3">
        <v>2.3199999999999998</v>
      </c>
      <c r="DC10" s="3">
        <f>DB10*基本シート!$C$3</f>
        <v>37.119999999999997</v>
      </c>
      <c r="DD10" s="3">
        <v>3.26</v>
      </c>
      <c r="DE10" s="3">
        <f>DD10*基本シート!$C$3</f>
        <v>52.16</v>
      </c>
      <c r="DF10" s="3">
        <v>4.12</v>
      </c>
      <c r="DG10" s="3">
        <f>DF10*基本シート!$C$3</f>
        <v>65.92</v>
      </c>
      <c r="DH10" s="3">
        <v>4.1500000000000004</v>
      </c>
      <c r="DI10" s="3">
        <f>DH10*基本シート!$C$3</f>
        <v>66.400000000000006</v>
      </c>
      <c r="DJ10" s="3">
        <v>2.75</v>
      </c>
      <c r="DK10" s="3">
        <f>DJ10*基本シート!$C$3</f>
        <v>44</v>
      </c>
      <c r="DL10" s="3">
        <v>0.36</v>
      </c>
      <c r="DM10" s="3">
        <f>DL10*基本シート!$C$3</f>
        <v>5.76</v>
      </c>
      <c r="DN10" s="3">
        <v>0.01</v>
      </c>
      <c r="DO10" s="3">
        <f>DN10*基本シート!$C$3</f>
        <v>0.16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</v>
      </c>
      <c r="DY10" s="3">
        <f>DX10*基本シート!$C$3</f>
        <v>0</v>
      </c>
      <c r="DZ10" s="3">
        <f t="shared" si="11"/>
        <v>30.310000000000002</v>
      </c>
      <c r="EA10" s="3">
        <f>ROUND(DZ10*基本シート!$C$3,0)</f>
        <v>485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0.02</v>
      </c>
      <c r="EH10" s="3">
        <v>0.22</v>
      </c>
      <c r="EI10" s="3">
        <v>1.79</v>
      </c>
      <c r="EJ10" s="3">
        <v>3.11</v>
      </c>
      <c r="EK10" s="3">
        <v>1.42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0.01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6.58</v>
      </c>
      <c r="FA10" s="3">
        <v>0.18</v>
      </c>
      <c r="FB10" s="3">
        <v>0.18</v>
      </c>
      <c r="FC10" s="3">
        <v>0.17</v>
      </c>
      <c r="FD10" s="3">
        <v>0.19</v>
      </c>
      <c r="FE10" s="3">
        <v>0.28999999999999998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0.23</v>
      </c>
      <c r="FS10" s="3">
        <v>0.9</v>
      </c>
      <c r="FT10" s="3">
        <v>0.53</v>
      </c>
      <c r="FU10" s="3">
        <v>0.66</v>
      </c>
      <c r="FV10" s="3">
        <v>0.64</v>
      </c>
      <c r="FW10" s="3">
        <v>0.48</v>
      </c>
      <c r="FX10" s="3">
        <v>0.3</v>
      </c>
      <c r="FY10" s="3">
        <f t="shared" si="13"/>
        <v>4.76</v>
      </c>
      <c r="FZ10" s="3">
        <v>0.18</v>
      </c>
      <c r="GA10" s="3">
        <v>0.18</v>
      </c>
      <c r="GB10" s="3">
        <v>0.17</v>
      </c>
      <c r="GC10" s="3">
        <v>0.19</v>
      </c>
      <c r="GD10" s="3">
        <v>0.33</v>
      </c>
      <c r="GE10" s="3">
        <v>0.22</v>
      </c>
      <c r="GF10" s="3">
        <v>0.59</v>
      </c>
      <c r="GG10" s="3">
        <v>0.28999999999999998</v>
      </c>
      <c r="GH10" s="3">
        <v>0.24</v>
      </c>
      <c r="GI10" s="3">
        <v>0.21</v>
      </c>
      <c r="GJ10" s="3">
        <v>0.18</v>
      </c>
      <c r="GK10" s="3">
        <v>0.18</v>
      </c>
      <c r="GL10" s="3">
        <v>0.19</v>
      </c>
      <c r="GM10" s="3">
        <v>0.17</v>
      </c>
      <c r="GN10" s="3">
        <v>0.18</v>
      </c>
      <c r="GO10" s="3">
        <v>0.17</v>
      </c>
      <c r="GP10" s="3">
        <v>0.6</v>
      </c>
      <c r="GQ10" s="3">
        <v>1.29</v>
      </c>
      <c r="GR10" s="3">
        <v>1.1000000000000001</v>
      </c>
      <c r="GS10" s="3">
        <v>0.53</v>
      </c>
      <c r="GT10" s="3">
        <v>0.67</v>
      </c>
      <c r="GU10" s="3">
        <v>0.64</v>
      </c>
      <c r="GV10" s="3">
        <v>0.48</v>
      </c>
      <c r="GW10" s="3">
        <v>0.3</v>
      </c>
      <c r="GX10" s="3">
        <f t="shared" si="14"/>
        <v>9.2800000000000011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498</v>
      </c>
      <c r="C11" s="6" t="str">
        <f t="shared" si="9"/>
        <v>金曜日</v>
      </c>
      <c r="D11" s="6"/>
      <c r="E11" s="6" t="str">
        <f t="shared" si="10"/>
        <v/>
      </c>
      <c r="F11" s="6" t="s">
        <v>526</v>
      </c>
      <c r="G11" s="6" t="s">
        <v>526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0.03</v>
      </c>
      <c r="Q11" s="3">
        <f>IF($E11="〇",P11*基本シート!$E$2,P11*VLOOKUP(LEFT(Q$6,FIND("(",Q$6)-1),基本シート!$B$6:$C$29,2,FALSE))</f>
        <v>0.89729999999999999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0.01</v>
      </c>
      <c r="U11" s="3">
        <f>IF($E11="〇",T11*基本シート!$E$2,T11*VLOOKUP(LEFT(U$6,FIND("(",U$6)-1),基本シート!$B$6:$C$29,2,FALSE))</f>
        <v>0.29910000000000003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7.0000000000000007E-2</v>
      </c>
      <c r="BE11" s="3">
        <f t="shared" si="8"/>
        <v>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0.57999999999999996</v>
      </c>
      <c r="BL11" s="3">
        <v>0.75</v>
      </c>
      <c r="BM11" s="3">
        <v>0.8</v>
      </c>
      <c r="BN11" s="3">
        <v>0.74</v>
      </c>
      <c r="BO11" s="3">
        <v>0.44</v>
      </c>
      <c r="BP11" s="3">
        <v>0.69</v>
      </c>
      <c r="BQ11" s="3">
        <v>1.59</v>
      </c>
      <c r="BR11" s="3">
        <v>2.98</v>
      </c>
      <c r="BS11" s="3">
        <v>6</v>
      </c>
      <c r="BT11" s="3">
        <v>5.15</v>
      </c>
      <c r="BU11" s="3">
        <v>4.41</v>
      </c>
      <c r="BV11" s="3">
        <v>1.1399999999999999</v>
      </c>
      <c r="BW11" s="3">
        <v>0.33</v>
      </c>
      <c r="BX11" s="3">
        <v>0.14000000000000001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0.49</v>
      </c>
      <c r="DC11" s="3">
        <f>DB11*基本シート!$C$3</f>
        <v>7.84</v>
      </c>
      <c r="DD11" s="3">
        <v>5.71</v>
      </c>
      <c r="DE11" s="3">
        <f>DD11*基本シート!$C$3</f>
        <v>91.36</v>
      </c>
      <c r="DF11" s="3">
        <v>4.9800000000000004</v>
      </c>
      <c r="DG11" s="3">
        <f>DF11*基本シート!$C$3</f>
        <v>79.680000000000007</v>
      </c>
      <c r="DH11" s="3">
        <v>4.2300000000000004</v>
      </c>
      <c r="DI11" s="3">
        <f>DH11*基本シート!$C$3</f>
        <v>67.680000000000007</v>
      </c>
      <c r="DJ11" s="3">
        <v>0.79</v>
      </c>
      <c r="DK11" s="3">
        <f>DJ11*基本シート!$C$3</f>
        <v>12.64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0.01</v>
      </c>
      <c r="DU11" s="3">
        <f>DT11*基本シート!$C$3</f>
        <v>0.16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16.250000000000004</v>
      </c>
      <c r="EA11" s="3">
        <f>ROUND(DZ11*基本シート!$C$3,0)</f>
        <v>260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0.28999999999999998</v>
      </c>
      <c r="EH11" s="3">
        <v>0.38</v>
      </c>
      <c r="EI11" s="3">
        <v>0.51</v>
      </c>
      <c r="EJ11" s="3">
        <v>0.56000000000000005</v>
      </c>
      <c r="EK11" s="3">
        <v>0.27</v>
      </c>
      <c r="EL11" s="3">
        <v>0.5</v>
      </c>
      <c r="EM11" s="3">
        <v>1.42</v>
      </c>
      <c r="EN11" s="3">
        <v>2.3199999999999998</v>
      </c>
      <c r="EO11" s="3">
        <v>0.12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6.37</v>
      </c>
      <c r="FA11" s="3">
        <v>0.28000000000000003</v>
      </c>
      <c r="FB11" s="3">
        <v>0.25</v>
      </c>
      <c r="FC11" s="3">
        <v>0.23</v>
      </c>
      <c r="FD11" s="3">
        <v>0.2</v>
      </c>
      <c r="FE11" s="3">
        <v>0.37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0.28999999999999998</v>
      </c>
      <c r="FR11" s="3">
        <v>0.66</v>
      </c>
      <c r="FS11" s="3">
        <v>0.06</v>
      </c>
      <c r="FT11" s="3">
        <v>0.37</v>
      </c>
      <c r="FU11" s="3">
        <v>0.47</v>
      </c>
      <c r="FV11" s="3">
        <v>0.88</v>
      </c>
      <c r="FW11" s="3">
        <v>0.36</v>
      </c>
      <c r="FX11" s="3">
        <v>0.41</v>
      </c>
      <c r="FY11" s="3">
        <f t="shared" si="13"/>
        <v>4.830000000000001</v>
      </c>
      <c r="FZ11" s="3">
        <v>0.28000000000000003</v>
      </c>
      <c r="GA11" s="3">
        <v>0.25</v>
      </c>
      <c r="GB11" s="3">
        <v>0.23</v>
      </c>
      <c r="GC11" s="3">
        <v>0.2</v>
      </c>
      <c r="GD11" s="3">
        <v>0.39</v>
      </c>
      <c r="GE11" s="3">
        <v>0.28999999999999998</v>
      </c>
      <c r="GF11" s="3">
        <v>0.37</v>
      </c>
      <c r="GG11" s="3">
        <v>0.28999999999999998</v>
      </c>
      <c r="GH11" s="3">
        <v>0.18</v>
      </c>
      <c r="GI11" s="3">
        <v>0.17</v>
      </c>
      <c r="GJ11" s="3">
        <v>0.19</v>
      </c>
      <c r="GK11" s="3">
        <v>0.17</v>
      </c>
      <c r="GL11" s="3">
        <v>0.17</v>
      </c>
      <c r="GM11" s="3">
        <v>0.17</v>
      </c>
      <c r="GN11" s="3">
        <v>0.17</v>
      </c>
      <c r="GO11" s="3">
        <v>0.18</v>
      </c>
      <c r="GP11" s="3">
        <v>0.64</v>
      </c>
      <c r="GQ11" s="3">
        <v>0.99</v>
      </c>
      <c r="GR11" s="3">
        <v>0.2</v>
      </c>
      <c r="GS11" s="3">
        <v>0.37</v>
      </c>
      <c r="GT11" s="3">
        <v>0.47</v>
      </c>
      <c r="GU11" s="3">
        <v>0.88</v>
      </c>
      <c r="GV11" s="3">
        <v>0.36</v>
      </c>
      <c r="GW11" s="3">
        <v>0.41</v>
      </c>
      <c r="GX11" s="3">
        <f t="shared" si="14"/>
        <v>8.02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499</v>
      </c>
      <c r="C12" s="6" t="str">
        <f t="shared" si="9"/>
        <v>土曜日</v>
      </c>
      <c r="D12" s="6"/>
      <c r="E12" s="6" t="str">
        <f t="shared" si="10"/>
        <v>〇</v>
      </c>
      <c r="F12" s="6" t="s">
        <v>527</v>
      </c>
      <c r="G12" s="6" t="s">
        <v>526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0.29910000000000003</v>
      </c>
      <c r="AP12" s="3">
        <v>0.01</v>
      </c>
      <c r="AQ12" s="3">
        <f>IF($E12="〇",AP12*基本シート!$E$2,AP12*VLOOKUP(LEFT(AQ$6,FIND("(",AQ$6)-1),基本シート!$B$6:$C$29,2,FALSE))</f>
        <v>0.29910000000000003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0.04</v>
      </c>
      <c r="BE12" s="3">
        <f t="shared" si="8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0.5</v>
      </c>
      <c r="BL12" s="3">
        <v>1.2</v>
      </c>
      <c r="BM12" s="3">
        <v>1.24</v>
      </c>
      <c r="BN12" s="3">
        <v>2.06</v>
      </c>
      <c r="BO12" s="3">
        <v>4.8899999999999997</v>
      </c>
      <c r="BP12" s="3">
        <v>6.94</v>
      </c>
      <c r="BQ12" s="3">
        <v>7.72</v>
      </c>
      <c r="BR12" s="3">
        <v>6.84</v>
      </c>
      <c r="BS12" s="3">
        <v>6.7</v>
      </c>
      <c r="BT12" s="3">
        <v>6.69</v>
      </c>
      <c r="BU12" s="3">
        <v>5.53</v>
      </c>
      <c r="BV12" s="3">
        <v>2.62</v>
      </c>
      <c r="BW12" s="3">
        <v>0.85</v>
      </c>
      <c r="BX12" s="3">
        <v>0.2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0.05</v>
      </c>
      <c r="CU12" s="3">
        <f>CT12*基本シート!$C$3</f>
        <v>0.8</v>
      </c>
      <c r="CV12" s="3">
        <v>2.72</v>
      </c>
      <c r="CW12" s="3">
        <f>CV12*基本シート!$C$3</f>
        <v>43.52</v>
      </c>
      <c r="CX12" s="3">
        <v>6.77</v>
      </c>
      <c r="CY12" s="3">
        <f>CX12*基本シート!$C$3</f>
        <v>108.32</v>
      </c>
      <c r="CZ12" s="3">
        <v>7.05</v>
      </c>
      <c r="DA12" s="3">
        <f>CZ12*基本シート!$C$3</f>
        <v>112.8</v>
      </c>
      <c r="DB12" s="3">
        <v>6.03</v>
      </c>
      <c r="DC12" s="3">
        <f>DB12*基本シート!$C$3</f>
        <v>96.48</v>
      </c>
      <c r="DD12" s="3">
        <v>6.07</v>
      </c>
      <c r="DE12" s="3">
        <f>DD12*基本シート!$C$3</f>
        <v>97.12</v>
      </c>
      <c r="DF12" s="3">
        <v>5.87</v>
      </c>
      <c r="DG12" s="3">
        <f>DF12*基本シート!$C$3</f>
        <v>93.92</v>
      </c>
      <c r="DH12" s="3">
        <v>5.04</v>
      </c>
      <c r="DI12" s="3">
        <f>DH12*基本シート!$C$3</f>
        <v>80.64</v>
      </c>
      <c r="DJ12" s="3">
        <v>1.97</v>
      </c>
      <c r="DK12" s="3">
        <f>DJ12*基本シート!$C$3</f>
        <v>31.52</v>
      </c>
      <c r="DL12" s="3">
        <v>0.03</v>
      </c>
      <c r="DM12" s="3">
        <f>DL12*基本シート!$C$3</f>
        <v>0.48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41.61</v>
      </c>
      <c r="EA12" s="3">
        <f>ROUND(DZ12*基本シート!$C$3,0)</f>
        <v>666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0.31</v>
      </c>
      <c r="EH12" s="3">
        <v>1.01</v>
      </c>
      <c r="EI12" s="3">
        <v>0.97</v>
      </c>
      <c r="EJ12" s="3">
        <v>1.81</v>
      </c>
      <c r="EK12" s="3">
        <v>2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6.1</v>
      </c>
      <c r="FA12" s="3">
        <v>0.32</v>
      </c>
      <c r="FB12" s="3">
        <v>0.28999999999999998</v>
      </c>
      <c r="FC12" s="3">
        <v>0.25</v>
      </c>
      <c r="FD12" s="3">
        <v>0.25</v>
      </c>
      <c r="FE12" s="3">
        <v>0.21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0.01</v>
      </c>
      <c r="FP12" s="3">
        <v>0</v>
      </c>
      <c r="FQ12" s="3">
        <v>0.24</v>
      </c>
      <c r="FR12" s="3">
        <v>0.62</v>
      </c>
      <c r="FS12" s="3">
        <v>0.23</v>
      </c>
      <c r="FT12" s="3">
        <v>0.47</v>
      </c>
      <c r="FU12" s="3">
        <v>0.62</v>
      </c>
      <c r="FV12" s="3">
        <v>0.28999999999999998</v>
      </c>
      <c r="FW12" s="3">
        <v>0.25</v>
      </c>
      <c r="FX12" s="3">
        <v>0.32</v>
      </c>
      <c r="FY12" s="3">
        <f t="shared" si="13"/>
        <v>4.38</v>
      </c>
      <c r="FZ12" s="3">
        <v>0.32</v>
      </c>
      <c r="GA12" s="3">
        <v>0.28999999999999998</v>
      </c>
      <c r="GB12" s="3">
        <v>0.25</v>
      </c>
      <c r="GC12" s="3">
        <v>0.25</v>
      </c>
      <c r="GD12" s="3">
        <v>0.21</v>
      </c>
      <c r="GE12" s="3">
        <v>0.2</v>
      </c>
      <c r="GF12" s="3">
        <v>0.19</v>
      </c>
      <c r="GG12" s="3">
        <v>0.27</v>
      </c>
      <c r="GH12" s="3">
        <v>0.2</v>
      </c>
      <c r="GI12" s="3">
        <v>0.17</v>
      </c>
      <c r="GJ12" s="3">
        <v>0.18</v>
      </c>
      <c r="GK12" s="3">
        <v>0.67</v>
      </c>
      <c r="GL12" s="3">
        <v>0.81</v>
      </c>
      <c r="GM12" s="3">
        <v>0.63</v>
      </c>
      <c r="GN12" s="3">
        <v>0.83</v>
      </c>
      <c r="GO12" s="3">
        <v>0.49</v>
      </c>
      <c r="GP12" s="3">
        <v>0.9</v>
      </c>
      <c r="GQ12" s="3">
        <v>1.45</v>
      </c>
      <c r="GR12" s="3">
        <v>0.43</v>
      </c>
      <c r="GS12" s="3">
        <v>0.47</v>
      </c>
      <c r="GT12" s="3">
        <v>0.62</v>
      </c>
      <c r="GU12" s="3">
        <v>0.28999999999999998</v>
      </c>
      <c r="GV12" s="3">
        <v>0.25</v>
      </c>
      <c r="GW12" s="3">
        <v>0.32</v>
      </c>
      <c r="GX12" s="3">
        <f t="shared" si="14"/>
        <v>10.69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500</v>
      </c>
      <c r="C13" s="6" t="str">
        <f t="shared" si="9"/>
        <v>日曜日</v>
      </c>
      <c r="D13" s="6"/>
      <c r="E13" s="6" t="str">
        <f t="shared" si="10"/>
        <v>〇</v>
      </c>
      <c r="F13" s="6" t="s">
        <v>528</v>
      </c>
      <c r="G13" s="6" t="s">
        <v>526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0.02</v>
      </c>
      <c r="AA13" s="3">
        <f>IF($E13="〇",Z13*基本シート!$E$2,Z13*VLOOKUP(LEFT(AA$6,FIND("(",AA$6)-1),基本シート!$B$6:$C$29,2,FALSE))</f>
        <v>0.59820000000000007</v>
      </c>
      <c r="AB13" s="3">
        <v>0.09</v>
      </c>
      <c r="AC13" s="3">
        <f>IF($E13="〇",AB13*基本シート!$E$2,AB13*VLOOKUP(LEFT(AC$6,FIND("(",AC$6)-1),基本シート!$B$6:$C$29,2,FALSE))</f>
        <v>2.6919</v>
      </c>
      <c r="AD13" s="3">
        <v>0.25</v>
      </c>
      <c r="AE13" s="3">
        <f>IF($E13="〇",AD13*基本シート!$E$2,AD13*VLOOKUP(LEFT(AE$6,FIND("(",AE$6)-1),基本シート!$B$6:$C$29,2,FALSE))</f>
        <v>7.4775</v>
      </c>
      <c r="AF13" s="3">
        <v>0.01</v>
      </c>
      <c r="AG13" s="3">
        <f>IF($E13="〇",AF13*基本シート!$E$2,AF13*VLOOKUP(LEFT(AG$6,FIND("(",AG$6)-1),基本シート!$B$6:$C$29,2,FALSE))</f>
        <v>0.29910000000000003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0.29910000000000003</v>
      </c>
      <c r="AL13" s="3">
        <v>0.01</v>
      </c>
      <c r="AM13" s="3">
        <f>IF($E13="〇",AL13*基本シート!$E$2,AL13*VLOOKUP(LEFT(AM$6,FIND("(",AM$6)-1),基本シート!$B$6:$C$29,2,FALSE))</f>
        <v>0.29910000000000003</v>
      </c>
      <c r="AN13" s="3">
        <v>0.01</v>
      </c>
      <c r="AO13" s="3">
        <f>IF($E13="〇",AN13*基本シート!$E$2,AN13*VLOOKUP(LEFT(AO$6,FIND("(",AO$6)-1),基本シート!$B$6:$C$29,2,FALSE))</f>
        <v>0.29910000000000003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0.02</v>
      </c>
      <c r="AS13" s="3">
        <f>IF($E13="〇",AR13*基本シート!$E$2,AR13*VLOOKUP(LEFT(AS$6,FIND("(",AS$6)-1),基本シート!$B$6:$C$29,2,FALSE))</f>
        <v>0.59820000000000007</v>
      </c>
      <c r="AT13" s="3">
        <v>0.99</v>
      </c>
      <c r="AU13" s="3">
        <f>IF($E13="〇",AT13*基本シート!$E$2,AT13*VLOOKUP(LEFT(AU$6,FIND("(",AU$6)-1),基本シート!$B$6:$C$29,2,FALSE))</f>
        <v>29.610900000000001</v>
      </c>
      <c r="AV13" s="3">
        <v>1.02</v>
      </c>
      <c r="AW13" s="3">
        <f>IF($E13="〇",AV13*基本シート!$E$2,AV13*VLOOKUP(LEFT(AW$6,FIND("(",AW$6)-1),基本シート!$B$6:$C$29,2,FALSE))</f>
        <v>30.508200000000002</v>
      </c>
      <c r="AX13" s="3">
        <v>0.52</v>
      </c>
      <c r="AY13" s="3">
        <f>IF($E13="〇",AX13*基本シート!$E$2,AX13*VLOOKUP(LEFT(AY$6,FIND("(",AY$6)-1),基本シート!$B$6:$C$29,2,FALSE))</f>
        <v>15.5532</v>
      </c>
      <c r="AZ13" s="3">
        <v>0.35</v>
      </c>
      <c r="BA13" s="3">
        <f>IF($E13="〇",AZ13*基本シート!$E$2,AZ13*VLOOKUP(LEFT(BA$6,FIND("(",BA$6)-1),基本シート!$B$6:$C$29,2,FALSE))</f>
        <v>10.468499999999999</v>
      </c>
      <c r="BB13" s="3">
        <v>0.28999999999999998</v>
      </c>
      <c r="BC13" s="3">
        <f>IF($E13="〇",BB13*基本シート!$E$2,BB13*VLOOKUP(LEFT(BC$6,FIND("(",BC$6)-1),基本シート!$B$6:$C$29,2,FALSE))</f>
        <v>8.6738999999999997</v>
      </c>
      <c r="BD13" s="3">
        <f t="shared" si="7"/>
        <v>3.6</v>
      </c>
      <c r="BE13" s="3">
        <f t="shared" si="8"/>
        <v>108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0.15</v>
      </c>
      <c r="BN13" s="3">
        <v>0.25</v>
      </c>
      <c r="BO13" s="3">
        <v>0.28999999999999998</v>
      </c>
      <c r="BP13" s="3">
        <v>0.34</v>
      </c>
      <c r="BQ13" s="3">
        <v>1.58</v>
      </c>
      <c r="BR13" s="3">
        <v>3.04</v>
      </c>
      <c r="BS13" s="3">
        <v>1.33</v>
      </c>
      <c r="BT13" s="3">
        <v>0.38</v>
      </c>
      <c r="BU13" s="3">
        <v>0.15</v>
      </c>
      <c r="BV13" s="3">
        <v>0.22</v>
      </c>
      <c r="BW13" s="3">
        <v>0.11</v>
      </c>
      <c r="BX13" s="3">
        <v>0.04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0.19</v>
      </c>
      <c r="DC13" s="3">
        <f>DB13*基本シート!$C$3</f>
        <v>3.04</v>
      </c>
      <c r="DD13" s="3">
        <v>0.04</v>
      </c>
      <c r="DE13" s="3">
        <f>DD13*基本シート!$C$3</f>
        <v>0.64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0.28000000000000003</v>
      </c>
      <c r="EA13" s="3">
        <f>ROUND(DZ13*基本シート!$C$3,0)</f>
        <v>4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0.04</v>
      </c>
      <c r="EK13" s="3">
        <v>0</v>
      </c>
      <c r="EL13" s="3">
        <v>0.03</v>
      </c>
      <c r="EM13" s="3">
        <v>0.71</v>
      </c>
      <c r="EN13" s="3">
        <v>2.48</v>
      </c>
      <c r="EO13" s="3">
        <v>0.7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0.03</v>
      </c>
      <c r="EV13" s="3">
        <v>0.03</v>
      </c>
      <c r="EW13" s="3">
        <v>0.03</v>
      </c>
      <c r="EX13" s="3">
        <v>0.03</v>
      </c>
      <c r="EY13" s="3">
        <v>0.03</v>
      </c>
      <c r="EZ13" s="3">
        <f t="shared" si="12"/>
        <v>4.1100000000000003</v>
      </c>
      <c r="FA13" s="3">
        <v>0.3</v>
      </c>
      <c r="FB13" s="3">
        <v>0.43</v>
      </c>
      <c r="FC13" s="3">
        <v>0.36</v>
      </c>
      <c r="FD13" s="3">
        <v>0.38</v>
      </c>
      <c r="FE13" s="3">
        <v>0.32</v>
      </c>
      <c r="FF13" s="3">
        <v>0.24</v>
      </c>
      <c r="FG13" s="3">
        <v>0.14000000000000001</v>
      </c>
      <c r="FH13" s="3">
        <v>0.01</v>
      </c>
      <c r="FI13" s="3">
        <v>0</v>
      </c>
      <c r="FJ13" s="3">
        <v>0.19</v>
      </c>
      <c r="FK13" s="3">
        <v>0</v>
      </c>
      <c r="FL13" s="3">
        <v>0</v>
      </c>
      <c r="FM13" s="3">
        <v>0</v>
      </c>
      <c r="FN13" s="3">
        <v>0</v>
      </c>
      <c r="FO13" s="3">
        <v>0.27</v>
      </c>
      <c r="FP13" s="3">
        <v>0.32</v>
      </c>
      <c r="FQ13" s="3">
        <v>0.83</v>
      </c>
      <c r="FR13" s="3">
        <v>1.42</v>
      </c>
      <c r="FS13" s="3">
        <v>0.47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5.6799999999999988</v>
      </c>
      <c r="FZ13" s="3">
        <v>0.3</v>
      </c>
      <c r="GA13" s="3">
        <v>0.43</v>
      </c>
      <c r="GB13" s="3">
        <v>0.36</v>
      </c>
      <c r="GC13" s="3">
        <v>0.38</v>
      </c>
      <c r="GD13" s="3">
        <v>0.32</v>
      </c>
      <c r="GE13" s="3">
        <v>0.24</v>
      </c>
      <c r="GF13" s="3">
        <v>0.18</v>
      </c>
      <c r="GG13" s="3">
        <v>0.16</v>
      </c>
      <c r="GH13" s="3">
        <v>0.21</v>
      </c>
      <c r="GI13" s="3">
        <v>0.5</v>
      </c>
      <c r="GJ13" s="3">
        <v>0.4</v>
      </c>
      <c r="GK13" s="3">
        <v>1.1200000000000001</v>
      </c>
      <c r="GL13" s="3">
        <v>0.38</v>
      </c>
      <c r="GM13" s="3">
        <v>0.59</v>
      </c>
      <c r="GN13" s="3">
        <v>0.65</v>
      </c>
      <c r="GO13" s="3">
        <v>0.47</v>
      </c>
      <c r="GP13" s="3">
        <v>1.05</v>
      </c>
      <c r="GQ13" s="3">
        <v>1.53</v>
      </c>
      <c r="GR13" s="3">
        <v>0.52</v>
      </c>
      <c r="GS13" s="3">
        <v>0.96</v>
      </c>
      <c r="GT13" s="3">
        <v>0.99</v>
      </c>
      <c r="GU13" s="3">
        <v>0.49</v>
      </c>
      <c r="GV13" s="3">
        <v>0.32</v>
      </c>
      <c r="GW13" s="3">
        <v>0.26</v>
      </c>
      <c r="GX13" s="3">
        <f t="shared" si="14"/>
        <v>12.81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501</v>
      </c>
      <c r="C14" s="6" t="str">
        <f t="shared" si="9"/>
        <v>月曜日</v>
      </c>
      <c r="D14" s="6"/>
      <c r="E14" s="6" t="str">
        <f t="shared" si="10"/>
        <v/>
      </c>
      <c r="F14" s="6" t="s">
        <v>526</v>
      </c>
      <c r="G14" s="6" t="s">
        <v>528</v>
      </c>
      <c r="H14" s="3">
        <v>0.32</v>
      </c>
      <c r="I14" s="3">
        <f>IF($E14="〇",H14*基本シート!$E$2,H14*VLOOKUP(LEFT(I$6,FIND("(",I$6)-1),基本シート!$B$6:$C$29,2,FALSE))</f>
        <v>9.571200000000001</v>
      </c>
      <c r="J14" s="3">
        <v>0.34</v>
      </c>
      <c r="K14" s="3">
        <f>IF($E14="〇",J14*基本シート!$E$2,J14*VLOOKUP(LEFT(K$6,FIND("(",K$6)-1),基本シート!$B$6:$C$29,2,FALSE))</f>
        <v>10.169400000000001</v>
      </c>
      <c r="L14" s="3">
        <v>0.25</v>
      </c>
      <c r="M14" s="3">
        <f>IF($E14="〇",L14*基本シート!$E$2,L14*VLOOKUP(LEFT(M$6,FIND("(",M$6)-1),基本シート!$B$6:$C$29,2,FALSE))</f>
        <v>7.4775</v>
      </c>
      <c r="N14" s="3">
        <v>0.22</v>
      </c>
      <c r="O14" s="3">
        <f>IF($E14="〇",N14*基本シート!$E$2,N14*VLOOKUP(LEFT(O$6,FIND("(",O$6)-1),基本シート!$B$6:$C$29,2,FALSE))</f>
        <v>6.5802000000000005</v>
      </c>
      <c r="P14" s="3">
        <v>0.38</v>
      </c>
      <c r="Q14" s="3">
        <f>IF($E14="〇",P14*基本シート!$E$2,P14*VLOOKUP(LEFT(Q$6,FIND("(",Q$6)-1),基本シート!$B$6:$C$29,2,FALSE))</f>
        <v>11.3658</v>
      </c>
      <c r="R14" s="3">
        <v>0.02</v>
      </c>
      <c r="S14" s="3">
        <f>IF($E14="〇",R14*基本シート!$E$2,R14*VLOOKUP(LEFT(S$6,FIND("(",S$6)-1),基本シート!$B$6:$C$29,2,FALSE))</f>
        <v>0.59820000000000007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0.02</v>
      </c>
      <c r="AY14" s="3">
        <f>IF($E14="〇",AX14*基本シート!$E$2,AX14*VLOOKUP(LEFT(AY$6,FIND("(",AY$6)-1),基本シート!$B$6:$C$29,2,FALSE))</f>
        <v>0.59820000000000007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1.5800000000000003</v>
      </c>
      <c r="BE14" s="3">
        <f t="shared" si="8"/>
        <v>47</v>
      </c>
      <c r="BF14" s="3">
        <v>0</v>
      </c>
      <c r="BG14" s="3">
        <v>0</v>
      </c>
      <c r="BH14" s="3">
        <v>0</v>
      </c>
      <c r="BI14" s="3">
        <v>0</v>
      </c>
      <c r="BJ14" s="3">
        <v>0.01</v>
      </c>
      <c r="BK14" s="3">
        <v>0.57999999999999996</v>
      </c>
      <c r="BL14" s="3">
        <v>2.41</v>
      </c>
      <c r="BM14" s="3">
        <v>4.08</v>
      </c>
      <c r="BN14" s="3">
        <v>3.1</v>
      </c>
      <c r="BO14" s="3">
        <v>1.54</v>
      </c>
      <c r="BP14" s="3">
        <v>0.81</v>
      </c>
      <c r="BQ14" s="3">
        <v>2.08</v>
      </c>
      <c r="BR14" s="3">
        <v>2.3199999999999998</v>
      </c>
      <c r="BS14" s="3">
        <v>1.03</v>
      </c>
      <c r="BT14" s="3">
        <v>1.1599999999999999</v>
      </c>
      <c r="BU14" s="3">
        <v>1.35</v>
      </c>
      <c r="BV14" s="3">
        <v>0.45</v>
      </c>
      <c r="BW14" s="3">
        <v>1.45</v>
      </c>
      <c r="BX14" s="3">
        <v>0.36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1.01</v>
      </c>
      <c r="CS14" s="3">
        <f>CR14*基本シート!$C$3</f>
        <v>16.16</v>
      </c>
      <c r="CT14" s="3">
        <v>1.22</v>
      </c>
      <c r="CU14" s="3">
        <f>CT14*基本シート!$C$3</f>
        <v>19.52</v>
      </c>
      <c r="CV14" s="3">
        <v>1.36</v>
      </c>
      <c r="CW14" s="3">
        <f>CV14*基本シート!$C$3</f>
        <v>21.76</v>
      </c>
      <c r="CX14" s="3">
        <v>0.65</v>
      </c>
      <c r="CY14" s="3">
        <f>CX14*基本シート!$C$3</f>
        <v>10.4</v>
      </c>
      <c r="CZ14" s="3">
        <v>1.87</v>
      </c>
      <c r="DA14" s="3">
        <f>CZ14*基本シート!$C$3</f>
        <v>29.92</v>
      </c>
      <c r="DB14" s="3">
        <v>2.1</v>
      </c>
      <c r="DC14" s="3">
        <f>DB14*基本シート!$C$3</f>
        <v>33.6</v>
      </c>
      <c r="DD14" s="3">
        <v>0.86</v>
      </c>
      <c r="DE14" s="3">
        <f>DD14*基本シート!$C$3</f>
        <v>13.76</v>
      </c>
      <c r="DF14" s="3">
        <v>0.97</v>
      </c>
      <c r="DG14" s="3">
        <f>DF14*基本シート!$C$3</f>
        <v>15.52</v>
      </c>
      <c r="DH14" s="3">
        <v>1.18</v>
      </c>
      <c r="DI14" s="3">
        <f>DH14*基本シート!$C$3</f>
        <v>18.88</v>
      </c>
      <c r="DJ14" s="3">
        <v>7.0000000000000007E-2</v>
      </c>
      <c r="DK14" s="3">
        <f>DJ14*基本シート!$C$3</f>
        <v>1.1200000000000001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11.34</v>
      </c>
      <c r="EA14" s="3">
        <f>ROUND(DZ14*基本シート!$C$3,0)</f>
        <v>181</v>
      </c>
      <c r="EB14" s="3">
        <v>0.02</v>
      </c>
      <c r="EC14" s="3">
        <v>0.03</v>
      </c>
      <c r="ED14" s="3">
        <v>0.03</v>
      </c>
      <c r="EE14" s="3">
        <v>0.03</v>
      </c>
      <c r="EF14" s="3">
        <v>0.02</v>
      </c>
      <c r="EG14" s="3">
        <v>0.4</v>
      </c>
      <c r="EH14" s="3">
        <v>1.94</v>
      </c>
      <c r="EI14" s="3">
        <v>2.83</v>
      </c>
      <c r="EJ14" s="3">
        <v>1.69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0.01</v>
      </c>
      <c r="ER14" s="3">
        <v>0</v>
      </c>
      <c r="ES14" s="3">
        <v>0.24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7.24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0.01</v>
      </c>
      <c r="FO14" s="3">
        <v>0</v>
      </c>
      <c r="FP14" s="3">
        <v>0</v>
      </c>
      <c r="FQ14" s="3">
        <v>0.76</v>
      </c>
      <c r="FR14" s="3">
        <v>0</v>
      </c>
      <c r="FS14" s="3">
        <v>0.54</v>
      </c>
      <c r="FT14" s="3">
        <v>0.48</v>
      </c>
      <c r="FU14" s="3">
        <v>0.44</v>
      </c>
      <c r="FV14" s="3">
        <v>1.1100000000000001</v>
      </c>
      <c r="FW14" s="3">
        <v>0.3</v>
      </c>
      <c r="FX14" s="3">
        <v>0.23</v>
      </c>
      <c r="FY14" s="3">
        <f t="shared" si="13"/>
        <v>3.8699999999999997</v>
      </c>
      <c r="FZ14" s="3">
        <v>0.3</v>
      </c>
      <c r="GA14" s="3">
        <v>0.31</v>
      </c>
      <c r="GB14" s="3">
        <v>0.22</v>
      </c>
      <c r="GC14" s="3">
        <v>0.19</v>
      </c>
      <c r="GD14" s="3">
        <v>0.37</v>
      </c>
      <c r="GE14" s="3">
        <v>0.2</v>
      </c>
      <c r="GF14" s="3">
        <v>0.46</v>
      </c>
      <c r="GG14" s="3">
        <v>0.24</v>
      </c>
      <c r="GH14" s="3">
        <v>0.19</v>
      </c>
      <c r="GI14" s="3">
        <v>0.18</v>
      </c>
      <c r="GJ14" s="3">
        <v>0.16</v>
      </c>
      <c r="GK14" s="3">
        <v>0.21</v>
      </c>
      <c r="GL14" s="3">
        <v>0.22</v>
      </c>
      <c r="GM14" s="3">
        <v>0.18</v>
      </c>
      <c r="GN14" s="3">
        <v>0.19</v>
      </c>
      <c r="GO14" s="3">
        <v>0.16</v>
      </c>
      <c r="GP14" s="3">
        <v>1.1399999999999999</v>
      </c>
      <c r="GQ14" s="3">
        <v>1.21</v>
      </c>
      <c r="GR14" s="3">
        <v>0.9</v>
      </c>
      <c r="GS14" s="3">
        <v>0.48</v>
      </c>
      <c r="GT14" s="3">
        <v>0.44</v>
      </c>
      <c r="GU14" s="3">
        <v>1.1200000000000001</v>
      </c>
      <c r="GV14" s="3">
        <v>0.3</v>
      </c>
      <c r="GW14" s="3">
        <v>0.23</v>
      </c>
      <c r="GX14" s="3">
        <f t="shared" si="14"/>
        <v>9.6000000000000032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502</v>
      </c>
      <c r="C15" s="6" t="str">
        <f t="shared" si="9"/>
        <v>火曜日</v>
      </c>
      <c r="D15" s="6"/>
      <c r="E15" s="6" t="str">
        <f t="shared" si="10"/>
        <v/>
      </c>
      <c r="F15" s="6" t="s">
        <v>528</v>
      </c>
      <c r="G15" s="6" t="s">
        <v>526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0.01</v>
      </c>
      <c r="O15" s="3">
        <f>IF($E15="〇",N15*基本シート!$E$2,N15*VLOOKUP(LEFT(O$6,FIND("(",O$6)-1),基本シート!$B$6:$C$29,2,FALSE))</f>
        <v>0.29910000000000003</v>
      </c>
      <c r="P15" s="3">
        <v>0.03</v>
      </c>
      <c r="Q15" s="3">
        <f>IF($E15="〇",P15*基本シート!$E$2,P15*VLOOKUP(LEFT(Q$6,FIND("(",Q$6)-1),基本シート!$B$6:$C$29,2,FALSE))</f>
        <v>0.89729999999999999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0.36</v>
      </c>
      <c r="U15" s="3">
        <f>IF($E15="〇",T15*基本シート!$E$2,T15*VLOOKUP(LEFT(U$6,FIND("(",U$6)-1),基本シート!$B$6:$C$29,2,FALSE))</f>
        <v>10.7676</v>
      </c>
      <c r="V15" s="3">
        <v>7.0000000000000007E-2</v>
      </c>
      <c r="W15" s="3">
        <f>IF($E15="〇",V15*基本シート!$E$2,V15*VLOOKUP(LEFT(W$6,FIND("(",W$6)-1),基本シート!$B$6:$C$29,2,FALSE))</f>
        <v>2.5886</v>
      </c>
      <c r="X15" s="3">
        <v>0.02</v>
      </c>
      <c r="Y15" s="3">
        <f>IF($E15="〇",X15*基本シート!$E$2,X15*VLOOKUP(LEFT(Y$6,FIND("(",Y$6)-1),基本シート!$B$6:$C$29,2,FALSE))</f>
        <v>0.73959999999999992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0.01</v>
      </c>
      <c r="AM15" s="3">
        <f>IF($E15="〇",AL15*基本シート!$E$2,AL15*VLOOKUP(LEFT(AM$6,FIND("(",AM$6)-1),基本シート!$B$6:$C$29,2,FALSE))</f>
        <v>0.36979999999999996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0.53</v>
      </c>
      <c r="BE15" s="3">
        <f t="shared" si="8"/>
        <v>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0.15</v>
      </c>
      <c r="BM15" s="3">
        <v>0.28999999999999998</v>
      </c>
      <c r="BN15" s="3">
        <v>0.57999999999999996</v>
      </c>
      <c r="BO15" s="3">
        <v>0.33</v>
      </c>
      <c r="BP15" s="3">
        <v>1.1000000000000001</v>
      </c>
      <c r="BQ15" s="3">
        <v>1.18</v>
      </c>
      <c r="BR15" s="3">
        <v>1.6</v>
      </c>
      <c r="BS15" s="3">
        <v>0.48</v>
      </c>
      <c r="BT15" s="3">
        <v>0.33</v>
      </c>
      <c r="BU15" s="3">
        <v>0.56999999999999995</v>
      </c>
      <c r="BV15" s="3">
        <v>0.99</v>
      </c>
      <c r="BW15" s="3">
        <v>1.48</v>
      </c>
      <c r="BX15" s="3">
        <v>0.13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</v>
      </c>
      <c r="CY15" s="3">
        <f>CX15*基本シート!$C$3</f>
        <v>0</v>
      </c>
      <c r="CZ15" s="3">
        <v>0</v>
      </c>
      <c r="DA15" s="3">
        <f>CZ15*基本シート!$C$3</f>
        <v>0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0.05</v>
      </c>
      <c r="EA15" s="3">
        <f>ROUND(DZ15*基本シート!$C$3,0)</f>
        <v>1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0.03</v>
      </c>
      <c r="EJ15" s="3">
        <v>0.44</v>
      </c>
      <c r="EK15" s="3">
        <v>0.14000000000000001</v>
      </c>
      <c r="EL15" s="3">
        <v>0.86</v>
      </c>
      <c r="EM15" s="3">
        <v>0.99</v>
      </c>
      <c r="EN15" s="3">
        <v>1.4</v>
      </c>
      <c r="EO15" s="3">
        <v>0.3</v>
      </c>
      <c r="EP15" s="3">
        <v>0.16</v>
      </c>
      <c r="EQ15" s="3">
        <v>0.4</v>
      </c>
      <c r="ER15" s="3">
        <v>0.3</v>
      </c>
      <c r="ES15" s="3">
        <v>0.46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5.48</v>
      </c>
      <c r="FA15" s="3">
        <v>0.25</v>
      </c>
      <c r="FB15" s="3">
        <v>0.22</v>
      </c>
      <c r="FC15" s="3">
        <v>0.23</v>
      </c>
      <c r="FD15" s="3">
        <v>0.31</v>
      </c>
      <c r="FE15" s="3">
        <v>0.32</v>
      </c>
      <c r="FF15" s="3">
        <v>0.25</v>
      </c>
      <c r="FG15" s="3">
        <v>0.06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0.65</v>
      </c>
      <c r="FT15" s="3">
        <v>0.37</v>
      </c>
      <c r="FU15" s="3">
        <v>0.43</v>
      </c>
      <c r="FV15" s="3">
        <v>0.88</v>
      </c>
      <c r="FW15" s="3">
        <v>0.28999999999999998</v>
      </c>
      <c r="FX15" s="3">
        <v>0.3</v>
      </c>
      <c r="FY15" s="3">
        <f t="shared" si="13"/>
        <v>4.5599999999999996</v>
      </c>
      <c r="FZ15" s="3">
        <v>0.25</v>
      </c>
      <c r="GA15" s="3">
        <v>0.22</v>
      </c>
      <c r="GB15" s="3">
        <v>0.23</v>
      </c>
      <c r="GC15" s="3">
        <v>0.32</v>
      </c>
      <c r="GD15" s="3">
        <v>0.34</v>
      </c>
      <c r="GE15" s="3">
        <v>0.25</v>
      </c>
      <c r="GF15" s="3">
        <v>0.56999999999999995</v>
      </c>
      <c r="GG15" s="3">
        <v>0.33</v>
      </c>
      <c r="GH15" s="3">
        <v>0.16</v>
      </c>
      <c r="GI15" s="3">
        <v>0.19</v>
      </c>
      <c r="GJ15" s="3">
        <v>0.24</v>
      </c>
      <c r="GK15" s="3">
        <v>0.19</v>
      </c>
      <c r="GL15" s="3">
        <v>0.2</v>
      </c>
      <c r="GM15" s="3">
        <v>0.18</v>
      </c>
      <c r="GN15" s="3">
        <v>0.17</v>
      </c>
      <c r="GO15" s="3">
        <v>0.17</v>
      </c>
      <c r="GP15" s="3">
        <v>0.69</v>
      </c>
      <c r="GQ15" s="3">
        <v>1.02</v>
      </c>
      <c r="GR15" s="3">
        <v>0.78</v>
      </c>
      <c r="GS15" s="3">
        <v>0.37</v>
      </c>
      <c r="GT15" s="3">
        <v>0.43</v>
      </c>
      <c r="GU15" s="3">
        <v>0.88</v>
      </c>
      <c r="GV15" s="3">
        <v>0.28999999999999998</v>
      </c>
      <c r="GW15" s="3">
        <v>0.3</v>
      </c>
      <c r="GX15" s="3">
        <f t="shared" si="14"/>
        <v>8.7700000000000014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503</v>
      </c>
      <c r="C16" s="6" t="str">
        <f t="shared" si="9"/>
        <v>水曜日</v>
      </c>
      <c r="D16" s="6"/>
      <c r="E16" s="6" t="str">
        <f t="shared" si="10"/>
        <v/>
      </c>
      <c r="F16" s="6" t="s">
        <v>529</v>
      </c>
      <c r="G16" s="6" t="s">
        <v>529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0.19</v>
      </c>
      <c r="Q16" s="3">
        <f>IF($E16="〇",P16*基本シート!$E$2,P16*VLOOKUP(LEFT(Q$6,FIND("(",Q$6)-1),基本シート!$B$6:$C$29,2,FALSE))</f>
        <v>5.6829000000000001</v>
      </c>
      <c r="R16" s="3">
        <v>0.05</v>
      </c>
      <c r="S16" s="3">
        <f>IF($E16="〇",R16*基本シート!$E$2,R16*VLOOKUP(LEFT(S$6,FIND("(",S$6)-1),基本シート!$B$6:$C$29,2,FALSE))</f>
        <v>1.4955000000000001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0.28000000000000003</v>
      </c>
      <c r="BE16" s="3">
        <f t="shared" si="8"/>
        <v>9</v>
      </c>
      <c r="BF16" s="3">
        <v>0</v>
      </c>
      <c r="BG16" s="3">
        <v>0</v>
      </c>
      <c r="BH16" s="3">
        <v>0</v>
      </c>
      <c r="BI16" s="3">
        <v>0</v>
      </c>
      <c r="BJ16" s="3">
        <v>0.01</v>
      </c>
      <c r="BK16" s="3">
        <v>0.52</v>
      </c>
      <c r="BL16" s="3">
        <v>2.2200000000000002</v>
      </c>
      <c r="BM16" s="3">
        <v>2.35</v>
      </c>
      <c r="BN16" s="3">
        <v>5.0599999999999996</v>
      </c>
      <c r="BO16" s="3">
        <v>4.7</v>
      </c>
      <c r="BP16" s="3">
        <v>4.79</v>
      </c>
      <c r="BQ16" s="3">
        <v>3.06</v>
      </c>
      <c r="BR16" s="3">
        <v>2.21</v>
      </c>
      <c r="BS16" s="3">
        <v>1.34</v>
      </c>
      <c r="BT16" s="3">
        <v>1.43</v>
      </c>
      <c r="BU16" s="3">
        <v>1.07</v>
      </c>
      <c r="BV16" s="3">
        <v>0.31</v>
      </c>
      <c r="BW16" s="3">
        <v>0.2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0.01</v>
      </c>
      <c r="CO16" s="3">
        <f>CN16*基本シート!$C$3</f>
        <v>0.16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2.46</v>
      </c>
      <c r="CU16" s="3">
        <f>CT16*基本シート!$C$3</f>
        <v>39.36</v>
      </c>
      <c r="CV16" s="3">
        <v>4.49</v>
      </c>
      <c r="CW16" s="3">
        <f>CV16*基本シート!$C$3</f>
        <v>71.84</v>
      </c>
      <c r="CX16" s="3">
        <v>4.6100000000000003</v>
      </c>
      <c r="CY16" s="3">
        <f>CX16*基本シート!$C$3</f>
        <v>73.760000000000005</v>
      </c>
      <c r="CZ16" s="3">
        <v>2.87</v>
      </c>
      <c r="DA16" s="3">
        <f>CZ16*基本シート!$C$3</f>
        <v>45.92</v>
      </c>
      <c r="DB16" s="3">
        <v>2.04</v>
      </c>
      <c r="DC16" s="3">
        <f>DB16*基本シート!$C$3</f>
        <v>32.64</v>
      </c>
      <c r="DD16" s="3">
        <v>1.1599999999999999</v>
      </c>
      <c r="DE16" s="3">
        <f>DD16*基本シート!$C$3</f>
        <v>18.559999999999999</v>
      </c>
      <c r="DF16" s="3">
        <v>1.26</v>
      </c>
      <c r="DG16" s="3">
        <f>DF16*基本シート!$C$3</f>
        <v>20.16</v>
      </c>
      <c r="DH16" s="3">
        <v>0.89</v>
      </c>
      <c r="DI16" s="3">
        <f>DH16*基本シート!$C$3</f>
        <v>14.24</v>
      </c>
      <c r="DJ16" s="3">
        <v>0.11</v>
      </c>
      <c r="DK16" s="3">
        <f>DJ16*基本シート!$C$3</f>
        <v>1.76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19.95000000000001</v>
      </c>
      <c r="EA16" s="3">
        <f>ROUND(DZ16*基本シート!$C$3,0)</f>
        <v>319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0.34</v>
      </c>
      <c r="EH16" s="3">
        <v>1.9</v>
      </c>
      <c r="EI16" s="3">
        <v>2.09</v>
      </c>
      <c r="EJ16" s="3">
        <v>2.37</v>
      </c>
      <c r="EK16" s="3">
        <v>0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6.71</v>
      </c>
      <c r="FA16" s="3">
        <v>0.35</v>
      </c>
      <c r="FB16" s="3">
        <v>0.21</v>
      </c>
      <c r="FC16" s="3">
        <v>0.33</v>
      </c>
      <c r="FD16" s="3">
        <v>0.25</v>
      </c>
      <c r="FE16" s="3">
        <v>0.16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</v>
      </c>
      <c r="FQ16" s="3">
        <v>0.46</v>
      </c>
      <c r="FR16" s="3">
        <v>0.61</v>
      </c>
      <c r="FS16" s="3">
        <v>0.56999999999999995</v>
      </c>
      <c r="FT16" s="3">
        <v>0.64</v>
      </c>
      <c r="FU16" s="3">
        <v>0.72</v>
      </c>
      <c r="FV16" s="3">
        <v>0.44</v>
      </c>
      <c r="FW16" s="3">
        <v>0.27</v>
      </c>
      <c r="FX16" s="3">
        <v>0.27</v>
      </c>
      <c r="FY16" s="3">
        <f t="shared" si="13"/>
        <v>5.2899999999999991</v>
      </c>
      <c r="FZ16" s="3">
        <v>0.35</v>
      </c>
      <c r="GA16" s="3">
        <v>0.21</v>
      </c>
      <c r="GB16" s="3">
        <v>0.33</v>
      </c>
      <c r="GC16" s="3">
        <v>0.25</v>
      </c>
      <c r="GD16" s="3">
        <v>0.36</v>
      </c>
      <c r="GE16" s="3">
        <v>0.22</v>
      </c>
      <c r="GF16" s="3">
        <v>0.32</v>
      </c>
      <c r="GG16" s="3">
        <v>0.25</v>
      </c>
      <c r="GH16" s="3">
        <v>0.23</v>
      </c>
      <c r="GI16" s="3">
        <v>0.21</v>
      </c>
      <c r="GJ16" s="3">
        <v>0.17</v>
      </c>
      <c r="GK16" s="3">
        <v>0.19</v>
      </c>
      <c r="GL16" s="3">
        <v>0.18</v>
      </c>
      <c r="GM16" s="3">
        <v>0.18</v>
      </c>
      <c r="GN16" s="3">
        <v>0.17</v>
      </c>
      <c r="GO16" s="3">
        <v>0.18</v>
      </c>
      <c r="GP16" s="3">
        <v>0.66</v>
      </c>
      <c r="GQ16" s="3">
        <v>0.81</v>
      </c>
      <c r="GR16" s="3">
        <v>0.56999999999999995</v>
      </c>
      <c r="GS16" s="3">
        <v>0.64</v>
      </c>
      <c r="GT16" s="3">
        <v>0.72</v>
      </c>
      <c r="GU16" s="3">
        <v>0.44</v>
      </c>
      <c r="GV16" s="3">
        <v>0.27</v>
      </c>
      <c r="GW16" s="3">
        <v>0.27</v>
      </c>
      <c r="GX16" s="3">
        <f t="shared" si="14"/>
        <v>8.18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504</v>
      </c>
      <c r="C17" s="6" t="str">
        <f t="shared" si="9"/>
        <v>木曜日</v>
      </c>
      <c r="D17" s="6"/>
      <c r="E17" s="6" t="str">
        <f t="shared" si="10"/>
        <v/>
      </c>
      <c r="F17" s="6" t="s">
        <v>526</v>
      </c>
      <c r="G17" s="6" t="s">
        <v>527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0.03</v>
      </c>
      <c r="Q17" s="3">
        <f>IF($E17="〇",P17*基本シート!$E$2,P17*VLOOKUP(LEFT(Q$6,FIND("(",Q$6)-1),基本シート!$B$6:$C$29,2,FALSE))</f>
        <v>0.89729999999999999</v>
      </c>
      <c r="R17" s="3">
        <v>0.06</v>
      </c>
      <c r="S17" s="3">
        <f>IF($E17="〇",R17*基本シート!$E$2,R17*VLOOKUP(LEFT(S$6,FIND("(",S$6)-1),基本シート!$B$6:$C$29,2,FALSE))</f>
        <v>1.7946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0.10999999999999999</v>
      </c>
      <c r="BE17" s="3">
        <f t="shared" si="8"/>
        <v>3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0.67</v>
      </c>
      <c r="BL17" s="3">
        <v>1.81</v>
      </c>
      <c r="BM17" s="3">
        <v>3.41</v>
      </c>
      <c r="BN17" s="3">
        <v>4.29</v>
      </c>
      <c r="BO17" s="3">
        <v>3.59</v>
      </c>
      <c r="BP17" s="3">
        <v>4.72</v>
      </c>
      <c r="BQ17" s="3">
        <v>7.4</v>
      </c>
      <c r="BR17" s="3">
        <v>7.22</v>
      </c>
      <c r="BS17" s="3">
        <v>6.08</v>
      </c>
      <c r="BT17" s="3">
        <v>5.17</v>
      </c>
      <c r="BU17" s="3">
        <v>5.27</v>
      </c>
      <c r="BV17" s="3">
        <v>3.44</v>
      </c>
      <c r="BW17" s="3">
        <v>1.38</v>
      </c>
      <c r="BX17" s="3">
        <v>0.21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</v>
      </c>
      <c r="CQ17" s="3">
        <f>CP17*基本シート!$C$3</f>
        <v>0</v>
      </c>
      <c r="CR17" s="3">
        <v>0.28000000000000003</v>
      </c>
      <c r="CS17" s="3">
        <f>CR17*基本シート!$C$3</f>
        <v>4.4800000000000004</v>
      </c>
      <c r="CT17" s="3">
        <v>1.74</v>
      </c>
      <c r="CU17" s="3">
        <f>CT17*基本シート!$C$3</f>
        <v>27.84</v>
      </c>
      <c r="CV17" s="3">
        <v>3.39</v>
      </c>
      <c r="CW17" s="3">
        <f>CV17*基本シート!$C$3</f>
        <v>54.24</v>
      </c>
      <c r="CX17" s="3">
        <v>4.51</v>
      </c>
      <c r="CY17" s="3">
        <f>CX17*基本シート!$C$3</f>
        <v>72.16</v>
      </c>
      <c r="CZ17" s="3">
        <v>7.22</v>
      </c>
      <c r="DA17" s="3">
        <f>CZ17*基本シート!$C$3</f>
        <v>115.52</v>
      </c>
      <c r="DB17" s="3">
        <v>7.06</v>
      </c>
      <c r="DC17" s="3">
        <f>DB17*基本シート!$C$3</f>
        <v>112.96</v>
      </c>
      <c r="DD17" s="3">
        <v>5.93</v>
      </c>
      <c r="DE17" s="3">
        <f>DD17*基本シート!$C$3</f>
        <v>94.88</v>
      </c>
      <c r="DF17" s="3">
        <v>4.99</v>
      </c>
      <c r="DG17" s="3">
        <f>DF17*基本シート!$C$3</f>
        <v>79.84</v>
      </c>
      <c r="DH17" s="3">
        <v>5.1100000000000003</v>
      </c>
      <c r="DI17" s="3">
        <f>DH17*基本シート!$C$3</f>
        <v>81.760000000000005</v>
      </c>
      <c r="DJ17" s="3">
        <v>2.85</v>
      </c>
      <c r="DK17" s="3">
        <f>DJ17*基本シート!$C$3</f>
        <v>45.6</v>
      </c>
      <c r="DL17" s="3">
        <v>0.38</v>
      </c>
      <c r="DM17" s="3">
        <f>DL17*基本シート!$C$3</f>
        <v>6.08</v>
      </c>
      <c r="DN17" s="3">
        <v>0.02</v>
      </c>
      <c r="DO17" s="3">
        <f>DN17*基本シート!$C$3</f>
        <v>0.32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43.510000000000005</v>
      </c>
      <c r="EA17" s="3">
        <f>ROUND(DZ17*基本シート!$C$3,0)</f>
        <v>696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0.32</v>
      </c>
      <c r="EH17" s="3">
        <v>1.27</v>
      </c>
      <c r="EI17" s="3">
        <v>2.81</v>
      </c>
      <c r="EJ17" s="3">
        <v>2.37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6.7700000000000005</v>
      </c>
      <c r="FA17" s="3">
        <v>0.23</v>
      </c>
      <c r="FB17" s="3">
        <v>0.26</v>
      </c>
      <c r="FC17" s="3">
        <v>0.2</v>
      </c>
      <c r="FD17" s="3">
        <v>0.24</v>
      </c>
      <c r="FE17" s="3">
        <v>0.4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0.01</v>
      </c>
      <c r="FO17" s="3">
        <v>0</v>
      </c>
      <c r="FP17" s="3">
        <v>0.01</v>
      </c>
      <c r="FQ17" s="3">
        <v>0</v>
      </c>
      <c r="FR17" s="3">
        <v>0.09</v>
      </c>
      <c r="FS17" s="3">
        <v>1</v>
      </c>
      <c r="FT17" s="3">
        <v>0.64</v>
      </c>
      <c r="FU17" s="3">
        <v>0.52</v>
      </c>
      <c r="FV17" s="3">
        <v>0.33</v>
      </c>
      <c r="FW17" s="3">
        <v>0.21</v>
      </c>
      <c r="FX17" s="3">
        <v>0.28999999999999998</v>
      </c>
      <c r="FY17" s="3">
        <f t="shared" si="13"/>
        <v>4.4400000000000004</v>
      </c>
      <c r="FZ17" s="3">
        <v>0.23</v>
      </c>
      <c r="GA17" s="3">
        <v>0.26</v>
      </c>
      <c r="GB17" s="3">
        <v>0.2</v>
      </c>
      <c r="GC17" s="3">
        <v>0.24</v>
      </c>
      <c r="GD17" s="3">
        <v>0.44</v>
      </c>
      <c r="GE17" s="3">
        <v>0.4</v>
      </c>
      <c r="GF17" s="3">
        <v>0.54</v>
      </c>
      <c r="GG17" s="3">
        <v>0.32</v>
      </c>
      <c r="GH17" s="3">
        <v>0.18</v>
      </c>
      <c r="GI17" s="3">
        <v>0.2</v>
      </c>
      <c r="GJ17" s="3">
        <v>0.21</v>
      </c>
      <c r="GK17" s="3">
        <v>0.18</v>
      </c>
      <c r="GL17" s="3">
        <v>0.17</v>
      </c>
      <c r="GM17" s="3">
        <v>0.16</v>
      </c>
      <c r="GN17" s="3">
        <v>0.18</v>
      </c>
      <c r="GO17" s="3">
        <v>0.17</v>
      </c>
      <c r="GP17" s="3">
        <v>0.59</v>
      </c>
      <c r="GQ17" s="3">
        <v>1.0900000000000001</v>
      </c>
      <c r="GR17" s="3">
        <v>1.2</v>
      </c>
      <c r="GS17" s="3">
        <v>0.64</v>
      </c>
      <c r="GT17" s="3">
        <v>0.52</v>
      </c>
      <c r="GU17" s="3">
        <v>0.33</v>
      </c>
      <c r="GV17" s="3">
        <v>0.21</v>
      </c>
      <c r="GW17" s="3">
        <v>0.28999999999999998</v>
      </c>
      <c r="GX17" s="3">
        <f t="shared" si="14"/>
        <v>8.9500000000000011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505</v>
      </c>
      <c r="C18" s="6" t="str">
        <f t="shared" si="9"/>
        <v>金曜日</v>
      </c>
      <c r="D18" s="6"/>
      <c r="E18" s="6" t="str">
        <f t="shared" si="10"/>
        <v/>
      </c>
      <c r="F18" s="6" t="s">
        <v>527</v>
      </c>
      <c r="G18" s="6" t="s">
        <v>527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0.03</v>
      </c>
      <c r="Q18" s="3">
        <f>IF($E18="〇",P18*基本シート!$E$2,P18*VLOOKUP(LEFT(Q$6,FIND("(",Q$6)-1),基本シート!$B$6:$C$29,2,FALSE))</f>
        <v>0.89729999999999999</v>
      </c>
      <c r="R18" s="3">
        <v>0.01</v>
      </c>
      <c r="S18" s="3">
        <f>IF($E18="〇",R18*基本シート!$E$2,R18*VLOOKUP(LEFT(S$6,FIND("(",S$6)-1),基本シート!$B$6:$C$29,2,FALSE))</f>
        <v>0.29910000000000003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0.01</v>
      </c>
      <c r="BA18" s="3">
        <f>IF($E18="〇",AZ18*基本シート!$E$2,AZ18*VLOOKUP(LEFT(BA$6,FIND("(",BA$6)-1),基本シート!$B$6:$C$29,2,FALSE))</f>
        <v>0.29910000000000003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0.05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0.03</v>
      </c>
      <c r="BK18" s="3">
        <v>0.83</v>
      </c>
      <c r="BL18" s="3">
        <v>2.44</v>
      </c>
      <c r="BM18" s="3">
        <v>4.1399999999999997</v>
      </c>
      <c r="BN18" s="3">
        <v>4.6900000000000004</v>
      </c>
      <c r="BO18" s="3">
        <v>5.38</v>
      </c>
      <c r="BP18" s="3">
        <v>5.79</v>
      </c>
      <c r="BQ18" s="3">
        <v>4.6100000000000003</v>
      </c>
      <c r="BR18" s="3">
        <v>5.88</v>
      </c>
      <c r="BS18" s="3">
        <v>5.96</v>
      </c>
      <c r="BT18" s="3">
        <v>5.43</v>
      </c>
      <c r="BU18" s="3">
        <v>4.3</v>
      </c>
      <c r="BV18" s="3">
        <v>2.71</v>
      </c>
      <c r="BW18" s="3">
        <v>1.18</v>
      </c>
      <c r="BX18" s="3">
        <v>0.23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</v>
      </c>
      <c r="CQ18" s="3">
        <f>CP18*基本シート!$C$3</f>
        <v>0</v>
      </c>
      <c r="CR18" s="3">
        <v>1.21</v>
      </c>
      <c r="CS18" s="3">
        <f>CR18*基本シート!$C$3</f>
        <v>19.36</v>
      </c>
      <c r="CT18" s="3">
        <v>4.46</v>
      </c>
      <c r="CU18" s="3">
        <f>CT18*基本シート!$C$3</f>
        <v>71.36</v>
      </c>
      <c r="CV18" s="3">
        <v>5.2</v>
      </c>
      <c r="CW18" s="3">
        <f>CV18*基本シート!$C$3</f>
        <v>83.2</v>
      </c>
      <c r="CX18" s="3">
        <v>5.61</v>
      </c>
      <c r="CY18" s="3">
        <f>CX18*基本シート!$C$3</f>
        <v>89.76</v>
      </c>
      <c r="CZ18" s="3">
        <v>4.4400000000000004</v>
      </c>
      <c r="DA18" s="3">
        <f>CZ18*基本シート!$C$3</f>
        <v>71.040000000000006</v>
      </c>
      <c r="DB18" s="3">
        <v>5.7</v>
      </c>
      <c r="DC18" s="3">
        <f>DB18*基本シート!$C$3</f>
        <v>91.2</v>
      </c>
      <c r="DD18" s="3">
        <v>5.77</v>
      </c>
      <c r="DE18" s="3">
        <f>DD18*基本シート!$C$3</f>
        <v>92.32</v>
      </c>
      <c r="DF18" s="3">
        <v>5.27</v>
      </c>
      <c r="DG18" s="3">
        <f>DF18*基本シート!$C$3</f>
        <v>84.32</v>
      </c>
      <c r="DH18" s="3">
        <v>4.13</v>
      </c>
      <c r="DI18" s="3">
        <f>DH18*基本シート!$C$3</f>
        <v>66.08</v>
      </c>
      <c r="DJ18" s="3">
        <v>2.08</v>
      </c>
      <c r="DK18" s="3">
        <f>DJ18*基本シート!$C$3</f>
        <v>33.28</v>
      </c>
      <c r="DL18" s="3">
        <v>0.15</v>
      </c>
      <c r="DM18" s="3">
        <f>DL18*基本シート!$C$3</f>
        <v>2.4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44.059999999999988</v>
      </c>
      <c r="EA18" s="3">
        <f>ROUND(DZ18*基本シート!$C$3,0)</f>
        <v>705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0.56000000000000005</v>
      </c>
      <c r="EH18" s="3">
        <v>2.2000000000000002</v>
      </c>
      <c r="EI18" s="3">
        <v>2.66</v>
      </c>
      <c r="EJ18" s="3">
        <v>0</v>
      </c>
      <c r="EK18" s="3">
        <v>0.01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5.43</v>
      </c>
      <c r="FA18" s="3">
        <v>0.19</v>
      </c>
      <c r="FB18" s="3">
        <v>0.24</v>
      </c>
      <c r="FC18" s="3">
        <v>0.17</v>
      </c>
      <c r="FD18" s="3">
        <v>0.19</v>
      </c>
      <c r="FE18" s="3">
        <v>0.3</v>
      </c>
      <c r="FF18" s="3">
        <v>0</v>
      </c>
      <c r="FG18" s="3">
        <v>0</v>
      </c>
      <c r="FH18" s="3">
        <v>0</v>
      </c>
      <c r="FI18" s="3">
        <v>0.01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0.13</v>
      </c>
      <c r="FS18" s="3">
        <v>0.31</v>
      </c>
      <c r="FT18" s="3">
        <v>0.38</v>
      </c>
      <c r="FU18" s="3">
        <v>0.42</v>
      </c>
      <c r="FV18" s="3">
        <v>0.3</v>
      </c>
      <c r="FW18" s="3">
        <v>0.83</v>
      </c>
      <c r="FX18" s="3">
        <v>0.25</v>
      </c>
      <c r="FY18" s="3">
        <f t="shared" si="13"/>
        <v>3.7199999999999998</v>
      </c>
      <c r="FZ18" s="3">
        <v>0.19</v>
      </c>
      <c r="GA18" s="3">
        <v>0.24</v>
      </c>
      <c r="GB18" s="3">
        <v>0.17</v>
      </c>
      <c r="GC18" s="3">
        <v>0.19</v>
      </c>
      <c r="GD18" s="3">
        <v>0.35</v>
      </c>
      <c r="GE18" s="3">
        <v>0.27</v>
      </c>
      <c r="GF18" s="3">
        <v>0.24</v>
      </c>
      <c r="GG18" s="3">
        <v>0.27</v>
      </c>
      <c r="GH18" s="3">
        <v>0.24</v>
      </c>
      <c r="GI18" s="3">
        <v>0.17</v>
      </c>
      <c r="GJ18" s="3">
        <v>0.18</v>
      </c>
      <c r="GK18" s="3">
        <v>0.17</v>
      </c>
      <c r="GL18" s="3">
        <v>0.18</v>
      </c>
      <c r="GM18" s="3">
        <v>0.19</v>
      </c>
      <c r="GN18" s="3">
        <v>0.16</v>
      </c>
      <c r="GO18" s="3">
        <v>0.17</v>
      </c>
      <c r="GP18" s="3">
        <v>0.63</v>
      </c>
      <c r="GQ18" s="3">
        <v>1.1599999999999999</v>
      </c>
      <c r="GR18" s="3">
        <v>0.53</v>
      </c>
      <c r="GS18" s="3">
        <v>0.38</v>
      </c>
      <c r="GT18" s="3">
        <v>0.42</v>
      </c>
      <c r="GU18" s="3">
        <v>0.3</v>
      </c>
      <c r="GV18" s="3">
        <v>0.83</v>
      </c>
      <c r="GW18" s="3">
        <v>0.25</v>
      </c>
      <c r="GX18" s="3">
        <f t="shared" si="14"/>
        <v>7.8800000000000008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506</v>
      </c>
      <c r="C19" s="6" t="str">
        <f t="shared" si="9"/>
        <v>土曜日</v>
      </c>
      <c r="D19" s="6"/>
      <c r="E19" s="6" t="str">
        <f t="shared" si="10"/>
        <v>〇</v>
      </c>
      <c r="F19" s="6" t="s">
        <v>527</v>
      </c>
      <c r="G19" s="6" t="s">
        <v>527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0.01</v>
      </c>
      <c r="S19" s="3">
        <f>IF($E19="〇",R19*基本シート!$E$2,R19*VLOOKUP(LEFT(S$6,FIND("(",S$6)-1),基本シート!$B$6:$C$29,2,FALSE))</f>
        <v>0.29910000000000003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0.04</v>
      </c>
      <c r="BE19" s="3">
        <f t="shared" si="8"/>
        <v>1</v>
      </c>
      <c r="BF19" s="3">
        <v>0</v>
      </c>
      <c r="BG19" s="3">
        <v>0</v>
      </c>
      <c r="BH19" s="3">
        <v>0</v>
      </c>
      <c r="BI19" s="3">
        <v>0</v>
      </c>
      <c r="BJ19" s="3">
        <v>0.03</v>
      </c>
      <c r="BK19" s="3">
        <v>0.56999999999999995</v>
      </c>
      <c r="BL19" s="3">
        <v>2.21</v>
      </c>
      <c r="BM19" s="3">
        <v>4.2699999999999996</v>
      </c>
      <c r="BN19" s="3">
        <v>5.68</v>
      </c>
      <c r="BO19" s="3">
        <v>6.88</v>
      </c>
      <c r="BP19" s="3">
        <v>7.88</v>
      </c>
      <c r="BQ19" s="3">
        <v>7.95</v>
      </c>
      <c r="BR19" s="3">
        <v>7.54</v>
      </c>
      <c r="BS19" s="3">
        <v>7.01</v>
      </c>
      <c r="BT19" s="3">
        <v>5.48</v>
      </c>
      <c r="BU19" s="3">
        <v>4.75</v>
      </c>
      <c r="BV19" s="3">
        <v>2.86</v>
      </c>
      <c r="BW19" s="3">
        <v>1.35</v>
      </c>
      <c r="BX19" s="3">
        <v>0.37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0.01</v>
      </c>
      <c r="CO19" s="3">
        <f>CN19*基本シート!$C$3</f>
        <v>0.16</v>
      </c>
      <c r="CP19" s="3">
        <v>0</v>
      </c>
      <c r="CQ19" s="3">
        <f>CP19*基本シート!$C$3</f>
        <v>0</v>
      </c>
      <c r="CR19" s="3">
        <v>1.1200000000000001</v>
      </c>
      <c r="CS19" s="3">
        <f>CR19*基本シート!$C$3</f>
        <v>17.920000000000002</v>
      </c>
      <c r="CT19" s="3">
        <v>5.37</v>
      </c>
      <c r="CU19" s="3">
        <f>CT19*基本シート!$C$3</f>
        <v>85.92</v>
      </c>
      <c r="CV19" s="3">
        <v>6.7</v>
      </c>
      <c r="CW19" s="3">
        <f>CV19*基本シート!$C$3</f>
        <v>107.2</v>
      </c>
      <c r="CX19" s="3">
        <v>7.73</v>
      </c>
      <c r="CY19" s="3">
        <f>CX19*基本シート!$C$3</f>
        <v>123.68</v>
      </c>
      <c r="CZ19" s="3">
        <v>7.81</v>
      </c>
      <c r="DA19" s="3">
        <f>CZ19*基本シート!$C$3</f>
        <v>124.96</v>
      </c>
      <c r="DB19" s="3">
        <v>7.08</v>
      </c>
      <c r="DC19" s="3">
        <f>DB19*基本シート!$C$3</f>
        <v>113.28</v>
      </c>
      <c r="DD19" s="3">
        <v>6.61</v>
      </c>
      <c r="DE19" s="3">
        <f>DD19*基本シート!$C$3</f>
        <v>105.76</v>
      </c>
      <c r="DF19" s="3">
        <v>5.05</v>
      </c>
      <c r="DG19" s="3">
        <f>DF19*基本シート!$C$3</f>
        <v>80.8</v>
      </c>
      <c r="DH19" s="3">
        <v>4.34</v>
      </c>
      <c r="DI19" s="3">
        <f>DH19*基本シート!$C$3</f>
        <v>69.44</v>
      </c>
      <c r="DJ19" s="3">
        <v>2.1800000000000002</v>
      </c>
      <c r="DK19" s="3">
        <f>DJ19*基本シート!$C$3</f>
        <v>34.880000000000003</v>
      </c>
      <c r="DL19" s="3">
        <v>0.35</v>
      </c>
      <c r="DM19" s="3">
        <f>DL19*基本シート!$C$3</f>
        <v>5.6</v>
      </c>
      <c r="DN19" s="3">
        <v>0.11</v>
      </c>
      <c r="DO19" s="3">
        <f>DN19*基本シート!$C$3</f>
        <v>1.76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54.469999999999992</v>
      </c>
      <c r="EA19" s="3">
        <f>ROUND(DZ19*基本シート!$C$3,0)</f>
        <v>872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0.35</v>
      </c>
      <c r="EH19" s="3">
        <v>1.97</v>
      </c>
      <c r="EI19" s="3">
        <v>2.76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5.08</v>
      </c>
      <c r="FA19" s="3">
        <v>0.38</v>
      </c>
      <c r="FB19" s="3">
        <v>0.2</v>
      </c>
      <c r="FC19" s="3">
        <v>0.23</v>
      </c>
      <c r="FD19" s="3">
        <v>0.23</v>
      </c>
      <c r="FE19" s="3">
        <v>0.19</v>
      </c>
      <c r="FF19" s="3">
        <v>0</v>
      </c>
      <c r="FG19" s="3">
        <v>0</v>
      </c>
      <c r="FH19" s="3">
        <v>0</v>
      </c>
      <c r="FI19" s="3">
        <v>0.01</v>
      </c>
      <c r="FJ19" s="3">
        <v>0.01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0.01</v>
      </c>
      <c r="FQ19" s="3">
        <v>0</v>
      </c>
      <c r="FR19" s="3">
        <v>0.12</v>
      </c>
      <c r="FS19" s="3">
        <v>0.41</v>
      </c>
      <c r="FT19" s="3">
        <v>0.33</v>
      </c>
      <c r="FU19" s="3">
        <v>0.7</v>
      </c>
      <c r="FV19" s="3">
        <v>0.75</v>
      </c>
      <c r="FW19" s="3">
        <v>0.39</v>
      </c>
      <c r="FX19" s="3">
        <v>0.26</v>
      </c>
      <c r="FY19" s="3">
        <f t="shared" si="13"/>
        <v>4.2300000000000004</v>
      </c>
      <c r="FZ19" s="3">
        <v>0.38</v>
      </c>
      <c r="GA19" s="3">
        <v>0.2</v>
      </c>
      <c r="GB19" s="3">
        <v>0.23</v>
      </c>
      <c r="GC19" s="3">
        <v>0.23</v>
      </c>
      <c r="GD19" s="3">
        <v>0.22</v>
      </c>
      <c r="GE19" s="3">
        <v>0.22</v>
      </c>
      <c r="GF19" s="3">
        <v>0.24</v>
      </c>
      <c r="GG19" s="3">
        <v>0.4</v>
      </c>
      <c r="GH19" s="3">
        <v>0.32</v>
      </c>
      <c r="GI19" s="3">
        <v>0.19</v>
      </c>
      <c r="GJ19" s="3">
        <v>0.16</v>
      </c>
      <c r="GK19" s="3">
        <v>0.14000000000000001</v>
      </c>
      <c r="GL19" s="3">
        <v>0.46</v>
      </c>
      <c r="GM19" s="3">
        <v>0.4</v>
      </c>
      <c r="GN19" s="3">
        <v>0.43</v>
      </c>
      <c r="GO19" s="3">
        <v>0.42</v>
      </c>
      <c r="GP19" s="3">
        <v>0.68</v>
      </c>
      <c r="GQ19" s="3">
        <v>1.1200000000000001</v>
      </c>
      <c r="GR19" s="3">
        <v>0.68</v>
      </c>
      <c r="GS19" s="3">
        <v>0.33</v>
      </c>
      <c r="GT19" s="3">
        <v>0.7</v>
      </c>
      <c r="GU19" s="3">
        <v>0.75</v>
      </c>
      <c r="GV19" s="3">
        <v>0.39</v>
      </c>
      <c r="GW19" s="3">
        <v>0.26</v>
      </c>
      <c r="GX19" s="3">
        <f t="shared" si="14"/>
        <v>9.5499999999999989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507</v>
      </c>
      <c r="C20" s="6" t="str">
        <f t="shared" si="9"/>
        <v>日曜日</v>
      </c>
      <c r="D20" s="6"/>
      <c r="E20" s="6" t="str">
        <f t="shared" si="10"/>
        <v>〇</v>
      </c>
      <c r="F20" s="6" t="s">
        <v>527</v>
      </c>
      <c r="G20" s="6" t="s">
        <v>526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0.01</v>
      </c>
      <c r="S20" s="3">
        <f>IF($E20="〇",R20*基本シート!$E$2,R20*VLOOKUP(LEFT(S$6,FIND("(",S$6)-1),基本シート!$B$6:$C$29,2,FALSE))</f>
        <v>0.29910000000000003</v>
      </c>
      <c r="T20" s="3">
        <v>0</v>
      </c>
      <c r="U20" s="3">
        <f>IF($E20="〇",T20*基本シート!$E$2,T20*VLOOKUP(LEFT(U$6,FIND("(",U$6)-1),基本シート!$B$6:$C$29,2,FALSE))</f>
        <v>0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0.29910000000000003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0.02</v>
      </c>
      <c r="BE20" s="3">
        <f t="shared" si="8"/>
        <v>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0.34</v>
      </c>
      <c r="BL20" s="3">
        <v>1.5</v>
      </c>
      <c r="BM20" s="3">
        <v>3.5</v>
      </c>
      <c r="BN20" s="3">
        <v>4.83</v>
      </c>
      <c r="BO20" s="3">
        <v>6.65</v>
      </c>
      <c r="BP20" s="3">
        <v>7.35</v>
      </c>
      <c r="BQ20" s="3">
        <v>6.87</v>
      </c>
      <c r="BR20" s="3">
        <v>7.25</v>
      </c>
      <c r="BS20" s="3">
        <v>5.6</v>
      </c>
      <c r="BT20" s="3">
        <v>3.85</v>
      </c>
      <c r="BU20" s="3">
        <v>1.58</v>
      </c>
      <c r="BV20" s="3">
        <v>0.85</v>
      </c>
      <c r="BW20" s="3">
        <v>0.52</v>
      </c>
      <c r="BX20" s="3">
        <v>0.11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0.01</v>
      </c>
      <c r="CO20" s="3">
        <f>CN20*基本シート!$C$3</f>
        <v>0.16</v>
      </c>
      <c r="CP20" s="3">
        <v>0.01</v>
      </c>
      <c r="CQ20" s="3">
        <f>CP20*基本シート!$C$3</f>
        <v>0.16</v>
      </c>
      <c r="CR20" s="3">
        <v>0.25</v>
      </c>
      <c r="CS20" s="3">
        <f>CR20*基本シート!$C$3</f>
        <v>4</v>
      </c>
      <c r="CT20" s="3">
        <v>4.03</v>
      </c>
      <c r="CU20" s="3">
        <f>CT20*基本シート!$C$3</f>
        <v>64.48</v>
      </c>
      <c r="CV20" s="3">
        <v>6.49</v>
      </c>
      <c r="CW20" s="3">
        <f>CV20*基本シート!$C$3</f>
        <v>103.84</v>
      </c>
      <c r="CX20" s="3">
        <v>7.19</v>
      </c>
      <c r="CY20" s="3">
        <f>CX20*基本シート!$C$3</f>
        <v>115.04</v>
      </c>
      <c r="CZ20" s="3">
        <v>6.71</v>
      </c>
      <c r="DA20" s="3">
        <f>CZ20*基本シート!$C$3</f>
        <v>107.36</v>
      </c>
      <c r="DB20" s="3">
        <v>7.09</v>
      </c>
      <c r="DC20" s="3">
        <f>DB20*基本シート!$C$3</f>
        <v>113.44</v>
      </c>
      <c r="DD20" s="3">
        <v>5.44</v>
      </c>
      <c r="DE20" s="3">
        <f>DD20*基本シート!$C$3</f>
        <v>87.04</v>
      </c>
      <c r="DF20" s="3">
        <v>3.67</v>
      </c>
      <c r="DG20" s="3">
        <f>DF20*基本シート!$C$3</f>
        <v>58.72</v>
      </c>
      <c r="DH20" s="3">
        <v>1.42</v>
      </c>
      <c r="DI20" s="3">
        <f>DH20*基本シート!$C$3</f>
        <v>22.72</v>
      </c>
      <c r="DJ20" s="3">
        <v>0.43</v>
      </c>
      <c r="DK20" s="3">
        <f>DJ20*基本シート!$C$3</f>
        <v>6.88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42.77</v>
      </c>
      <c r="EA20" s="3">
        <f>ROUND(DZ20*基本シート!$C$3,0)</f>
        <v>684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0.13</v>
      </c>
      <c r="EH20" s="3">
        <v>1.23</v>
      </c>
      <c r="EI20" s="3">
        <v>3.06</v>
      </c>
      <c r="EJ20" s="3">
        <v>0.62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5.05</v>
      </c>
      <c r="FA20" s="3">
        <v>0.19</v>
      </c>
      <c r="FB20" s="3">
        <v>0.17</v>
      </c>
      <c r="FC20" s="3">
        <v>0.19</v>
      </c>
      <c r="FD20" s="3">
        <v>0.17</v>
      </c>
      <c r="FE20" s="3">
        <v>0.17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0.17</v>
      </c>
      <c r="FR20" s="3">
        <v>0.54</v>
      </c>
      <c r="FS20" s="3">
        <v>0.05</v>
      </c>
      <c r="FT20" s="3">
        <v>0.19</v>
      </c>
      <c r="FU20" s="3">
        <v>0.18</v>
      </c>
      <c r="FV20" s="3">
        <v>0.18</v>
      </c>
      <c r="FW20" s="3">
        <v>0.43</v>
      </c>
      <c r="FX20" s="3">
        <v>0.34</v>
      </c>
      <c r="FY20" s="3">
        <f t="shared" si="13"/>
        <v>2.97</v>
      </c>
      <c r="FZ20" s="3">
        <v>0.19</v>
      </c>
      <c r="GA20" s="3">
        <v>0.17</v>
      </c>
      <c r="GB20" s="3">
        <v>0.18</v>
      </c>
      <c r="GC20" s="3">
        <v>0.17</v>
      </c>
      <c r="GD20" s="3">
        <v>0.17</v>
      </c>
      <c r="GE20" s="3">
        <v>0.21</v>
      </c>
      <c r="GF20" s="3">
        <v>0.26</v>
      </c>
      <c r="GG20" s="3">
        <v>0.19</v>
      </c>
      <c r="GH20" s="3">
        <v>0.18</v>
      </c>
      <c r="GI20" s="3">
        <v>0.16</v>
      </c>
      <c r="GJ20" s="3">
        <v>0.16</v>
      </c>
      <c r="GK20" s="3">
        <v>0.16</v>
      </c>
      <c r="GL20" s="3">
        <v>0.16</v>
      </c>
      <c r="GM20" s="3">
        <v>0.16</v>
      </c>
      <c r="GN20" s="3">
        <v>0.17</v>
      </c>
      <c r="GO20" s="3">
        <v>0.16</v>
      </c>
      <c r="GP20" s="3">
        <v>0.59</v>
      </c>
      <c r="GQ20" s="3">
        <v>1.06</v>
      </c>
      <c r="GR20" s="3">
        <v>0.16</v>
      </c>
      <c r="GS20" s="3">
        <v>0.18</v>
      </c>
      <c r="GT20" s="3">
        <v>0.18</v>
      </c>
      <c r="GU20" s="3">
        <v>0.18</v>
      </c>
      <c r="GV20" s="3">
        <v>0.43</v>
      </c>
      <c r="GW20" s="3">
        <v>0.34</v>
      </c>
      <c r="GX20" s="3">
        <f t="shared" si="14"/>
        <v>5.9699999999999989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508</v>
      </c>
      <c r="C21" s="6" t="str">
        <f t="shared" si="9"/>
        <v>月曜日</v>
      </c>
      <c r="D21" s="6" t="s">
        <v>82</v>
      </c>
      <c r="E21" s="6" t="str">
        <f t="shared" si="10"/>
        <v>〇</v>
      </c>
      <c r="F21" s="6" t="s">
        <v>526</v>
      </c>
      <c r="G21" s="6" t="s">
        <v>526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0.01</v>
      </c>
      <c r="AA21" s="3">
        <f>IF($E21="〇",Z21*基本シート!$E$2,Z21*VLOOKUP(LEFT(AA$6,FIND("(",AA$6)-1),基本シート!$B$6:$C$29,2,FALSE))</f>
        <v>0.29910000000000003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0.29910000000000003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0.02</v>
      </c>
      <c r="AY21" s="3">
        <f>IF($E21="〇",AX21*基本シート!$E$2,AX21*VLOOKUP(LEFT(AY$6,FIND("(",AY$6)-1),基本シート!$B$6:$C$29,2,FALSE))</f>
        <v>0.59820000000000007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6.9999999999999993E-2</v>
      </c>
      <c r="BE21" s="3">
        <f t="shared" si="8"/>
        <v>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0.16</v>
      </c>
      <c r="BL21" s="3">
        <v>0.82</v>
      </c>
      <c r="BM21" s="3">
        <v>1.4</v>
      </c>
      <c r="BN21" s="3">
        <v>2.11</v>
      </c>
      <c r="BO21" s="3">
        <v>2.14</v>
      </c>
      <c r="BP21" s="3">
        <v>5.81</v>
      </c>
      <c r="BQ21" s="3">
        <v>7.38</v>
      </c>
      <c r="BR21" s="3">
        <v>7.73</v>
      </c>
      <c r="BS21" s="3">
        <v>7.01</v>
      </c>
      <c r="BT21" s="3">
        <v>5.84</v>
      </c>
      <c r="BU21" s="3">
        <v>4.3099999999999996</v>
      </c>
      <c r="BV21" s="3">
        <v>2.56</v>
      </c>
      <c r="BW21" s="3">
        <v>0.98</v>
      </c>
      <c r="BX21" s="3">
        <v>0.27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0.02</v>
      </c>
      <c r="CW21" s="3">
        <f>CV21*基本シート!$C$3</f>
        <v>0.32</v>
      </c>
      <c r="CX21" s="3">
        <v>5.24</v>
      </c>
      <c r="CY21" s="3">
        <f>CX21*基本シート!$C$3</f>
        <v>83.84</v>
      </c>
      <c r="CZ21" s="3">
        <v>7.06</v>
      </c>
      <c r="DA21" s="3">
        <f>CZ21*基本シート!$C$3</f>
        <v>112.96</v>
      </c>
      <c r="DB21" s="3">
        <v>7.18</v>
      </c>
      <c r="DC21" s="3">
        <f>DB21*基本シート!$C$3</f>
        <v>114.88</v>
      </c>
      <c r="DD21" s="3">
        <v>6.41</v>
      </c>
      <c r="DE21" s="3">
        <f>DD21*基本シート!$C$3</f>
        <v>102.56</v>
      </c>
      <c r="DF21" s="3">
        <v>5.44</v>
      </c>
      <c r="DG21" s="3">
        <f>DF21*基本シート!$C$3</f>
        <v>87.04</v>
      </c>
      <c r="DH21" s="3">
        <v>3.84</v>
      </c>
      <c r="DI21" s="3">
        <f>DH21*基本シート!$C$3</f>
        <v>61.44</v>
      </c>
      <c r="DJ21" s="3">
        <v>1.64</v>
      </c>
      <c r="DK21" s="3">
        <f>DJ21*基本シート!$C$3</f>
        <v>26.24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36.869999999999997</v>
      </c>
      <c r="EA21" s="3">
        <f>ROUND(DZ21*基本シート!$C$3,0)</f>
        <v>590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0.64</v>
      </c>
      <c r="EI21" s="3">
        <v>1.1599999999999999</v>
      </c>
      <c r="EJ21" s="3">
        <v>1.78</v>
      </c>
      <c r="EK21" s="3">
        <v>1.28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4.87</v>
      </c>
      <c r="FA21" s="3">
        <v>0.32</v>
      </c>
      <c r="FB21" s="3">
        <v>0.38</v>
      </c>
      <c r="FC21" s="3">
        <v>0.27</v>
      </c>
      <c r="FD21" s="3">
        <v>0.35</v>
      </c>
      <c r="FE21" s="3">
        <v>0.23</v>
      </c>
      <c r="FF21" s="3">
        <v>0.04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</v>
      </c>
      <c r="FQ21" s="3">
        <v>0.03</v>
      </c>
      <c r="FR21" s="3">
        <v>1.63</v>
      </c>
      <c r="FS21" s="3">
        <v>0.42</v>
      </c>
      <c r="FT21" s="3">
        <v>0.5</v>
      </c>
      <c r="FU21" s="3">
        <v>0.8</v>
      </c>
      <c r="FV21" s="3">
        <v>0.94</v>
      </c>
      <c r="FW21" s="3">
        <v>0.38</v>
      </c>
      <c r="FX21" s="3">
        <v>0.23</v>
      </c>
      <c r="FY21" s="3">
        <f t="shared" si="13"/>
        <v>6.53</v>
      </c>
      <c r="FZ21" s="3">
        <v>0.32</v>
      </c>
      <c r="GA21" s="3">
        <v>0.38</v>
      </c>
      <c r="GB21" s="3">
        <v>0.27</v>
      </c>
      <c r="GC21" s="3">
        <v>0.35</v>
      </c>
      <c r="GD21" s="3">
        <v>0.23</v>
      </c>
      <c r="GE21" s="3">
        <v>0.2</v>
      </c>
      <c r="GF21" s="3">
        <v>0.19</v>
      </c>
      <c r="GG21" s="3">
        <v>0.24</v>
      </c>
      <c r="GH21" s="3">
        <v>0.33</v>
      </c>
      <c r="GI21" s="3">
        <v>0.85</v>
      </c>
      <c r="GJ21" s="3">
        <v>0.56000000000000005</v>
      </c>
      <c r="GK21" s="3">
        <v>0.32</v>
      </c>
      <c r="GL21" s="3">
        <v>0.56000000000000005</v>
      </c>
      <c r="GM21" s="3">
        <v>0.6</v>
      </c>
      <c r="GN21" s="3">
        <v>0.4</v>
      </c>
      <c r="GO21" s="3">
        <v>0.47</v>
      </c>
      <c r="GP21" s="3">
        <v>0.95</v>
      </c>
      <c r="GQ21" s="3">
        <v>2.61</v>
      </c>
      <c r="GR21" s="3">
        <v>0.68</v>
      </c>
      <c r="GS21" s="3">
        <v>0.5</v>
      </c>
      <c r="GT21" s="3">
        <v>0.8</v>
      </c>
      <c r="GU21" s="3">
        <v>0.95</v>
      </c>
      <c r="GV21" s="3">
        <v>0.39</v>
      </c>
      <c r="GW21" s="3">
        <v>0.23</v>
      </c>
      <c r="GX21" s="3">
        <f t="shared" si="14"/>
        <v>13.38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509</v>
      </c>
      <c r="C22" s="6" t="str">
        <f t="shared" si="9"/>
        <v>火曜日</v>
      </c>
      <c r="D22" s="6"/>
      <c r="E22" s="6" t="str">
        <f t="shared" si="10"/>
        <v/>
      </c>
      <c r="F22" s="6" t="s">
        <v>527</v>
      </c>
      <c r="G22" s="6" t="s">
        <v>526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0.12</v>
      </c>
      <c r="M22" s="3">
        <f>IF($E22="〇",L22*基本シート!$E$2,L22*VLOOKUP(LEFT(M$6,FIND("(",M$6)-1),基本シート!$B$6:$C$29,2,FALSE))</f>
        <v>3.5891999999999999</v>
      </c>
      <c r="N22" s="3">
        <v>0.25</v>
      </c>
      <c r="O22" s="3">
        <f>IF($E22="〇",N22*基本シート!$E$2,N22*VLOOKUP(LEFT(O$6,FIND("(",O$6)-1),基本シート!$B$6:$C$29,2,FALSE))</f>
        <v>7.4775</v>
      </c>
      <c r="P22" s="3">
        <v>0.45</v>
      </c>
      <c r="Q22" s="3">
        <f>IF($E22="〇",P22*基本シート!$E$2,P22*VLOOKUP(LEFT(Q$6,FIND("(",Q$6)-1),基本シート!$B$6:$C$29,2,FALSE))</f>
        <v>13.4595</v>
      </c>
      <c r="R22" s="3">
        <v>0.11</v>
      </c>
      <c r="S22" s="3">
        <f>IF($E22="〇",R22*基本シート!$E$2,R22*VLOOKUP(LEFT(S$6,FIND("(",S$6)-1),基本シート!$B$6:$C$29,2,FALSE))</f>
        <v>3.2901000000000002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0.01</v>
      </c>
      <c r="AW22" s="3">
        <f>IF($E22="〇",AV22*基本シート!$E$2,AV22*VLOOKUP(LEFT(AW$6,FIND("(",AW$6)-1),基本シート!$B$6:$C$29,2,FALSE))</f>
        <v>0.36979999999999996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</v>
      </c>
      <c r="BE22" s="3">
        <f t="shared" si="8"/>
        <v>30</v>
      </c>
      <c r="BF22" s="3">
        <v>0</v>
      </c>
      <c r="BG22" s="3">
        <v>0</v>
      </c>
      <c r="BH22" s="3">
        <v>0</v>
      </c>
      <c r="BI22" s="3">
        <v>0</v>
      </c>
      <c r="BJ22" s="3">
        <v>0.01</v>
      </c>
      <c r="BK22" s="3">
        <v>0.41</v>
      </c>
      <c r="BL22" s="3">
        <v>1.96</v>
      </c>
      <c r="BM22" s="3">
        <v>4.25</v>
      </c>
      <c r="BN22" s="3">
        <v>5.8</v>
      </c>
      <c r="BO22" s="3">
        <v>6.76</v>
      </c>
      <c r="BP22" s="3">
        <v>7.64</v>
      </c>
      <c r="BQ22" s="3">
        <v>7.96</v>
      </c>
      <c r="BR22" s="3">
        <v>7.94</v>
      </c>
      <c r="BS22" s="3">
        <v>7.06</v>
      </c>
      <c r="BT22" s="3">
        <v>6.25</v>
      </c>
      <c r="BU22" s="3">
        <v>4.5199999999999996</v>
      </c>
      <c r="BV22" s="3">
        <v>2.69</v>
      </c>
      <c r="BW22" s="3">
        <v>1.1200000000000001</v>
      </c>
      <c r="BX22" s="3">
        <v>0.2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0.95</v>
      </c>
      <c r="CS22" s="3">
        <f>CR22*基本シート!$C$3</f>
        <v>15.2</v>
      </c>
      <c r="CT22" s="3">
        <v>3.37</v>
      </c>
      <c r="CU22" s="3">
        <f>CT22*基本シート!$C$3</f>
        <v>53.92</v>
      </c>
      <c r="CV22" s="3">
        <v>6.55</v>
      </c>
      <c r="CW22" s="3">
        <f>CV22*基本シート!$C$3</f>
        <v>104.8</v>
      </c>
      <c r="CX22" s="3">
        <v>7.42</v>
      </c>
      <c r="CY22" s="3">
        <f>CX22*基本シート!$C$3</f>
        <v>118.72</v>
      </c>
      <c r="CZ22" s="3">
        <v>7.78</v>
      </c>
      <c r="DA22" s="3">
        <f>CZ22*基本シート!$C$3</f>
        <v>124.48</v>
      </c>
      <c r="DB22" s="3">
        <v>7.78</v>
      </c>
      <c r="DC22" s="3">
        <f>DB22*基本シート!$C$3</f>
        <v>124.48</v>
      </c>
      <c r="DD22" s="3">
        <v>6.91</v>
      </c>
      <c r="DE22" s="3">
        <f>DD22*基本シート!$C$3</f>
        <v>110.56</v>
      </c>
      <c r="DF22" s="3">
        <v>6.09</v>
      </c>
      <c r="DG22" s="3">
        <f>DF22*基本シート!$C$3</f>
        <v>97.44</v>
      </c>
      <c r="DH22" s="3">
        <v>4.3600000000000003</v>
      </c>
      <c r="DI22" s="3">
        <f>DH22*基本シート!$C$3</f>
        <v>69.760000000000005</v>
      </c>
      <c r="DJ22" s="3">
        <v>1.83</v>
      </c>
      <c r="DK22" s="3">
        <f>DJ22*基本シート!$C$3</f>
        <v>29.28</v>
      </c>
      <c r="DL22" s="3">
        <v>0.11</v>
      </c>
      <c r="DM22" s="3">
        <f>DL22*基本シート!$C$3</f>
        <v>1.76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</v>
      </c>
      <c r="DY22" s="3">
        <f>DX22*基本シート!$C$3</f>
        <v>0</v>
      </c>
      <c r="DZ22" s="3">
        <f t="shared" si="11"/>
        <v>53.189999999999991</v>
      </c>
      <c r="EA22" s="3">
        <f>ROUND(DZ22*基本シート!$C$3,0)</f>
        <v>851</v>
      </c>
      <c r="EB22" s="3">
        <v>0</v>
      </c>
      <c r="EC22" s="3">
        <v>0</v>
      </c>
      <c r="ED22" s="3">
        <v>0</v>
      </c>
      <c r="EE22" s="3">
        <v>0.03</v>
      </c>
      <c r="EF22" s="3">
        <v>0.02</v>
      </c>
      <c r="EG22" s="3">
        <v>0.15</v>
      </c>
      <c r="EH22" s="3">
        <v>1.52</v>
      </c>
      <c r="EI22" s="3">
        <v>3.03</v>
      </c>
      <c r="EJ22" s="3">
        <v>2.19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6.9399999999999995</v>
      </c>
      <c r="FA22" s="3">
        <v>0.21</v>
      </c>
      <c r="FB22" s="3">
        <v>0.25</v>
      </c>
      <c r="FC22" s="3">
        <v>0.13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0.01</v>
      </c>
      <c r="FR22" s="3">
        <v>0.26</v>
      </c>
      <c r="FS22" s="3">
        <v>1.19</v>
      </c>
      <c r="FT22" s="3">
        <v>0.79</v>
      </c>
      <c r="FU22" s="3">
        <v>0.87</v>
      </c>
      <c r="FV22" s="3">
        <v>1.05</v>
      </c>
      <c r="FW22" s="3">
        <v>0.71</v>
      </c>
      <c r="FX22" s="3">
        <v>0.37</v>
      </c>
      <c r="FY22" s="3">
        <f t="shared" si="13"/>
        <v>5.84</v>
      </c>
      <c r="FZ22" s="3">
        <v>0.21</v>
      </c>
      <c r="GA22" s="3">
        <v>0.25</v>
      </c>
      <c r="GB22" s="3">
        <v>0.25</v>
      </c>
      <c r="GC22" s="3">
        <v>0.22</v>
      </c>
      <c r="GD22" s="3">
        <v>0.44</v>
      </c>
      <c r="GE22" s="3">
        <v>0.37</v>
      </c>
      <c r="GF22" s="3">
        <v>0.43</v>
      </c>
      <c r="GG22" s="3">
        <v>0.27</v>
      </c>
      <c r="GH22" s="3">
        <v>0.24</v>
      </c>
      <c r="GI22" s="3">
        <v>0.21</v>
      </c>
      <c r="GJ22" s="3">
        <v>0.22</v>
      </c>
      <c r="GK22" s="3">
        <v>0.18</v>
      </c>
      <c r="GL22" s="3">
        <v>0.16</v>
      </c>
      <c r="GM22" s="3">
        <v>0.15</v>
      </c>
      <c r="GN22" s="3">
        <v>0.16</v>
      </c>
      <c r="GO22" s="3">
        <v>0.16</v>
      </c>
      <c r="GP22" s="3">
        <v>0.87</v>
      </c>
      <c r="GQ22" s="3">
        <v>1.27</v>
      </c>
      <c r="GR22" s="3">
        <v>1.39</v>
      </c>
      <c r="GS22" s="3">
        <v>0.8</v>
      </c>
      <c r="GT22" s="3">
        <v>0.88</v>
      </c>
      <c r="GU22" s="3">
        <v>1.06</v>
      </c>
      <c r="GV22" s="3">
        <v>0.72</v>
      </c>
      <c r="GW22" s="3">
        <v>0.37</v>
      </c>
      <c r="GX22" s="3">
        <f t="shared" si="14"/>
        <v>11.280000000000001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510</v>
      </c>
      <c r="C23" s="6" t="str">
        <f t="shared" si="9"/>
        <v>水曜日</v>
      </c>
      <c r="D23" s="6"/>
      <c r="E23" s="6" t="str">
        <f t="shared" si="10"/>
        <v/>
      </c>
      <c r="F23" s="6" t="s">
        <v>526</v>
      </c>
      <c r="G23" s="6" t="s">
        <v>526</v>
      </c>
      <c r="H23" s="3">
        <v>0.05</v>
      </c>
      <c r="I23" s="3">
        <f>IF($E23="〇",H23*基本シート!$E$2,H23*VLOOKUP(LEFT(I$6,FIND("(",I$6)-1),基本シート!$B$6:$C$29,2,FALSE))</f>
        <v>1.4955000000000001</v>
      </c>
      <c r="J23" s="3">
        <v>0.31</v>
      </c>
      <c r="K23" s="3">
        <f>IF($E23="〇",J23*基本シート!$E$2,J23*VLOOKUP(LEFT(K$6,FIND("(",K$6)-1),基本シート!$B$6:$C$29,2,FALSE))</f>
        <v>9.2721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0.39</v>
      </c>
      <c r="Q23" s="3">
        <f>IF($E23="〇",P23*基本シート!$E$2,P23*VLOOKUP(LEFT(Q$6,FIND("(",Q$6)-1),基本シート!$B$6:$C$29,2,FALSE))</f>
        <v>11.664900000000001</v>
      </c>
      <c r="R23" s="3">
        <v>0.24</v>
      </c>
      <c r="S23" s="3">
        <f>IF($E23="〇",R23*基本シート!$E$2,R23*VLOOKUP(LEFT(S$6,FIND("(",S$6)-1),基本シート!$B$6:$C$29,2,FALSE))</f>
        <v>7.1783999999999999</v>
      </c>
      <c r="T23" s="3">
        <v>0.12</v>
      </c>
      <c r="U23" s="3">
        <f>IF($E23="〇",T23*基本シート!$E$2,T23*VLOOKUP(LEFT(U$6,FIND("(",U$6)-1),基本シート!$B$6:$C$29,2,FALSE))</f>
        <v>3.5891999999999999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0.04</v>
      </c>
      <c r="BC23" s="3">
        <f>IF($E23="〇",BB23*基本シート!$E$2,BB23*VLOOKUP(LEFT(BC$6,FIND("(",BC$6)-1),基本シート!$B$6:$C$29,2,FALSE))</f>
        <v>1.1964000000000001</v>
      </c>
      <c r="BD23" s="3">
        <f t="shared" si="7"/>
        <v>1.7200000000000002</v>
      </c>
      <c r="BE23" s="3">
        <f t="shared" si="8"/>
        <v>52</v>
      </c>
      <c r="BF23" s="3">
        <v>0</v>
      </c>
      <c r="BG23" s="3">
        <v>0</v>
      </c>
      <c r="BH23" s="3">
        <v>0</v>
      </c>
      <c r="BI23" s="3">
        <v>0</v>
      </c>
      <c r="BJ23" s="3">
        <v>0.01</v>
      </c>
      <c r="BK23" s="3">
        <v>0.08</v>
      </c>
      <c r="BL23" s="3">
        <v>0.47</v>
      </c>
      <c r="BM23" s="3">
        <v>1.28</v>
      </c>
      <c r="BN23" s="3">
        <v>4.71</v>
      </c>
      <c r="BO23" s="3">
        <v>6.64</v>
      </c>
      <c r="BP23" s="3">
        <v>6.74</v>
      </c>
      <c r="BQ23" s="3">
        <v>6.79</v>
      </c>
      <c r="BR23" s="3">
        <v>7.13</v>
      </c>
      <c r="BS23" s="3">
        <v>7.35</v>
      </c>
      <c r="BT23" s="3">
        <v>5.03</v>
      </c>
      <c r="BU23" s="3">
        <v>4.28</v>
      </c>
      <c r="BV23" s="3">
        <v>1.98</v>
      </c>
      <c r="BW23" s="3">
        <v>0.37</v>
      </c>
      <c r="BX23" s="3">
        <v>0.32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1.49</v>
      </c>
      <c r="CU23" s="3">
        <f>CT23*基本シート!$C$3</f>
        <v>23.84</v>
      </c>
      <c r="CV23" s="3">
        <v>3.61</v>
      </c>
      <c r="CW23" s="3">
        <f>CV23*基本シート!$C$3</f>
        <v>57.76</v>
      </c>
      <c r="CX23" s="3">
        <v>6.53</v>
      </c>
      <c r="CY23" s="3">
        <f>CX23*基本シート!$C$3</f>
        <v>104.48</v>
      </c>
      <c r="CZ23" s="3">
        <v>6.58</v>
      </c>
      <c r="DA23" s="3">
        <f>CZ23*基本シート!$C$3</f>
        <v>105.28</v>
      </c>
      <c r="DB23" s="3">
        <v>6.99</v>
      </c>
      <c r="DC23" s="3">
        <f>DB23*基本シート!$C$3</f>
        <v>111.84</v>
      </c>
      <c r="DD23" s="3">
        <v>7.19</v>
      </c>
      <c r="DE23" s="3">
        <f>DD23*基本シート!$C$3</f>
        <v>115.04</v>
      </c>
      <c r="DF23" s="3">
        <v>4.8600000000000003</v>
      </c>
      <c r="DG23" s="3">
        <f>DF23*基本シート!$C$3</f>
        <v>77.760000000000005</v>
      </c>
      <c r="DH23" s="3">
        <v>4.12</v>
      </c>
      <c r="DI23" s="3">
        <f>DH23*基本シート!$C$3</f>
        <v>65.92</v>
      </c>
      <c r="DJ23" s="3">
        <v>1.54</v>
      </c>
      <c r="DK23" s="3">
        <f>DJ23*基本シート!$C$3</f>
        <v>24.64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42.939999999999991</v>
      </c>
      <c r="EA23" s="3">
        <f>ROUND(DZ23*基本シート!$C$3,0)</f>
        <v>687</v>
      </c>
      <c r="EB23" s="3">
        <v>0</v>
      </c>
      <c r="EC23" s="3">
        <v>0.04</v>
      </c>
      <c r="ED23" s="3">
        <v>0.04</v>
      </c>
      <c r="EE23" s="3">
        <v>0.04</v>
      </c>
      <c r="EF23" s="3">
        <v>0.02</v>
      </c>
      <c r="EG23" s="3">
        <v>0.01</v>
      </c>
      <c r="EH23" s="3">
        <v>0.13</v>
      </c>
      <c r="EI23" s="3">
        <v>0.83</v>
      </c>
      <c r="EJ23" s="3">
        <v>3</v>
      </c>
      <c r="EK23" s="3">
        <v>2.86</v>
      </c>
      <c r="EL23" s="3">
        <v>0.04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7.0099999999999989</v>
      </c>
      <c r="FA23" s="3">
        <v>0.35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0.12</v>
      </c>
      <c r="FR23" s="3">
        <v>0.62</v>
      </c>
      <c r="FS23" s="3">
        <v>1.35</v>
      </c>
      <c r="FT23" s="3">
        <v>0.7</v>
      </c>
      <c r="FU23" s="3">
        <v>0.77</v>
      </c>
      <c r="FV23" s="3">
        <v>0.87</v>
      </c>
      <c r="FW23" s="3">
        <v>0.79</v>
      </c>
      <c r="FX23" s="3">
        <v>0.44</v>
      </c>
      <c r="FY23" s="3">
        <f t="shared" si="13"/>
        <v>6.01</v>
      </c>
      <c r="FZ23" s="3">
        <v>0.4</v>
      </c>
      <c r="GA23" s="3">
        <v>0.27</v>
      </c>
      <c r="GB23" s="3">
        <v>0.22</v>
      </c>
      <c r="GC23" s="3">
        <v>0.23</v>
      </c>
      <c r="GD23" s="3">
        <v>0.38</v>
      </c>
      <c r="GE23" s="3">
        <v>0.31</v>
      </c>
      <c r="GF23" s="3">
        <v>0.46</v>
      </c>
      <c r="GG23" s="3">
        <v>0.44</v>
      </c>
      <c r="GH23" s="3">
        <v>0.22</v>
      </c>
      <c r="GI23" s="3">
        <v>0.17</v>
      </c>
      <c r="GJ23" s="3">
        <v>0.17</v>
      </c>
      <c r="GK23" s="3">
        <v>0.21</v>
      </c>
      <c r="GL23" s="3">
        <v>0.14000000000000001</v>
      </c>
      <c r="GM23" s="3">
        <v>0.16</v>
      </c>
      <c r="GN23" s="3">
        <v>0.17</v>
      </c>
      <c r="GO23" s="3">
        <v>0.16</v>
      </c>
      <c r="GP23" s="3">
        <v>0.56999999999999995</v>
      </c>
      <c r="GQ23" s="3">
        <v>0.99</v>
      </c>
      <c r="GR23" s="3">
        <v>1.67</v>
      </c>
      <c r="GS23" s="3">
        <v>0.7</v>
      </c>
      <c r="GT23" s="3">
        <v>0.77</v>
      </c>
      <c r="GU23" s="3">
        <v>0.87</v>
      </c>
      <c r="GV23" s="3">
        <v>0.8</v>
      </c>
      <c r="GW23" s="3">
        <v>0.48</v>
      </c>
      <c r="GX23" s="3">
        <f t="shared" si="14"/>
        <v>10.96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511</v>
      </c>
      <c r="C24" s="6" t="str">
        <f t="shared" si="9"/>
        <v>木曜日</v>
      </c>
      <c r="D24" s="6"/>
      <c r="E24" s="6" t="str">
        <f t="shared" si="10"/>
        <v/>
      </c>
      <c r="F24" s="6" t="s">
        <v>527</v>
      </c>
      <c r="G24" s="6" t="s">
        <v>526</v>
      </c>
      <c r="H24" s="3">
        <v>0.43</v>
      </c>
      <c r="I24" s="3">
        <f>IF($E24="〇",H24*基本シート!$E$2,H24*VLOOKUP(LEFT(I$6,FIND("(",I$6)-1),基本シート!$B$6:$C$29,2,FALSE))</f>
        <v>12.8613</v>
      </c>
      <c r="J24" s="3">
        <v>0.3</v>
      </c>
      <c r="K24" s="3">
        <f>IF($E24="〇",J24*基本シート!$E$2,J24*VLOOKUP(LEFT(K$6,FIND("(",K$6)-1),基本シート!$B$6:$C$29,2,FALSE))</f>
        <v>8.972999999999999</v>
      </c>
      <c r="L24" s="3">
        <v>0.37</v>
      </c>
      <c r="M24" s="3">
        <f>IF($E24="〇",L24*基本シート!$E$2,L24*VLOOKUP(LEFT(M$6,FIND("(",M$6)-1),基本シート!$B$6:$C$29,2,FALSE))</f>
        <v>11.066699999999999</v>
      </c>
      <c r="N24" s="3">
        <v>0.25</v>
      </c>
      <c r="O24" s="3">
        <f>IF($E24="〇",N24*基本シート!$E$2,N24*VLOOKUP(LEFT(O$6,FIND("(",O$6)-1),基本シート!$B$6:$C$29,2,FALSE))</f>
        <v>7.4775</v>
      </c>
      <c r="P24" s="3">
        <v>0.33</v>
      </c>
      <c r="Q24" s="3">
        <f>IF($E24="〇",P24*基本シート!$E$2,P24*VLOOKUP(LEFT(Q$6,FIND("(",Q$6)-1),基本シート!$B$6:$C$29,2,FALSE))</f>
        <v>9.8703000000000003</v>
      </c>
      <c r="R24" s="3">
        <v>0.32</v>
      </c>
      <c r="S24" s="3">
        <f>IF($E24="〇",R24*基本シート!$E$2,R24*VLOOKUP(LEFT(S$6,FIND("(",S$6)-1),基本シート!$B$6:$C$29,2,FALSE))</f>
        <v>9.571200000000001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2.0599999999999996</v>
      </c>
      <c r="BE24" s="3">
        <f t="shared" si="8"/>
        <v>62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0.39</v>
      </c>
      <c r="BL24" s="3">
        <v>1.91</v>
      </c>
      <c r="BM24" s="3">
        <v>4.0999999999999996</v>
      </c>
      <c r="BN24" s="3">
        <v>5.17</v>
      </c>
      <c r="BO24" s="3">
        <v>6.36</v>
      </c>
      <c r="BP24" s="3">
        <v>7.22</v>
      </c>
      <c r="BQ24" s="3">
        <v>6.42</v>
      </c>
      <c r="BR24" s="3">
        <v>8.19</v>
      </c>
      <c r="BS24" s="3">
        <v>6.69</v>
      </c>
      <c r="BT24" s="3">
        <v>4.53</v>
      </c>
      <c r="BU24" s="3">
        <v>1.62</v>
      </c>
      <c r="BV24" s="3">
        <v>1.32</v>
      </c>
      <c r="BW24" s="3">
        <v>0.71</v>
      </c>
      <c r="BX24" s="3">
        <v>0.13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0.95</v>
      </c>
      <c r="CS24" s="3">
        <f>CR24*基本シート!$C$3</f>
        <v>15.2</v>
      </c>
      <c r="CT24" s="3">
        <v>2.25</v>
      </c>
      <c r="CU24" s="3">
        <f>CT24*基本シート!$C$3</f>
        <v>36</v>
      </c>
      <c r="CV24" s="3">
        <v>6.15</v>
      </c>
      <c r="CW24" s="3">
        <f>CV24*基本シート!$C$3</f>
        <v>98.4</v>
      </c>
      <c r="CX24" s="3">
        <v>7.03</v>
      </c>
      <c r="CY24" s="3">
        <f>CX24*基本シート!$C$3</f>
        <v>112.48</v>
      </c>
      <c r="CZ24" s="3">
        <v>6.24</v>
      </c>
      <c r="DA24" s="3">
        <f>CZ24*基本シート!$C$3</f>
        <v>99.84</v>
      </c>
      <c r="DB24" s="3">
        <v>8.0299999999999994</v>
      </c>
      <c r="DC24" s="3">
        <f>DB24*基本シート!$C$3</f>
        <v>128.47999999999999</v>
      </c>
      <c r="DD24" s="3">
        <v>6.53</v>
      </c>
      <c r="DE24" s="3">
        <f>DD24*基本シート!$C$3</f>
        <v>104.48</v>
      </c>
      <c r="DF24" s="3">
        <v>4.3600000000000003</v>
      </c>
      <c r="DG24" s="3">
        <f>DF24*基本シート!$C$3</f>
        <v>69.760000000000005</v>
      </c>
      <c r="DH24" s="3">
        <v>1.44</v>
      </c>
      <c r="DI24" s="3">
        <f>DH24*基本シート!$C$3</f>
        <v>23.04</v>
      </c>
      <c r="DJ24" s="3">
        <v>0.72</v>
      </c>
      <c r="DK24" s="3">
        <f>DJ24*基本シート!$C$3</f>
        <v>11.52</v>
      </c>
      <c r="DL24" s="3">
        <v>0.23</v>
      </c>
      <c r="DM24" s="3">
        <f>DL24*基本シート!$C$3</f>
        <v>3.68</v>
      </c>
      <c r="DN24" s="3">
        <v>0.05</v>
      </c>
      <c r="DO24" s="3">
        <f>DN24*基本シート!$C$3</f>
        <v>0.8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43.989999999999995</v>
      </c>
      <c r="EA24" s="3">
        <f>ROUND(DZ24*基本シート!$C$3,0)</f>
        <v>704</v>
      </c>
      <c r="EB24" s="3">
        <v>0.03</v>
      </c>
      <c r="EC24" s="3">
        <v>0.04</v>
      </c>
      <c r="ED24" s="3">
        <v>0.04</v>
      </c>
      <c r="EE24" s="3">
        <v>0.03</v>
      </c>
      <c r="EF24" s="3">
        <v>0.02</v>
      </c>
      <c r="EG24" s="3">
        <v>0.05</v>
      </c>
      <c r="EH24" s="3">
        <v>1.29</v>
      </c>
      <c r="EI24" s="3">
        <v>2.78</v>
      </c>
      <c r="EJ24" s="3">
        <v>2.75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7.0299999999999994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</v>
      </c>
      <c r="FO24" s="3">
        <v>0</v>
      </c>
      <c r="FP24" s="3">
        <v>0</v>
      </c>
      <c r="FQ24" s="3">
        <v>0</v>
      </c>
      <c r="FR24" s="3">
        <v>0.25</v>
      </c>
      <c r="FS24" s="3">
        <v>0.9</v>
      </c>
      <c r="FT24" s="3">
        <v>0.68</v>
      </c>
      <c r="FU24" s="3">
        <v>0.83</v>
      </c>
      <c r="FV24" s="3">
        <v>0.86</v>
      </c>
      <c r="FW24" s="3">
        <v>0.53</v>
      </c>
      <c r="FX24" s="3">
        <v>0.31</v>
      </c>
      <c r="FY24" s="3">
        <f t="shared" si="13"/>
        <v>4.37</v>
      </c>
      <c r="FZ24" s="3">
        <v>0.4</v>
      </c>
      <c r="GA24" s="3">
        <v>0.26</v>
      </c>
      <c r="GB24" s="3">
        <v>0.33</v>
      </c>
      <c r="GC24" s="3">
        <v>0.22</v>
      </c>
      <c r="GD24" s="3">
        <v>0.31</v>
      </c>
      <c r="GE24" s="3">
        <v>0.66</v>
      </c>
      <c r="GF24" s="3">
        <v>0.62</v>
      </c>
      <c r="GG24" s="3">
        <v>0.37</v>
      </c>
      <c r="GH24" s="3">
        <v>0.17</v>
      </c>
      <c r="GI24" s="3">
        <v>0.21</v>
      </c>
      <c r="GJ24" s="3">
        <v>0.19</v>
      </c>
      <c r="GK24" s="3">
        <v>0.18</v>
      </c>
      <c r="GL24" s="3">
        <v>0.17</v>
      </c>
      <c r="GM24" s="3">
        <v>0.16</v>
      </c>
      <c r="GN24" s="3">
        <v>0.17</v>
      </c>
      <c r="GO24" s="3">
        <v>0.18</v>
      </c>
      <c r="GP24" s="3">
        <v>0.6</v>
      </c>
      <c r="GQ24" s="3">
        <v>0.73</v>
      </c>
      <c r="GR24" s="3">
        <v>0.99</v>
      </c>
      <c r="GS24" s="3">
        <v>0.69</v>
      </c>
      <c r="GT24" s="3">
        <v>0.83</v>
      </c>
      <c r="GU24" s="3">
        <v>0.88</v>
      </c>
      <c r="GV24" s="3">
        <v>0.54</v>
      </c>
      <c r="GW24" s="3">
        <v>0.31</v>
      </c>
      <c r="GX24" s="3">
        <f t="shared" si="14"/>
        <v>10.17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512</v>
      </c>
      <c r="C25" s="6" t="str">
        <f t="shared" si="9"/>
        <v>金曜日</v>
      </c>
      <c r="D25" s="6"/>
      <c r="E25" s="6" t="str">
        <f t="shared" si="10"/>
        <v/>
      </c>
      <c r="F25" s="6" t="s">
        <v>526</v>
      </c>
      <c r="G25" s="6" t="s">
        <v>529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0.37</v>
      </c>
      <c r="Q25" s="3">
        <f>IF($E25="〇",P25*基本シート!$E$2,P25*VLOOKUP(LEFT(Q$6,FIND("(",Q$6)-1),基本シート!$B$6:$C$29,2,FALSE))</f>
        <v>11.066699999999999</v>
      </c>
      <c r="R25" s="3">
        <v>0.09</v>
      </c>
      <c r="S25" s="3">
        <f>IF($E25="〇",R25*基本シート!$E$2,R25*VLOOKUP(LEFT(S$6,FIND("(",S$6)-1),基本シート!$B$6:$C$29,2,FALSE))</f>
        <v>2.6919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0.51</v>
      </c>
      <c r="BE25" s="3">
        <f t="shared" si="8"/>
        <v>15</v>
      </c>
      <c r="BF25" s="3">
        <v>0</v>
      </c>
      <c r="BG25" s="3">
        <v>0</v>
      </c>
      <c r="BH25" s="3">
        <v>0</v>
      </c>
      <c r="BI25" s="3">
        <v>0</v>
      </c>
      <c r="BJ25" s="3">
        <v>0.01</v>
      </c>
      <c r="BK25" s="3">
        <v>0.27</v>
      </c>
      <c r="BL25" s="3">
        <v>1.2</v>
      </c>
      <c r="BM25" s="3">
        <v>1.66</v>
      </c>
      <c r="BN25" s="3">
        <v>1.85</v>
      </c>
      <c r="BO25" s="3">
        <v>3.29</v>
      </c>
      <c r="BP25" s="3">
        <v>3.77</v>
      </c>
      <c r="BQ25" s="3">
        <v>3.52</v>
      </c>
      <c r="BR25" s="3">
        <v>4.29</v>
      </c>
      <c r="BS25" s="3">
        <v>2.14</v>
      </c>
      <c r="BT25" s="3">
        <v>1.31</v>
      </c>
      <c r="BU25" s="3">
        <v>1.23</v>
      </c>
      <c r="BV25" s="3">
        <v>0.6</v>
      </c>
      <c r="BW25" s="3">
        <v>0.11</v>
      </c>
      <c r="BX25" s="3">
        <v>0.05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0.41</v>
      </c>
      <c r="CW25" s="3">
        <f>CV25*基本シート!$C$3</f>
        <v>6.56</v>
      </c>
      <c r="CX25" s="3">
        <v>2.87</v>
      </c>
      <c r="CY25" s="3">
        <f>CX25*基本シート!$C$3</f>
        <v>45.92</v>
      </c>
      <c r="CZ25" s="3">
        <v>3.35</v>
      </c>
      <c r="DA25" s="3">
        <f>CZ25*基本シート!$C$3</f>
        <v>53.6</v>
      </c>
      <c r="DB25" s="3">
        <v>4.1100000000000003</v>
      </c>
      <c r="DC25" s="3">
        <f>DB25*基本シート!$C$3</f>
        <v>65.760000000000005</v>
      </c>
      <c r="DD25" s="3">
        <v>1.98</v>
      </c>
      <c r="DE25" s="3">
        <f>DD25*基本シート!$C$3</f>
        <v>31.68</v>
      </c>
      <c r="DF25" s="3">
        <v>1.1399999999999999</v>
      </c>
      <c r="DG25" s="3">
        <f>DF25*基本シート!$C$3</f>
        <v>18.239999999999998</v>
      </c>
      <c r="DH25" s="3">
        <v>1.05</v>
      </c>
      <c r="DI25" s="3">
        <f>DH25*基本シート!$C$3</f>
        <v>16.8</v>
      </c>
      <c r="DJ25" s="3">
        <v>0.38</v>
      </c>
      <c r="DK25" s="3">
        <f>DJ25*基本シート!$C$3</f>
        <v>6.08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15.300000000000004</v>
      </c>
      <c r="EA25" s="3">
        <f>ROUND(DZ25*基本シート!$C$3,0)</f>
        <v>245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0.11</v>
      </c>
      <c r="EH25" s="3">
        <v>0.56000000000000005</v>
      </c>
      <c r="EI25" s="3">
        <v>1.1399999999999999</v>
      </c>
      <c r="EJ25" s="3">
        <v>1.62</v>
      </c>
      <c r="EK25" s="3">
        <v>2.68</v>
      </c>
      <c r="EL25" s="3">
        <v>0.71</v>
      </c>
      <c r="EM25" s="3">
        <v>0</v>
      </c>
      <c r="EN25" s="3">
        <v>0.01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6.83</v>
      </c>
      <c r="FA25" s="3">
        <v>0.26</v>
      </c>
      <c r="FB25" s="3">
        <v>0.25</v>
      </c>
      <c r="FC25" s="3">
        <v>0.24</v>
      </c>
      <c r="FD25" s="3">
        <v>0.24</v>
      </c>
      <c r="FE25" s="3">
        <v>7.0000000000000007E-2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</v>
      </c>
      <c r="FP25" s="3">
        <v>0</v>
      </c>
      <c r="FQ25" s="3">
        <v>0.35</v>
      </c>
      <c r="FR25" s="3">
        <v>0.88</v>
      </c>
      <c r="FS25" s="3">
        <v>0.14000000000000001</v>
      </c>
      <c r="FT25" s="3">
        <v>0.8</v>
      </c>
      <c r="FU25" s="3">
        <v>0.98</v>
      </c>
      <c r="FV25" s="3">
        <v>0.78</v>
      </c>
      <c r="FW25" s="3">
        <v>0.31</v>
      </c>
      <c r="FX25" s="3">
        <v>0.26</v>
      </c>
      <c r="FY25" s="3">
        <f t="shared" si="13"/>
        <v>5.57</v>
      </c>
      <c r="FZ25" s="3">
        <v>0.26</v>
      </c>
      <c r="GA25" s="3">
        <v>0.25</v>
      </c>
      <c r="GB25" s="3">
        <v>0.24</v>
      </c>
      <c r="GC25" s="3">
        <v>0.24</v>
      </c>
      <c r="GD25" s="3">
        <v>0.45</v>
      </c>
      <c r="GE25" s="3">
        <v>0.25</v>
      </c>
      <c r="GF25" s="3">
        <v>0.65</v>
      </c>
      <c r="GG25" s="3">
        <v>0.52</v>
      </c>
      <c r="GH25" s="3">
        <v>0.23</v>
      </c>
      <c r="GI25" s="3">
        <v>0.2</v>
      </c>
      <c r="GJ25" s="3">
        <v>0.19</v>
      </c>
      <c r="GK25" s="3">
        <v>0.17</v>
      </c>
      <c r="GL25" s="3">
        <v>0.17</v>
      </c>
      <c r="GM25" s="3">
        <v>0.17</v>
      </c>
      <c r="GN25" s="3">
        <v>0.17</v>
      </c>
      <c r="GO25" s="3">
        <v>0.18</v>
      </c>
      <c r="GP25" s="3">
        <v>0.57999999999999996</v>
      </c>
      <c r="GQ25" s="3">
        <v>0.99</v>
      </c>
      <c r="GR25" s="3">
        <v>0.19</v>
      </c>
      <c r="GS25" s="3">
        <v>0.81</v>
      </c>
      <c r="GT25" s="3">
        <v>0.98</v>
      </c>
      <c r="GU25" s="3">
        <v>0.79</v>
      </c>
      <c r="GV25" s="3">
        <v>0.31</v>
      </c>
      <c r="GW25" s="3">
        <v>0.26</v>
      </c>
      <c r="GX25" s="3">
        <f t="shared" si="14"/>
        <v>9.25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513</v>
      </c>
      <c r="C26" s="6" t="str">
        <f t="shared" si="9"/>
        <v>土曜日</v>
      </c>
      <c r="D26" s="6"/>
      <c r="E26" s="6" t="str">
        <f t="shared" si="10"/>
        <v>〇</v>
      </c>
      <c r="F26" s="6" t="s">
        <v>526</v>
      </c>
      <c r="G26" s="6" t="s">
        <v>527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0.03</v>
      </c>
      <c r="O26" s="3">
        <f>IF($E26="〇",N26*基本シート!$E$2,N26*VLOOKUP(LEFT(O$6,FIND("(",O$6)-1),基本シート!$B$6:$C$29,2,FALSE))</f>
        <v>0.89729999999999999</v>
      </c>
      <c r="P26" s="3">
        <v>0.3</v>
      </c>
      <c r="Q26" s="3">
        <f>IF($E26="〇",P26*基本シート!$E$2,P26*VLOOKUP(LEFT(Q$6,FIND("(",Q$6)-1),基本シート!$B$6:$C$29,2,FALSE))</f>
        <v>8.972999999999999</v>
      </c>
      <c r="R26" s="3">
        <v>0.74</v>
      </c>
      <c r="S26" s="3">
        <f>IF($E26="〇",R26*基本シート!$E$2,R26*VLOOKUP(LEFT(S$6,FIND("(",S$6)-1),基本シート!$B$6:$C$29,2,FALSE))</f>
        <v>22.133399999999998</v>
      </c>
      <c r="T26" s="3">
        <v>0.33</v>
      </c>
      <c r="U26" s="3">
        <f>IF($E26="〇",T26*基本シート!$E$2,T26*VLOOKUP(LEFT(U$6,FIND("(",U$6)-1),基本シート!$B$6:$C$29,2,FALSE))</f>
        <v>9.8703000000000003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0.01</v>
      </c>
      <c r="AC26" s="3">
        <f>IF($E26="〇",AB26*基本シート!$E$2,AB26*VLOOKUP(LEFT(AC$6,FIND("(",AC$6)-1),基本シート!$B$6:$C$29,2,FALSE))</f>
        <v>0.29910000000000003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1.42</v>
      </c>
      <c r="BE26" s="3">
        <f t="shared" si="8"/>
        <v>42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0.04</v>
      </c>
      <c r="BL26" s="3">
        <v>0.33</v>
      </c>
      <c r="BM26" s="3">
        <v>1.24</v>
      </c>
      <c r="BN26" s="3">
        <v>1.63</v>
      </c>
      <c r="BO26" s="3">
        <v>2.87</v>
      </c>
      <c r="BP26" s="3">
        <v>2.38</v>
      </c>
      <c r="BQ26" s="3">
        <v>3.11</v>
      </c>
      <c r="BR26" s="3">
        <v>1.37</v>
      </c>
      <c r="BS26" s="3">
        <v>1.74</v>
      </c>
      <c r="BT26" s="3">
        <v>1.87</v>
      </c>
      <c r="BU26" s="3">
        <v>1.8</v>
      </c>
      <c r="BV26" s="3">
        <v>1.43</v>
      </c>
      <c r="BW26" s="3">
        <v>1.06</v>
      </c>
      <c r="BX26" s="3">
        <v>0.11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0.01</v>
      </c>
      <c r="CU26" s="3">
        <f>CT26*基本シート!$C$3</f>
        <v>0.16</v>
      </c>
      <c r="CV26" s="3">
        <v>0.17</v>
      </c>
      <c r="CW26" s="3">
        <f>CV26*基本シート!$C$3</f>
        <v>2.72</v>
      </c>
      <c r="CX26" s="3">
        <v>0.02</v>
      </c>
      <c r="CY26" s="3">
        <f>CX26*基本シート!$C$3</f>
        <v>0.32</v>
      </c>
      <c r="CZ26" s="3">
        <v>1.1200000000000001</v>
      </c>
      <c r="DA26" s="3">
        <f>CZ26*基本シート!$C$3</f>
        <v>17.920000000000002</v>
      </c>
      <c r="DB26" s="3">
        <v>0.97</v>
      </c>
      <c r="DC26" s="3">
        <f>DB26*基本シート!$C$3</f>
        <v>15.52</v>
      </c>
      <c r="DD26" s="3">
        <v>1.47</v>
      </c>
      <c r="DE26" s="3">
        <f>DD26*基本シート!$C$3</f>
        <v>23.52</v>
      </c>
      <c r="DF26" s="3">
        <v>1.54</v>
      </c>
      <c r="DG26" s="3">
        <f>DF26*基本シート!$C$3</f>
        <v>24.64</v>
      </c>
      <c r="DH26" s="3">
        <v>1.61</v>
      </c>
      <c r="DI26" s="3">
        <f>DH26*基本シート!$C$3</f>
        <v>25.76</v>
      </c>
      <c r="DJ26" s="3">
        <v>0.86</v>
      </c>
      <c r="DK26" s="3">
        <f>DJ26*基本シート!$C$3</f>
        <v>13.76</v>
      </c>
      <c r="DL26" s="3">
        <v>0.22</v>
      </c>
      <c r="DM26" s="3">
        <f>DL26*基本シート!$C$3</f>
        <v>3.52</v>
      </c>
      <c r="DN26" s="3">
        <v>0.02</v>
      </c>
      <c r="DO26" s="3">
        <f>DN26*基本シート!$C$3</f>
        <v>0.32</v>
      </c>
      <c r="DP26" s="3">
        <v>0</v>
      </c>
      <c r="DQ26" s="3">
        <f>DP26*基本シート!$C$3</f>
        <v>0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8.02</v>
      </c>
      <c r="EA26" s="3">
        <f>ROUND(DZ26*基本シート!$C$3,0)</f>
        <v>128</v>
      </c>
      <c r="EB26" s="3">
        <v>0</v>
      </c>
      <c r="EC26" s="3">
        <v>0</v>
      </c>
      <c r="ED26" s="3">
        <v>0</v>
      </c>
      <c r="EE26" s="3">
        <v>0</v>
      </c>
      <c r="EF26" s="3">
        <v>0.03</v>
      </c>
      <c r="EG26" s="3">
        <v>0.01</v>
      </c>
      <c r="EH26" s="3">
        <v>0.08</v>
      </c>
      <c r="EI26" s="3">
        <v>0.73</v>
      </c>
      <c r="EJ26" s="3">
        <v>1.1499999999999999</v>
      </c>
      <c r="EK26" s="3">
        <v>2.0699999999999998</v>
      </c>
      <c r="EL26" s="3">
        <v>1.58</v>
      </c>
      <c r="EM26" s="3">
        <v>1.24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6.8900000000000006</v>
      </c>
      <c r="FA26" s="3">
        <v>0.25</v>
      </c>
      <c r="FB26" s="3">
        <v>0.23</v>
      </c>
      <c r="FC26" s="3">
        <v>0.23</v>
      </c>
      <c r="FD26" s="3">
        <v>0.22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</v>
      </c>
      <c r="FP26" s="3">
        <v>0</v>
      </c>
      <c r="FQ26" s="3">
        <v>0.03</v>
      </c>
      <c r="FR26" s="3">
        <v>0.17</v>
      </c>
      <c r="FS26" s="3">
        <v>0.48</v>
      </c>
      <c r="FT26" s="3">
        <v>0.54</v>
      </c>
      <c r="FU26" s="3">
        <v>0.95</v>
      </c>
      <c r="FV26" s="3">
        <v>0.56999999999999995</v>
      </c>
      <c r="FW26" s="3">
        <v>0.38</v>
      </c>
      <c r="FX26" s="3">
        <v>0.24</v>
      </c>
      <c r="FY26" s="3">
        <f t="shared" si="13"/>
        <v>4.3000000000000007</v>
      </c>
      <c r="FZ26" s="3">
        <v>0.25</v>
      </c>
      <c r="GA26" s="3">
        <v>0.23</v>
      </c>
      <c r="GB26" s="3">
        <v>0.23</v>
      </c>
      <c r="GC26" s="3">
        <v>0.25</v>
      </c>
      <c r="GD26" s="3">
        <v>0.27</v>
      </c>
      <c r="GE26" s="3">
        <v>0.77</v>
      </c>
      <c r="GF26" s="3">
        <v>0.57999999999999996</v>
      </c>
      <c r="GG26" s="3">
        <v>0.51</v>
      </c>
      <c r="GH26" s="3">
        <v>0.47</v>
      </c>
      <c r="GI26" s="3">
        <v>0.63</v>
      </c>
      <c r="GJ26" s="3">
        <v>0.79</v>
      </c>
      <c r="GK26" s="3">
        <v>0.75</v>
      </c>
      <c r="GL26" s="3">
        <v>0.41</v>
      </c>
      <c r="GM26" s="3">
        <v>0.27</v>
      </c>
      <c r="GN26" s="3">
        <v>0.33</v>
      </c>
      <c r="GO26" s="3">
        <v>0.19</v>
      </c>
      <c r="GP26" s="3">
        <v>0.6</v>
      </c>
      <c r="GQ26" s="3">
        <v>1.01</v>
      </c>
      <c r="GR26" s="3">
        <v>0.56999999999999995</v>
      </c>
      <c r="GS26" s="3">
        <v>0.54</v>
      </c>
      <c r="GT26" s="3">
        <v>0.95</v>
      </c>
      <c r="GU26" s="3">
        <v>0.56999999999999995</v>
      </c>
      <c r="GV26" s="3">
        <v>0.38</v>
      </c>
      <c r="GW26" s="3">
        <v>0.24</v>
      </c>
      <c r="GX26" s="3">
        <f t="shared" si="14"/>
        <v>11.790000000000003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514</v>
      </c>
      <c r="C27" s="6" t="str">
        <f t="shared" si="9"/>
        <v>日曜日</v>
      </c>
      <c r="D27" s="6"/>
      <c r="E27" s="6" t="str">
        <f t="shared" si="10"/>
        <v>〇</v>
      </c>
      <c r="F27" s="6" t="s">
        <v>527</v>
      </c>
      <c r="G27" s="6" t="s">
        <v>526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</v>
      </c>
      <c r="Q27" s="3">
        <f>IF($E27="〇",P27*基本シート!$E$2,P27*VLOOKUP(LEFT(Q$6,FIND("(",Q$6)-1),基本シート!$B$6:$C$29,2,FALSE))</f>
        <v>0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0.02</v>
      </c>
      <c r="AQ27" s="3">
        <f>IF($E27="〇",AP27*基本シート!$E$2,AP27*VLOOKUP(LEFT(AQ$6,FIND("(",AQ$6)-1),基本シート!$B$6:$C$29,2,FALSE))</f>
        <v>0.59820000000000007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0.02</v>
      </c>
      <c r="AY27" s="3">
        <f>IF($E27="〇",AX27*基本シート!$E$2,AX27*VLOOKUP(LEFT(AY$6,FIND("(",AY$6)-1),基本シート!$B$6:$C$29,2,FALSE))</f>
        <v>0.59820000000000007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0.05</v>
      </c>
      <c r="BE27" s="3">
        <f t="shared" si="8"/>
        <v>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0.52</v>
      </c>
      <c r="BL27" s="3">
        <v>1.69</v>
      </c>
      <c r="BM27" s="3">
        <v>3.79</v>
      </c>
      <c r="BN27" s="3">
        <v>5.84</v>
      </c>
      <c r="BO27" s="3">
        <v>7.42</v>
      </c>
      <c r="BP27" s="3">
        <v>5.97</v>
      </c>
      <c r="BQ27" s="3">
        <v>6.85</v>
      </c>
      <c r="BR27" s="3">
        <v>7.97</v>
      </c>
      <c r="BS27" s="3">
        <v>3.34</v>
      </c>
      <c r="BT27" s="3">
        <v>3.02</v>
      </c>
      <c r="BU27" s="3">
        <v>3.14</v>
      </c>
      <c r="BV27" s="3">
        <v>2.19</v>
      </c>
      <c r="BW27" s="3">
        <v>1.78</v>
      </c>
      <c r="BX27" s="3">
        <v>0.14000000000000001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0.01</v>
      </c>
      <c r="CO27" s="3">
        <f>CN27*基本シート!$C$3</f>
        <v>0.16</v>
      </c>
      <c r="CP27" s="3">
        <v>0</v>
      </c>
      <c r="CQ27" s="3">
        <f>CP27*基本シート!$C$3</f>
        <v>0</v>
      </c>
      <c r="CR27" s="3">
        <v>0.67</v>
      </c>
      <c r="CS27" s="3">
        <f>CR27*基本シート!$C$3</f>
        <v>10.72</v>
      </c>
      <c r="CT27" s="3">
        <v>3.91</v>
      </c>
      <c r="CU27" s="3">
        <f>CT27*基本シート!$C$3</f>
        <v>62.56</v>
      </c>
      <c r="CV27" s="3">
        <v>6.83</v>
      </c>
      <c r="CW27" s="3">
        <f>CV27*基本シート!$C$3</f>
        <v>109.28</v>
      </c>
      <c r="CX27" s="3">
        <v>5.32</v>
      </c>
      <c r="CY27" s="3">
        <f>CX27*基本シート!$C$3</f>
        <v>85.12</v>
      </c>
      <c r="CZ27" s="3">
        <v>5.83</v>
      </c>
      <c r="DA27" s="3">
        <f>CZ27*基本シート!$C$3</f>
        <v>93.28</v>
      </c>
      <c r="DB27" s="3">
        <v>7.4</v>
      </c>
      <c r="DC27" s="3">
        <f>DB27*基本シート!$C$3</f>
        <v>118.4</v>
      </c>
      <c r="DD27" s="3">
        <v>2.94</v>
      </c>
      <c r="DE27" s="3">
        <f>DD27*基本シート!$C$3</f>
        <v>47.04</v>
      </c>
      <c r="DF27" s="3">
        <v>2.82</v>
      </c>
      <c r="DG27" s="3">
        <f>DF27*基本シート!$C$3</f>
        <v>45.12</v>
      </c>
      <c r="DH27" s="3">
        <v>2.67</v>
      </c>
      <c r="DI27" s="3">
        <f>DH27*基本シート!$C$3</f>
        <v>42.72</v>
      </c>
      <c r="DJ27" s="3">
        <v>1.31</v>
      </c>
      <c r="DK27" s="3">
        <f>DJ27*基本シート!$C$3</f>
        <v>20.96</v>
      </c>
      <c r="DL27" s="3">
        <v>0.1</v>
      </c>
      <c r="DM27" s="3">
        <f>DL27*基本シート!$C$3</f>
        <v>1.6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39.83</v>
      </c>
      <c r="EA27" s="3">
        <f>ROUND(DZ27*基本シート!$C$3,0)</f>
        <v>637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0.27</v>
      </c>
      <c r="EH27" s="3">
        <v>1.47</v>
      </c>
      <c r="EI27" s="3">
        <v>2.91</v>
      </c>
      <c r="EJ27" s="3">
        <v>1.38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6.03</v>
      </c>
      <c r="FA27" s="3">
        <v>0.34</v>
      </c>
      <c r="FB27" s="3">
        <v>0.28999999999999998</v>
      </c>
      <c r="FC27" s="3">
        <v>0.28999999999999998</v>
      </c>
      <c r="FD27" s="3">
        <v>0.28000000000000003</v>
      </c>
      <c r="FE27" s="3">
        <v>0.2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0.01</v>
      </c>
      <c r="FO27" s="3">
        <v>0</v>
      </c>
      <c r="FP27" s="3">
        <v>0</v>
      </c>
      <c r="FQ27" s="3">
        <v>0.02</v>
      </c>
      <c r="FR27" s="3">
        <v>0.69</v>
      </c>
      <c r="FS27" s="3">
        <v>0.55000000000000004</v>
      </c>
      <c r="FT27" s="3">
        <v>0.77</v>
      </c>
      <c r="FU27" s="3">
        <v>0.8</v>
      </c>
      <c r="FV27" s="3">
        <v>0.81</v>
      </c>
      <c r="FW27" s="3">
        <v>0.38</v>
      </c>
      <c r="FX27" s="3">
        <v>0.28999999999999998</v>
      </c>
      <c r="FY27" s="3">
        <f t="shared" si="13"/>
        <v>5.73</v>
      </c>
      <c r="FZ27" s="3">
        <v>0.34</v>
      </c>
      <c r="GA27" s="3">
        <v>0.28999999999999998</v>
      </c>
      <c r="GB27" s="3">
        <v>0.28999999999999998</v>
      </c>
      <c r="GC27" s="3">
        <v>0.28000000000000003</v>
      </c>
      <c r="GD27" s="3">
        <v>0.2</v>
      </c>
      <c r="GE27" s="3">
        <v>0.24</v>
      </c>
      <c r="GF27" s="3">
        <v>0.22</v>
      </c>
      <c r="GG27" s="3">
        <v>0.21</v>
      </c>
      <c r="GH27" s="3">
        <v>0.55000000000000004</v>
      </c>
      <c r="GI27" s="3">
        <v>0.59</v>
      </c>
      <c r="GJ27" s="3">
        <v>0.65</v>
      </c>
      <c r="GK27" s="3">
        <v>1.02</v>
      </c>
      <c r="GL27" s="3">
        <v>0.57999999999999996</v>
      </c>
      <c r="GM27" s="3">
        <v>0.41</v>
      </c>
      <c r="GN27" s="3">
        <v>0.2</v>
      </c>
      <c r="GO27" s="3">
        <v>0.47</v>
      </c>
      <c r="GP27" s="3">
        <v>0.9</v>
      </c>
      <c r="GQ27" s="3">
        <v>2.39</v>
      </c>
      <c r="GR27" s="3">
        <v>0.69</v>
      </c>
      <c r="GS27" s="3">
        <v>0.77</v>
      </c>
      <c r="GT27" s="3">
        <v>0.8</v>
      </c>
      <c r="GU27" s="3">
        <v>0.82</v>
      </c>
      <c r="GV27" s="3">
        <v>0.38</v>
      </c>
      <c r="GW27" s="3">
        <v>0.28999999999999998</v>
      </c>
      <c r="GX27" s="3">
        <f t="shared" si="14"/>
        <v>13.58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515</v>
      </c>
      <c r="C28" s="6" t="str">
        <f t="shared" si="9"/>
        <v>月曜日</v>
      </c>
      <c r="D28" s="6"/>
      <c r="E28" s="6" t="str">
        <f t="shared" si="10"/>
        <v/>
      </c>
      <c r="F28" s="6" t="s">
        <v>526</v>
      </c>
      <c r="G28" s="6" t="s">
        <v>527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0.25</v>
      </c>
      <c r="Q28" s="3">
        <f>IF($E28="〇",P28*基本シート!$E$2,P28*VLOOKUP(LEFT(Q$6,FIND("(",Q$6)-1),基本シート!$B$6:$C$29,2,FALSE))</f>
        <v>7.4775</v>
      </c>
      <c r="R28" s="3">
        <v>0.23</v>
      </c>
      <c r="S28" s="3">
        <f>IF($E28="〇",R28*基本シート!$E$2,R28*VLOOKUP(LEFT(S$6,FIND("(",S$6)-1),基本シート!$B$6:$C$29,2,FALSE))</f>
        <v>6.8793000000000006</v>
      </c>
      <c r="T28" s="3">
        <v>0.54</v>
      </c>
      <c r="U28" s="3">
        <f>IF($E28="〇",T28*基本シート!$E$2,T28*VLOOKUP(LEFT(U$6,FIND("(",U$6)-1),基本シート!$B$6:$C$29,2,FALSE))</f>
        <v>16.151400000000002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0.01</v>
      </c>
      <c r="AW28" s="3">
        <f>IF($E28="〇",AV28*基本シート!$E$2,AV28*VLOOKUP(LEFT(AW$6,FIND("(",AW$6)-1),基本シート!$B$6:$C$29,2,FALSE))</f>
        <v>0.36979999999999996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1.08</v>
      </c>
      <c r="BE28" s="3">
        <f t="shared" si="8"/>
        <v>33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0.26</v>
      </c>
      <c r="BL28" s="3">
        <v>0.47</v>
      </c>
      <c r="BM28" s="3">
        <v>2.29</v>
      </c>
      <c r="BN28" s="3">
        <v>1.9</v>
      </c>
      <c r="BO28" s="3">
        <v>4.01</v>
      </c>
      <c r="BP28" s="3">
        <v>8.01</v>
      </c>
      <c r="BQ28" s="3">
        <v>7.11</v>
      </c>
      <c r="BR28" s="3">
        <v>8.4</v>
      </c>
      <c r="BS28" s="3">
        <v>7.71</v>
      </c>
      <c r="BT28" s="3">
        <v>6.47</v>
      </c>
      <c r="BU28" s="3">
        <v>5.13</v>
      </c>
      <c r="BV28" s="3">
        <v>3.23</v>
      </c>
      <c r="BW28" s="3">
        <v>1.26</v>
      </c>
      <c r="BX28" s="3">
        <v>0.11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0.22</v>
      </c>
      <c r="CS28" s="3">
        <f>CR28*基本シート!$C$3</f>
        <v>3.52</v>
      </c>
      <c r="CT28" s="3">
        <v>0.03</v>
      </c>
      <c r="CU28" s="3">
        <f>CT28*基本シート!$C$3</f>
        <v>0.48</v>
      </c>
      <c r="CV28" s="3">
        <v>1.82</v>
      </c>
      <c r="CW28" s="3">
        <f>CV28*基本シート!$C$3</f>
        <v>29.12</v>
      </c>
      <c r="CX28" s="3">
        <v>6.45</v>
      </c>
      <c r="CY28" s="3">
        <f>CX28*基本シート!$C$3</f>
        <v>103.2</v>
      </c>
      <c r="CZ28" s="3">
        <v>6.96</v>
      </c>
      <c r="DA28" s="3">
        <f>CZ28*基本シート!$C$3</f>
        <v>111.36</v>
      </c>
      <c r="DB28" s="3">
        <v>8.25</v>
      </c>
      <c r="DC28" s="3">
        <f>DB28*基本シート!$C$3</f>
        <v>132</v>
      </c>
      <c r="DD28" s="3">
        <v>7.56</v>
      </c>
      <c r="DE28" s="3">
        <f>DD28*基本シート!$C$3</f>
        <v>120.96</v>
      </c>
      <c r="DF28" s="3">
        <v>6.31</v>
      </c>
      <c r="DG28" s="3">
        <f>DF28*基本シート!$C$3</f>
        <v>100.96</v>
      </c>
      <c r="DH28" s="3">
        <v>4.91</v>
      </c>
      <c r="DI28" s="3">
        <f>DH28*基本シート!$C$3</f>
        <v>78.56</v>
      </c>
      <c r="DJ28" s="3">
        <v>2.56</v>
      </c>
      <c r="DK28" s="3">
        <f>DJ28*基本シート!$C$3</f>
        <v>40.96</v>
      </c>
      <c r="DL28" s="3">
        <v>0.23</v>
      </c>
      <c r="DM28" s="3">
        <f>DL28*基本シート!$C$3</f>
        <v>3.68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45.33</v>
      </c>
      <c r="EA28" s="3">
        <f>ROUND(DZ28*基本シート!$C$3,0)</f>
        <v>725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0.02</v>
      </c>
      <c r="EH28" s="3">
        <v>0.15</v>
      </c>
      <c r="EI28" s="3">
        <v>1.64</v>
      </c>
      <c r="EJ28" s="3">
        <v>1.66</v>
      </c>
      <c r="EK28" s="3">
        <v>2</v>
      </c>
      <c r="EL28" s="3">
        <v>1.39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6.8599999999999994</v>
      </c>
      <c r="FA28" s="3">
        <v>0.27</v>
      </c>
      <c r="FB28" s="3">
        <v>0.31</v>
      </c>
      <c r="FC28" s="3">
        <v>0.19</v>
      </c>
      <c r="FD28" s="3">
        <v>0.18</v>
      </c>
      <c r="FE28" s="3">
        <v>0.14000000000000001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0.01</v>
      </c>
      <c r="FO28" s="3">
        <v>0</v>
      </c>
      <c r="FP28" s="3">
        <v>0</v>
      </c>
      <c r="FQ28" s="3">
        <v>0</v>
      </c>
      <c r="FR28" s="3">
        <v>0.24</v>
      </c>
      <c r="FS28" s="3">
        <v>0.8</v>
      </c>
      <c r="FT28" s="3">
        <v>0.97</v>
      </c>
      <c r="FU28" s="3">
        <v>1.1299999999999999</v>
      </c>
      <c r="FV28" s="3">
        <v>0.81</v>
      </c>
      <c r="FW28" s="3">
        <v>0.64</v>
      </c>
      <c r="FX28" s="3">
        <v>0.35</v>
      </c>
      <c r="FY28" s="3">
        <f t="shared" si="13"/>
        <v>6.05</v>
      </c>
      <c r="FZ28" s="3">
        <v>0.27</v>
      </c>
      <c r="GA28" s="3">
        <v>0.31</v>
      </c>
      <c r="GB28" s="3">
        <v>0.19</v>
      </c>
      <c r="GC28" s="3">
        <v>0.18</v>
      </c>
      <c r="GD28" s="3">
        <v>0.39</v>
      </c>
      <c r="GE28" s="3">
        <v>0.47</v>
      </c>
      <c r="GF28" s="3">
        <v>0.86</v>
      </c>
      <c r="GG28" s="3">
        <v>0.44</v>
      </c>
      <c r="GH28" s="3">
        <v>0.21</v>
      </c>
      <c r="GI28" s="3">
        <v>0.19</v>
      </c>
      <c r="GJ28" s="3">
        <v>0.17</v>
      </c>
      <c r="GK28" s="3">
        <v>0.15</v>
      </c>
      <c r="GL28" s="3">
        <v>0.16</v>
      </c>
      <c r="GM28" s="3">
        <v>0.16</v>
      </c>
      <c r="GN28" s="3">
        <v>0.16</v>
      </c>
      <c r="GO28" s="3">
        <v>0.22</v>
      </c>
      <c r="GP28" s="3">
        <v>0.67</v>
      </c>
      <c r="GQ28" s="3">
        <v>1.27</v>
      </c>
      <c r="GR28" s="3">
        <v>0.91</v>
      </c>
      <c r="GS28" s="3">
        <v>0.97</v>
      </c>
      <c r="GT28" s="3">
        <v>1.1299999999999999</v>
      </c>
      <c r="GU28" s="3">
        <v>0.82</v>
      </c>
      <c r="GV28" s="3">
        <v>0.65</v>
      </c>
      <c r="GW28" s="3">
        <v>0.35</v>
      </c>
      <c r="GX28" s="3">
        <f t="shared" si="14"/>
        <v>11.3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516</v>
      </c>
      <c r="C29" s="6" t="str">
        <f t="shared" si="9"/>
        <v>火曜日</v>
      </c>
      <c r="D29" s="6"/>
      <c r="E29" s="6" t="str">
        <f t="shared" si="10"/>
        <v/>
      </c>
      <c r="F29" s="6" t="s">
        <v>526</v>
      </c>
      <c r="G29" s="6" t="s">
        <v>526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0.06</v>
      </c>
      <c r="M29" s="3">
        <f>IF($E29="〇",L29*基本シート!$E$2,L29*VLOOKUP(LEFT(M$6,FIND("(",M$6)-1),基本シート!$B$6:$C$29,2,FALSE))</f>
        <v>1.7946</v>
      </c>
      <c r="N29" s="3">
        <v>0.27</v>
      </c>
      <c r="O29" s="3">
        <f>IF($E29="〇",N29*基本シート!$E$2,N29*VLOOKUP(LEFT(O$6,FIND("(",O$6)-1),基本シート!$B$6:$C$29,2,FALSE))</f>
        <v>8.0757000000000012</v>
      </c>
      <c r="P29" s="3">
        <v>0.46</v>
      </c>
      <c r="Q29" s="3">
        <f>IF($E29="〇",P29*基本シート!$E$2,P29*VLOOKUP(LEFT(Q$6,FIND("(",Q$6)-1),基本シート!$B$6:$C$29,2,FALSE))</f>
        <v>13.758600000000001</v>
      </c>
      <c r="R29" s="3">
        <v>0.08</v>
      </c>
      <c r="S29" s="3">
        <f>IF($E29="〇",R29*基本シート!$E$2,R29*VLOOKUP(LEFT(S$6,FIND("(",S$6)-1),基本シート!$B$6:$C$29,2,FALSE))</f>
        <v>2.3928000000000003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0.93</v>
      </c>
      <c r="BE29" s="3">
        <f t="shared" si="8"/>
        <v>28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0.39</v>
      </c>
      <c r="BL29" s="3">
        <v>1.79</v>
      </c>
      <c r="BM29" s="3">
        <v>2.08</v>
      </c>
      <c r="BN29" s="3">
        <v>2.19</v>
      </c>
      <c r="BO29" s="3">
        <v>1.66</v>
      </c>
      <c r="BP29" s="3">
        <v>4.25</v>
      </c>
      <c r="BQ29" s="3">
        <v>7</v>
      </c>
      <c r="BR29" s="3">
        <v>4.99</v>
      </c>
      <c r="BS29" s="3">
        <v>5.85</v>
      </c>
      <c r="BT29" s="3">
        <v>5.1100000000000003</v>
      </c>
      <c r="BU29" s="3">
        <v>2.78</v>
      </c>
      <c r="BV29" s="3">
        <v>2.2999999999999998</v>
      </c>
      <c r="BW29" s="3">
        <v>0.81</v>
      </c>
      <c r="BX29" s="3">
        <v>0.14000000000000001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0.01</v>
      </c>
      <c r="CQ29" s="3">
        <f>CP29*基本シート!$C$3</f>
        <v>0.16</v>
      </c>
      <c r="CR29" s="3">
        <v>0</v>
      </c>
      <c r="CS29" s="3">
        <f>CR29*基本シート!$C$3</f>
        <v>0</v>
      </c>
      <c r="CT29" s="3">
        <v>0.17</v>
      </c>
      <c r="CU29" s="3">
        <f>CT29*基本シート!$C$3</f>
        <v>2.72</v>
      </c>
      <c r="CV29" s="3">
        <v>0</v>
      </c>
      <c r="CW29" s="3">
        <f>CV29*基本シート!$C$3</f>
        <v>0</v>
      </c>
      <c r="CX29" s="3">
        <v>3.51</v>
      </c>
      <c r="CY29" s="3">
        <f>CX29*基本シート!$C$3</f>
        <v>56.16</v>
      </c>
      <c r="CZ29" s="3">
        <v>6.84</v>
      </c>
      <c r="DA29" s="3">
        <f>CZ29*基本シート!$C$3</f>
        <v>109.44</v>
      </c>
      <c r="DB29" s="3">
        <v>4.83</v>
      </c>
      <c r="DC29" s="3">
        <f>DB29*基本シート!$C$3</f>
        <v>77.28</v>
      </c>
      <c r="DD29" s="3">
        <v>5.68</v>
      </c>
      <c r="DE29" s="3">
        <f>DD29*基本シート!$C$3</f>
        <v>90.88</v>
      </c>
      <c r="DF29" s="3">
        <v>4.95</v>
      </c>
      <c r="DG29" s="3">
        <f>DF29*基本シート!$C$3</f>
        <v>79.2</v>
      </c>
      <c r="DH29" s="3">
        <v>2.61</v>
      </c>
      <c r="DI29" s="3">
        <f>DH29*基本シート!$C$3</f>
        <v>41.76</v>
      </c>
      <c r="DJ29" s="3">
        <v>1.73</v>
      </c>
      <c r="DK29" s="3">
        <f>DJ29*基本シート!$C$3</f>
        <v>27.68</v>
      </c>
      <c r="DL29" s="3">
        <v>0.14000000000000001</v>
      </c>
      <c r="DM29" s="3">
        <f>DL29*基本シート!$C$3</f>
        <v>2.2400000000000002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30.510000000000005</v>
      </c>
      <c r="EA29" s="3">
        <f>ROUND(DZ29*基本シート!$C$3,0)</f>
        <v>488</v>
      </c>
      <c r="EB29" s="3">
        <v>0</v>
      </c>
      <c r="EC29" s="3">
        <v>0</v>
      </c>
      <c r="ED29" s="3">
        <v>0</v>
      </c>
      <c r="EE29" s="3">
        <v>0.03</v>
      </c>
      <c r="EF29" s="3">
        <v>0.03</v>
      </c>
      <c r="EG29" s="3">
        <v>0.27</v>
      </c>
      <c r="EH29" s="3">
        <v>1.22</v>
      </c>
      <c r="EI29" s="3">
        <v>1.6</v>
      </c>
      <c r="EJ29" s="3">
        <v>1.79</v>
      </c>
      <c r="EK29" s="3">
        <v>1.45</v>
      </c>
      <c r="EL29" s="3">
        <v>0.53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6.9200000000000008</v>
      </c>
      <c r="FA29" s="3">
        <v>0.22</v>
      </c>
      <c r="FB29" s="3">
        <v>0.23</v>
      </c>
      <c r="FC29" s="3">
        <v>0.16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0.33</v>
      </c>
      <c r="FS29" s="3">
        <v>1.19</v>
      </c>
      <c r="FT29" s="3">
        <v>1.03</v>
      </c>
      <c r="FU29" s="3">
        <v>0.81</v>
      </c>
      <c r="FV29" s="3">
        <v>1.02</v>
      </c>
      <c r="FW29" s="3">
        <v>0.64</v>
      </c>
      <c r="FX29" s="3">
        <v>0.31</v>
      </c>
      <c r="FY29" s="3">
        <f t="shared" si="13"/>
        <v>5.9399999999999995</v>
      </c>
      <c r="FZ29" s="3">
        <v>0.22</v>
      </c>
      <c r="GA29" s="3">
        <v>0.23</v>
      </c>
      <c r="GB29" s="3">
        <v>0.22</v>
      </c>
      <c r="GC29" s="3">
        <v>0.24</v>
      </c>
      <c r="GD29" s="3">
        <v>0.43</v>
      </c>
      <c r="GE29" s="3">
        <v>0.2</v>
      </c>
      <c r="GF29" s="3">
        <v>0.56999999999999995</v>
      </c>
      <c r="GG29" s="3">
        <v>0.48</v>
      </c>
      <c r="GH29" s="3">
        <v>0.23</v>
      </c>
      <c r="GI29" s="3">
        <v>0.21</v>
      </c>
      <c r="GJ29" s="3">
        <v>0.21</v>
      </c>
      <c r="GK29" s="3">
        <v>0.16</v>
      </c>
      <c r="GL29" s="3">
        <v>0.16</v>
      </c>
      <c r="GM29" s="3">
        <v>0.17</v>
      </c>
      <c r="GN29" s="3">
        <v>0.16</v>
      </c>
      <c r="GO29" s="3">
        <v>0.17</v>
      </c>
      <c r="GP29" s="3">
        <v>0.56999999999999995</v>
      </c>
      <c r="GQ29" s="3">
        <v>1</v>
      </c>
      <c r="GR29" s="3">
        <v>1.33</v>
      </c>
      <c r="GS29" s="3">
        <v>1.03</v>
      </c>
      <c r="GT29" s="3">
        <v>0.81</v>
      </c>
      <c r="GU29" s="3">
        <v>1.02</v>
      </c>
      <c r="GV29" s="3">
        <v>0.65</v>
      </c>
      <c r="GW29" s="3">
        <v>0.31</v>
      </c>
      <c r="GX29" s="3">
        <f t="shared" si="14"/>
        <v>10.780000000000001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517</v>
      </c>
      <c r="C30" s="6" t="str">
        <f t="shared" si="9"/>
        <v>水曜日</v>
      </c>
      <c r="D30" s="6"/>
      <c r="E30" s="6" t="str">
        <f t="shared" si="10"/>
        <v/>
      </c>
      <c r="F30" s="6" t="s">
        <v>529</v>
      </c>
      <c r="G30" s="6" t="s">
        <v>526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0.28999999999999998</v>
      </c>
      <c r="K30" s="3">
        <f>IF($E30="〇",J30*基本シート!$E$2,J30*VLOOKUP(LEFT(K$6,FIND("(",K$6)-1),基本シート!$B$6:$C$29,2,FALSE))</f>
        <v>8.6738999999999997</v>
      </c>
      <c r="L30" s="3">
        <v>0.39</v>
      </c>
      <c r="M30" s="3">
        <f>IF($E30="〇",L30*基本シート!$E$2,L30*VLOOKUP(LEFT(M$6,FIND("(",M$6)-1),基本シート!$B$6:$C$29,2,FALSE))</f>
        <v>11.664900000000001</v>
      </c>
      <c r="N30" s="3">
        <v>0.36</v>
      </c>
      <c r="O30" s="3">
        <f>IF($E30="〇",N30*基本シート!$E$2,N30*VLOOKUP(LEFT(O$6,FIND("(",O$6)-1),基本シート!$B$6:$C$29,2,FALSE))</f>
        <v>10.7676</v>
      </c>
      <c r="P30" s="3">
        <v>0.48</v>
      </c>
      <c r="Q30" s="3">
        <f>IF($E30="〇",P30*基本シート!$E$2,P30*VLOOKUP(LEFT(Q$6,FIND("(",Q$6)-1),基本シート!$B$6:$C$29,2,FALSE))</f>
        <v>14.3568</v>
      </c>
      <c r="R30" s="3">
        <v>0.15</v>
      </c>
      <c r="S30" s="3">
        <f>IF($E30="〇",R30*基本シート!$E$2,R30*VLOOKUP(LEFT(S$6,FIND("(",S$6)-1),基本シート!$B$6:$C$29,2,FALSE))</f>
        <v>4.4864999999999995</v>
      </c>
      <c r="T30" s="3">
        <v>0.59</v>
      </c>
      <c r="U30" s="3">
        <f>IF($E30="〇",T30*基本シート!$E$2,T30*VLOOKUP(LEFT(U$6,FIND("(",U$6)-1),基本シート!$B$6:$C$29,2,FALSE))</f>
        <v>17.646899999999999</v>
      </c>
      <c r="V30" s="3">
        <v>0.33</v>
      </c>
      <c r="W30" s="3">
        <f>IF($E30="〇",V30*基本シート!$E$2,V30*VLOOKUP(LEFT(W$6,FIND("(",W$6)-1),基本シート!$B$6:$C$29,2,FALSE))</f>
        <v>12.2034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0.02</v>
      </c>
      <c r="BA30" s="3">
        <f>IF($E30="〇",AZ30*基本シート!$E$2,AZ30*VLOOKUP(LEFT(BA$6,FIND("(",BA$6)-1),基本シート!$B$6:$C$29,2,FALSE))</f>
        <v>0.59820000000000007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2.6399999999999997</v>
      </c>
      <c r="BE30" s="3">
        <f t="shared" si="8"/>
        <v>82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0.09</v>
      </c>
      <c r="BL30" s="3">
        <v>0.52</v>
      </c>
      <c r="BM30" s="3">
        <v>0.46</v>
      </c>
      <c r="BN30" s="3">
        <v>0.8</v>
      </c>
      <c r="BO30" s="3">
        <v>1</v>
      </c>
      <c r="BP30" s="3">
        <v>3.21</v>
      </c>
      <c r="BQ30" s="3">
        <v>2.36</v>
      </c>
      <c r="BR30" s="3">
        <v>1.7</v>
      </c>
      <c r="BS30" s="3">
        <v>0.43</v>
      </c>
      <c r="BT30" s="3">
        <v>1.04</v>
      </c>
      <c r="BU30" s="3">
        <v>1.32</v>
      </c>
      <c r="BV30" s="3">
        <v>1.39</v>
      </c>
      <c r="BW30" s="3">
        <v>0.43</v>
      </c>
      <c r="BX30" s="3">
        <v>0.1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0.61</v>
      </c>
      <c r="CY30" s="3">
        <f>CX30*基本シート!$C$3</f>
        <v>9.76</v>
      </c>
      <c r="CZ30" s="3">
        <v>0.23</v>
      </c>
      <c r="DA30" s="3">
        <f>CZ30*基本シート!$C$3</f>
        <v>3.68</v>
      </c>
      <c r="DB30" s="3">
        <v>0.47</v>
      </c>
      <c r="DC30" s="3">
        <f>DB30*基本シート!$C$3</f>
        <v>7.52</v>
      </c>
      <c r="DD30" s="3">
        <v>0.24</v>
      </c>
      <c r="DE30" s="3">
        <f>DD30*基本シート!$C$3</f>
        <v>3.84</v>
      </c>
      <c r="DF30" s="3">
        <v>0.87</v>
      </c>
      <c r="DG30" s="3">
        <f>DF30*基本シート!$C$3</f>
        <v>13.92</v>
      </c>
      <c r="DH30" s="3">
        <v>1.1399999999999999</v>
      </c>
      <c r="DI30" s="3">
        <f>DH30*基本シート!$C$3</f>
        <v>18.239999999999998</v>
      </c>
      <c r="DJ30" s="3">
        <v>0.93</v>
      </c>
      <c r="DK30" s="3">
        <f>DJ30*基本シート!$C$3</f>
        <v>14.88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4.5099999999999989</v>
      </c>
      <c r="EA30" s="3">
        <f>ROUND(DZ30*基本シート!$C$3,0)</f>
        <v>72</v>
      </c>
      <c r="EB30" s="3">
        <v>0</v>
      </c>
      <c r="EC30" s="3">
        <v>0.01</v>
      </c>
      <c r="ED30" s="3">
        <v>0.04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0.57999999999999996</v>
      </c>
      <c r="EK30" s="3">
        <v>0.77</v>
      </c>
      <c r="EL30" s="3">
        <v>2.4300000000000002</v>
      </c>
      <c r="EM30" s="3">
        <v>1.95</v>
      </c>
      <c r="EN30" s="3">
        <v>1.06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6.9700000000000006</v>
      </c>
      <c r="FA30" s="3">
        <v>0.28999999999999998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0.16</v>
      </c>
      <c r="FR30" s="3">
        <v>0.28000000000000003</v>
      </c>
      <c r="FS30" s="3">
        <v>0.83</v>
      </c>
      <c r="FT30" s="3">
        <v>0.82</v>
      </c>
      <c r="FU30" s="3">
        <v>1.02</v>
      </c>
      <c r="FV30" s="3">
        <v>0.91</v>
      </c>
      <c r="FW30" s="3">
        <v>0.6</v>
      </c>
      <c r="FX30" s="3">
        <v>0.37</v>
      </c>
      <c r="FY30" s="3">
        <f t="shared" si="13"/>
        <v>5.2899999999999991</v>
      </c>
      <c r="FZ30" s="3">
        <v>0.28999999999999998</v>
      </c>
      <c r="GA30" s="3">
        <v>0.28000000000000003</v>
      </c>
      <c r="GB30" s="3">
        <v>0.35</v>
      </c>
      <c r="GC30" s="3">
        <v>0.33</v>
      </c>
      <c r="GD30" s="3">
        <v>0.45</v>
      </c>
      <c r="GE30" s="3">
        <v>0.21</v>
      </c>
      <c r="GF30" s="3">
        <v>1.08</v>
      </c>
      <c r="GG30" s="3">
        <v>0.78</v>
      </c>
      <c r="GH30" s="3">
        <v>0.22</v>
      </c>
      <c r="GI30" s="3">
        <v>0.23</v>
      </c>
      <c r="GJ30" s="3">
        <v>0.17</v>
      </c>
      <c r="GK30" s="3">
        <v>0.18</v>
      </c>
      <c r="GL30" s="3">
        <v>0.17</v>
      </c>
      <c r="GM30" s="3">
        <v>0.2</v>
      </c>
      <c r="GN30" s="3">
        <v>0.17</v>
      </c>
      <c r="GO30" s="3">
        <v>0.18</v>
      </c>
      <c r="GP30" s="3">
        <v>0.62</v>
      </c>
      <c r="GQ30" s="3">
        <v>0.71</v>
      </c>
      <c r="GR30" s="3">
        <v>0.94</v>
      </c>
      <c r="GS30" s="3">
        <v>0.82</v>
      </c>
      <c r="GT30" s="3">
        <v>1.03</v>
      </c>
      <c r="GU30" s="3">
        <v>0.91</v>
      </c>
      <c r="GV30" s="3">
        <v>0.61</v>
      </c>
      <c r="GW30" s="3">
        <v>0.37</v>
      </c>
      <c r="GX30" s="3">
        <f t="shared" si="14"/>
        <v>11.299999999999999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518</v>
      </c>
      <c r="C31" s="6" t="str">
        <f t="shared" si="9"/>
        <v>木曜日</v>
      </c>
      <c r="D31" s="6"/>
      <c r="E31" s="6" t="str">
        <f t="shared" si="10"/>
        <v/>
      </c>
      <c r="F31" s="6" t="s">
        <v>526</v>
      </c>
      <c r="G31" s="6" t="s">
        <v>528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0.15</v>
      </c>
      <c r="M31" s="3">
        <f>IF($E31="〇",L31*基本シート!$E$2,L31*VLOOKUP(LEFT(M$6,FIND("(",M$6)-1),基本シート!$B$6:$C$29,2,FALSE))</f>
        <v>4.4864999999999995</v>
      </c>
      <c r="N31" s="3">
        <v>0.22</v>
      </c>
      <c r="O31" s="3">
        <f>IF($E31="〇",N31*基本シート!$E$2,N31*VLOOKUP(LEFT(O$6,FIND("(",O$6)-1),基本シート!$B$6:$C$29,2,FALSE))</f>
        <v>6.5802000000000005</v>
      </c>
      <c r="P31" s="3">
        <v>0.41</v>
      </c>
      <c r="Q31" s="3">
        <f>IF($E31="〇",P31*基本シート!$E$2,P31*VLOOKUP(LEFT(Q$6,FIND("(",Q$6)-1),基本シート!$B$6:$C$29,2,FALSE))</f>
        <v>12.2631</v>
      </c>
      <c r="R31" s="3">
        <v>0.2</v>
      </c>
      <c r="S31" s="3">
        <f>IF($E31="〇",R31*基本シート!$E$2,R31*VLOOKUP(LEFT(S$6,FIND("(",S$6)-1),基本シート!$B$6:$C$29,2,FALSE))</f>
        <v>5.9820000000000002</v>
      </c>
      <c r="T31" s="3">
        <v>0.11</v>
      </c>
      <c r="U31" s="3">
        <f>IF($E31="〇",T31*基本シート!$E$2,T31*VLOOKUP(LEFT(U$6,FIND("(",U$6)-1),基本シート!$B$6:$C$29,2,FALSE))</f>
        <v>3.2901000000000002</v>
      </c>
      <c r="V31" s="3">
        <v>0.04</v>
      </c>
      <c r="W31" s="3">
        <f>IF($E31="〇",V31*基本シート!$E$2,V31*VLOOKUP(LEFT(W$6,FIND("(",W$6)-1),基本シート!$B$6:$C$29,2,FALSE))</f>
        <v>1.4791999999999998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1.1700000000000002</v>
      </c>
      <c r="BE31" s="3">
        <f t="shared" si="8"/>
        <v>35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0.33</v>
      </c>
      <c r="BM31" s="3">
        <v>1.19</v>
      </c>
      <c r="BN31" s="3">
        <v>2.67</v>
      </c>
      <c r="BO31" s="3">
        <v>3.74</v>
      </c>
      <c r="BP31" s="3">
        <v>1.74</v>
      </c>
      <c r="BQ31" s="3">
        <v>1.26</v>
      </c>
      <c r="BR31" s="3">
        <v>0.7</v>
      </c>
      <c r="BS31" s="3">
        <v>0.47</v>
      </c>
      <c r="BT31" s="3">
        <v>0.49</v>
      </c>
      <c r="BU31" s="3">
        <v>1.1200000000000001</v>
      </c>
      <c r="BV31" s="3">
        <v>0.74</v>
      </c>
      <c r="BW31" s="3">
        <v>0.66</v>
      </c>
      <c r="BX31" s="3">
        <v>0.13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0.73</v>
      </c>
      <c r="CW31" s="3">
        <f>CV31*基本シート!$C$3</f>
        <v>11.68</v>
      </c>
      <c r="CX31" s="3">
        <v>0.56000000000000005</v>
      </c>
      <c r="CY31" s="3">
        <f>CX31*基本シート!$C$3</f>
        <v>8.9600000000000009</v>
      </c>
      <c r="CZ31" s="3">
        <v>0.8</v>
      </c>
      <c r="DA31" s="3">
        <f>CZ31*基本シート!$C$3</f>
        <v>12.8</v>
      </c>
      <c r="DB31" s="3">
        <v>0.48</v>
      </c>
      <c r="DC31" s="3">
        <f>DB31*基本シート!$C$3</f>
        <v>7.68</v>
      </c>
      <c r="DD31" s="3">
        <v>0.28000000000000003</v>
      </c>
      <c r="DE31" s="3">
        <f>DD31*基本シート!$C$3</f>
        <v>4.4800000000000004</v>
      </c>
      <c r="DF31" s="3">
        <v>0.31</v>
      </c>
      <c r="DG31" s="3">
        <f>DF31*基本シート!$C$3</f>
        <v>4.96</v>
      </c>
      <c r="DH31" s="3">
        <v>0.95</v>
      </c>
      <c r="DI31" s="3">
        <f>DH31*基本シート!$C$3</f>
        <v>15.2</v>
      </c>
      <c r="DJ31" s="3">
        <v>0.35</v>
      </c>
      <c r="DK31" s="3">
        <f>DJ31*基本シート!$C$3</f>
        <v>5.6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0.01</v>
      </c>
      <c r="DU31" s="3">
        <f>DT31*基本シート!$C$3</f>
        <v>0.16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4.4999999999999991</v>
      </c>
      <c r="EA31" s="3">
        <f>ROUND(DZ31*基本シート!$C$3,0)</f>
        <v>72</v>
      </c>
      <c r="EB31" s="3">
        <v>0</v>
      </c>
      <c r="EC31" s="3">
        <v>0</v>
      </c>
      <c r="ED31" s="3">
        <v>0</v>
      </c>
      <c r="EE31" s="3">
        <v>0.04</v>
      </c>
      <c r="EF31" s="3">
        <v>0.03</v>
      </c>
      <c r="EG31" s="3">
        <v>0.01</v>
      </c>
      <c r="EH31" s="3">
        <v>7.0000000000000007E-2</v>
      </c>
      <c r="EI31" s="3">
        <v>0.8</v>
      </c>
      <c r="EJ31" s="3">
        <v>2.42</v>
      </c>
      <c r="EK31" s="3">
        <v>2.82</v>
      </c>
      <c r="EL31" s="3">
        <v>0.93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7.129999999999999</v>
      </c>
      <c r="FA31" s="3">
        <v>0.3</v>
      </c>
      <c r="FB31" s="3">
        <v>0.21</v>
      </c>
      <c r="FC31" s="3">
        <v>0.17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0.28000000000000003</v>
      </c>
      <c r="FR31" s="3">
        <v>0.52</v>
      </c>
      <c r="FS31" s="3">
        <v>0.06</v>
      </c>
      <c r="FT31" s="3">
        <v>0.5</v>
      </c>
      <c r="FU31" s="3">
        <v>0.26</v>
      </c>
      <c r="FV31" s="3">
        <v>0.81</v>
      </c>
      <c r="FW31" s="3">
        <v>0.27</v>
      </c>
      <c r="FX31" s="3">
        <v>0.24</v>
      </c>
      <c r="FY31" s="3">
        <f t="shared" si="13"/>
        <v>3.62</v>
      </c>
      <c r="FZ31" s="3">
        <v>0.3</v>
      </c>
      <c r="GA31" s="3">
        <v>0.21</v>
      </c>
      <c r="GB31" s="3">
        <v>0.32</v>
      </c>
      <c r="GC31" s="3">
        <v>0.18</v>
      </c>
      <c r="GD31" s="3">
        <v>0.38</v>
      </c>
      <c r="GE31" s="3">
        <v>0.19</v>
      </c>
      <c r="GF31" s="3">
        <v>0.37</v>
      </c>
      <c r="GG31" s="3">
        <v>0.43</v>
      </c>
      <c r="GH31" s="3">
        <v>0.24</v>
      </c>
      <c r="GI31" s="3">
        <v>0.19</v>
      </c>
      <c r="GJ31" s="3">
        <v>0.25</v>
      </c>
      <c r="GK31" s="3">
        <v>0.46</v>
      </c>
      <c r="GL31" s="3">
        <v>0.21</v>
      </c>
      <c r="GM31" s="3">
        <v>0.19</v>
      </c>
      <c r="GN31" s="3">
        <v>0.18</v>
      </c>
      <c r="GO31" s="3">
        <v>0.17</v>
      </c>
      <c r="GP31" s="3">
        <v>0.67</v>
      </c>
      <c r="GQ31" s="3">
        <v>1.18</v>
      </c>
      <c r="GR31" s="3">
        <v>0.19</v>
      </c>
      <c r="GS31" s="3">
        <v>0.51</v>
      </c>
      <c r="GT31" s="3">
        <v>0.26</v>
      </c>
      <c r="GU31" s="3">
        <v>0.81</v>
      </c>
      <c r="GV31" s="3">
        <v>0.27</v>
      </c>
      <c r="GW31" s="3">
        <v>0.24</v>
      </c>
      <c r="GX31" s="3">
        <f t="shared" si="14"/>
        <v>8.3999999999999986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519</v>
      </c>
      <c r="C32" s="6" t="str">
        <f t="shared" si="9"/>
        <v>金曜日</v>
      </c>
      <c r="D32" s="6"/>
      <c r="E32" s="6" t="str">
        <f t="shared" si="10"/>
        <v/>
      </c>
      <c r="F32" s="6" t="s">
        <v>526</v>
      </c>
      <c r="G32" s="6" t="s">
        <v>526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</v>
      </c>
      <c r="S32" s="3">
        <f>IF($E32="〇",R32*基本シート!$E$2,R32*VLOOKUP(LEFT(S$6,FIND("(",S$6)-1),基本シート!$B$6:$C$29,2,FALSE))</f>
        <v>0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0.01</v>
      </c>
      <c r="AS32" s="3">
        <f>IF($E32="〇",AR32*基本シート!$E$2,AR32*VLOOKUP(LEFT(AS$6,FIND("(",AS$6)-1),基本シート!$B$6:$C$29,2,FALSE))</f>
        <v>0.36979999999999996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0.08</v>
      </c>
      <c r="BE32" s="3">
        <f t="shared" si="8"/>
        <v>3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0.23</v>
      </c>
      <c r="BL32" s="3">
        <v>1.43</v>
      </c>
      <c r="BM32" s="3">
        <v>3.08</v>
      </c>
      <c r="BN32" s="3">
        <v>4.3899999999999997</v>
      </c>
      <c r="BO32" s="3">
        <v>5.45</v>
      </c>
      <c r="BP32" s="3">
        <v>5.47</v>
      </c>
      <c r="BQ32" s="3">
        <v>5.54</v>
      </c>
      <c r="BR32" s="3">
        <v>6.58</v>
      </c>
      <c r="BS32" s="3">
        <v>4.3600000000000003</v>
      </c>
      <c r="BT32" s="3">
        <v>2.48</v>
      </c>
      <c r="BU32" s="3">
        <v>3.41</v>
      </c>
      <c r="BV32" s="3">
        <v>1.86</v>
      </c>
      <c r="BW32" s="3">
        <v>0.73</v>
      </c>
      <c r="BX32" s="3">
        <v>0.09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0.1</v>
      </c>
      <c r="CS32" s="3">
        <f>CR32*基本シート!$C$3</f>
        <v>1.6</v>
      </c>
      <c r="CT32" s="3">
        <v>1.65</v>
      </c>
      <c r="CU32" s="3">
        <f>CT32*基本シート!$C$3</f>
        <v>26.4</v>
      </c>
      <c r="CV32" s="3">
        <v>5.23</v>
      </c>
      <c r="CW32" s="3">
        <f>CV32*基本シート!$C$3</f>
        <v>83.68</v>
      </c>
      <c r="CX32" s="3">
        <v>5.29</v>
      </c>
      <c r="CY32" s="3">
        <f>CX32*基本シート!$C$3</f>
        <v>84.64</v>
      </c>
      <c r="CZ32" s="3">
        <v>5.38</v>
      </c>
      <c r="DA32" s="3">
        <f>CZ32*基本シート!$C$3</f>
        <v>86.08</v>
      </c>
      <c r="DB32" s="3">
        <v>6.43</v>
      </c>
      <c r="DC32" s="3">
        <f>DB32*基本シート!$C$3</f>
        <v>102.88</v>
      </c>
      <c r="DD32" s="3">
        <v>4.2</v>
      </c>
      <c r="DE32" s="3">
        <f>DD32*基本シート!$C$3</f>
        <v>67.2</v>
      </c>
      <c r="DF32" s="3">
        <v>2.31</v>
      </c>
      <c r="DG32" s="3">
        <f>DF32*基本シート!$C$3</f>
        <v>36.96</v>
      </c>
      <c r="DH32" s="3">
        <v>3.2</v>
      </c>
      <c r="DI32" s="3">
        <f>DH32*基本シート!$C$3</f>
        <v>51.2</v>
      </c>
      <c r="DJ32" s="3">
        <v>1.33</v>
      </c>
      <c r="DK32" s="3">
        <f>DJ32*基本シート!$C$3</f>
        <v>21.28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35.149999999999991</v>
      </c>
      <c r="EA32" s="3">
        <f>ROUND(DZ32*基本シート!$C$3,0)</f>
        <v>562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0.76</v>
      </c>
      <c r="EI32" s="3">
        <v>2.69</v>
      </c>
      <c r="EJ32" s="3">
        <v>2.5299999999999998</v>
      </c>
      <c r="EK32" s="3">
        <v>0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5.99</v>
      </c>
      <c r="FA32" s="3">
        <v>0.22</v>
      </c>
      <c r="FB32" s="3">
        <v>0.34</v>
      </c>
      <c r="FC32" s="3">
        <v>0.26</v>
      </c>
      <c r="FD32" s="3">
        <v>0.33</v>
      </c>
      <c r="FE32" s="3">
        <v>0.41</v>
      </c>
      <c r="FF32" s="3">
        <v>0.08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0.09</v>
      </c>
      <c r="FR32" s="3">
        <v>0.34</v>
      </c>
      <c r="FS32" s="3">
        <v>0.34</v>
      </c>
      <c r="FT32" s="3">
        <v>0.52</v>
      </c>
      <c r="FU32" s="3">
        <v>0.59</v>
      </c>
      <c r="FV32" s="3">
        <v>0.51</v>
      </c>
      <c r="FW32" s="3">
        <v>0.38</v>
      </c>
      <c r="FX32" s="3">
        <v>0.33</v>
      </c>
      <c r="FY32" s="3">
        <f t="shared" si="13"/>
        <v>4.74</v>
      </c>
      <c r="FZ32" s="3">
        <v>0.22</v>
      </c>
      <c r="GA32" s="3">
        <v>0.34</v>
      </c>
      <c r="GB32" s="3">
        <v>0.26</v>
      </c>
      <c r="GC32" s="3">
        <v>0.33</v>
      </c>
      <c r="GD32" s="3">
        <v>0.43</v>
      </c>
      <c r="GE32" s="3">
        <v>0.31</v>
      </c>
      <c r="GF32" s="3">
        <v>0.67</v>
      </c>
      <c r="GG32" s="3">
        <v>0.3</v>
      </c>
      <c r="GH32" s="3">
        <v>0.21</v>
      </c>
      <c r="GI32" s="3">
        <v>0.22</v>
      </c>
      <c r="GJ32" s="3">
        <v>0.17</v>
      </c>
      <c r="GK32" s="3">
        <v>0.16</v>
      </c>
      <c r="GL32" s="3">
        <v>0.15</v>
      </c>
      <c r="GM32" s="3">
        <v>0.16</v>
      </c>
      <c r="GN32" s="3">
        <v>0.17</v>
      </c>
      <c r="GO32" s="3">
        <v>0.21</v>
      </c>
      <c r="GP32" s="3">
        <v>0.62</v>
      </c>
      <c r="GQ32" s="3">
        <v>1.07</v>
      </c>
      <c r="GR32" s="3">
        <v>0.44</v>
      </c>
      <c r="GS32" s="3">
        <v>0.52</v>
      </c>
      <c r="GT32" s="3">
        <v>0.59</v>
      </c>
      <c r="GU32" s="3">
        <v>0.52</v>
      </c>
      <c r="GV32" s="3">
        <v>0.38</v>
      </c>
      <c r="GW32" s="3">
        <v>0.33</v>
      </c>
      <c r="GX32" s="3">
        <f t="shared" si="14"/>
        <v>8.7800000000000011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520</v>
      </c>
      <c r="C33" s="6" t="str">
        <f t="shared" si="9"/>
        <v>土曜日</v>
      </c>
      <c r="D33" s="6"/>
      <c r="E33" s="6" t="str">
        <f t="shared" si="10"/>
        <v>〇</v>
      </c>
      <c r="F33" s="6" t="s">
        <v>529</v>
      </c>
      <c r="G33" s="6" t="s">
        <v>529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0.01</v>
      </c>
      <c r="U33" s="3">
        <f>IF($E33="〇",T33*基本シート!$E$2,T33*VLOOKUP(LEFT(U$6,FIND("(",U$6)-1),基本シート!$B$6:$C$29,2,FALSE))</f>
        <v>0.29910000000000003</v>
      </c>
      <c r="V33" s="3">
        <v>0.15</v>
      </c>
      <c r="W33" s="3">
        <f>IF($E33="〇",V33*基本シート!$E$2,V33*VLOOKUP(LEFT(W$6,FIND("(",W$6)-1),基本シート!$B$6:$C$29,2,FALSE))</f>
        <v>4.4864999999999995</v>
      </c>
      <c r="X33" s="3">
        <v>0.01</v>
      </c>
      <c r="Y33" s="3">
        <f>IF($E33="〇",X33*基本シート!$E$2,X33*VLOOKUP(LEFT(Y$6,FIND("(",Y$6)-1),基本シート!$B$6:$C$29,2,FALSE))</f>
        <v>0.29910000000000003</v>
      </c>
      <c r="Z33" s="3">
        <v>0.01</v>
      </c>
      <c r="AA33" s="3">
        <f>IF($E33="〇",Z33*基本シート!$E$2,Z33*VLOOKUP(LEFT(AA$6,FIND("(",AA$6)-1),基本シート!$B$6:$C$29,2,FALSE))</f>
        <v>0.29910000000000003</v>
      </c>
      <c r="AB33" s="3">
        <v>0.02</v>
      </c>
      <c r="AC33" s="3">
        <f>IF($E33="〇",AB33*基本シート!$E$2,AB33*VLOOKUP(LEFT(AC$6,FIND("(",AC$6)-1),基本シート!$B$6:$C$29,2,FALSE))</f>
        <v>0.59820000000000007</v>
      </c>
      <c r="AD33" s="3">
        <v>0.01</v>
      </c>
      <c r="AE33" s="3">
        <f>IF($E33="〇",AD33*基本シート!$E$2,AD33*VLOOKUP(LEFT(AE$6,FIND("(",AE$6)-1),基本シート!$B$6:$C$29,2,FALSE))</f>
        <v>0.29910000000000003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0.05</v>
      </c>
      <c r="AW33" s="3">
        <f>IF($E33="〇",AV33*基本シート!$E$2,AV33*VLOOKUP(LEFT(AW$6,FIND("(",AW$6)-1),基本シート!$B$6:$C$29,2,FALSE))</f>
        <v>1.4955000000000001</v>
      </c>
      <c r="AX33" s="3">
        <v>0.39</v>
      </c>
      <c r="AY33" s="3">
        <f>IF($E33="〇",AX33*基本シート!$E$2,AX33*VLOOKUP(LEFT(AY$6,FIND("(",AY$6)-1),基本シート!$B$6:$C$29,2,FALSE))</f>
        <v>11.664900000000001</v>
      </c>
      <c r="AZ33" s="3">
        <v>0.43</v>
      </c>
      <c r="BA33" s="3">
        <f>IF($E33="〇",AZ33*基本シート!$E$2,AZ33*VLOOKUP(LEFT(BA$6,FIND("(",BA$6)-1),基本シート!$B$6:$C$29,2,FALSE))</f>
        <v>12.8613</v>
      </c>
      <c r="BB33" s="3">
        <v>0.32</v>
      </c>
      <c r="BC33" s="3">
        <f>IF($E33="〇",BB33*基本シート!$E$2,BB33*VLOOKUP(LEFT(BC$6,FIND("(",BC$6)-1),基本シート!$B$6:$C$29,2,FALSE))</f>
        <v>9.571200000000001</v>
      </c>
      <c r="BD33" s="3">
        <f t="shared" si="7"/>
        <v>1.4200000000000002</v>
      </c>
      <c r="BE33" s="3">
        <f t="shared" si="8"/>
        <v>42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0.05</v>
      </c>
      <c r="BM33" s="3">
        <v>0.15</v>
      </c>
      <c r="BN33" s="3">
        <v>1.1200000000000001</v>
      </c>
      <c r="BO33" s="3">
        <v>1.66</v>
      </c>
      <c r="BP33" s="3">
        <v>0.53</v>
      </c>
      <c r="BQ33" s="3">
        <v>0.39</v>
      </c>
      <c r="BR33" s="3">
        <v>0.66</v>
      </c>
      <c r="BS33" s="3">
        <v>1.41</v>
      </c>
      <c r="BT33" s="3">
        <v>0.55000000000000004</v>
      </c>
      <c r="BU33" s="3">
        <v>0.4</v>
      </c>
      <c r="BV33" s="3">
        <v>0.28000000000000003</v>
      </c>
      <c r="BW33" s="3">
        <v>7.0000000000000007E-2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6.0000000000000005E-2</v>
      </c>
      <c r="EA33" s="3">
        <f>ROUND(DZ33*基本シート!$C$3,0)</f>
        <v>1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</v>
      </c>
      <c r="EI33" s="3">
        <v>0</v>
      </c>
      <c r="EJ33" s="3">
        <v>0.4</v>
      </c>
      <c r="EK33" s="3">
        <v>1.26</v>
      </c>
      <c r="EL33" s="3">
        <v>0.06</v>
      </c>
      <c r="EM33" s="3">
        <v>0</v>
      </c>
      <c r="EN33" s="3">
        <v>0.11</v>
      </c>
      <c r="EO33" s="3">
        <v>1.2</v>
      </c>
      <c r="EP33" s="3">
        <v>0.36</v>
      </c>
      <c r="EQ33" s="3">
        <v>0.23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3.7099999999999995</v>
      </c>
      <c r="FA33" s="3">
        <v>0.4</v>
      </c>
      <c r="FB33" s="3">
        <v>0.41</v>
      </c>
      <c r="FC33" s="3">
        <v>0.32</v>
      </c>
      <c r="FD33" s="3">
        <v>0.23</v>
      </c>
      <c r="FE33" s="3">
        <v>0.28000000000000003</v>
      </c>
      <c r="FF33" s="3">
        <v>0.32</v>
      </c>
      <c r="FG33" s="3">
        <v>0.28000000000000003</v>
      </c>
      <c r="FH33" s="3">
        <v>7.0000000000000007E-2</v>
      </c>
      <c r="FI33" s="3">
        <v>0</v>
      </c>
      <c r="FJ33" s="3">
        <v>0</v>
      </c>
      <c r="FK33" s="3">
        <v>0</v>
      </c>
      <c r="FL33" s="3">
        <v>0.28000000000000003</v>
      </c>
      <c r="FM33" s="3">
        <v>0</v>
      </c>
      <c r="FN33" s="3">
        <v>0</v>
      </c>
      <c r="FO33" s="3">
        <v>0</v>
      </c>
      <c r="FP33" s="3">
        <v>0</v>
      </c>
      <c r="FQ33" s="3">
        <v>0.39</v>
      </c>
      <c r="FR33" s="3">
        <v>0.91</v>
      </c>
      <c r="FS33" s="3">
        <v>0.28000000000000003</v>
      </c>
      <c r="FT33" s="3">
        <v>0.45</v>
      </c>
      <c r="FU33" s="3">
        <v>0.59</v>
      </c>
      <c r="FV33" s="3">
        <v>0</v>
      </c>
      <c r="FW33" s="3">
        <v>0</v>
      </c>
      <c r="FX33" s="3">
        <v>0</v>
      </c>
      <c r="FY33" s="3">
        <f t="shared" si="13"/>
        <v>5.21</v>
      </c>
      <c r="FZ33" s="3">
        <v>0.4</v>
      </c>
      <c r="GA33" s="3">
        <v>0.41</v>
      </c>
      <c r="GB33" s="3">
        <v>0.32</v>
      </c>
      <c r="GC33" s="3">
        <v>0.23</v>
      </c>
      <c r="GD33" s="3">
        <v>0.28000000000000003</v>
      </c>
      <c r="GE33" s="3">
        <v>0.32</v>
      </c>
      <c r="GF33" s="3">
        <v>0.34</v>
      </c>
      <c r="GG33" s="3">
        <v>0.37</v>
      </c>
      <c r="GH33" s="3">
        <v>0.72</v>
      </c>
      <c r="GI33" s="3">
        <v>0.4</v>
      </c>
      <c r="GJ33" s="3">
        <v>0.48</v>
      </c>
      <c r="GK33" s="3">
        <v>0.67</v>
      </c>
      <c r="GL33" s="3">
        <v>0.55000000000000004</v>
      </c>
      <c r="GM33" s="3">
        <v>0.21</v>
      </c>
      <c r="GN33" s="3">
        <v>0.19</v>
      </c>
      <c r="GO33" s="3">
        <v>0.17</v>
      </c>
      <c r="GP33" s="3">
        <v>0.67</v>
      </c>
      <c r="GQ33" s="3">
        <v>0.98</v>
      </c>
      <c r="GR33" s="3">
        <v>0.28999999999999998</v>
      </c>
      <c r="GS33" s="3">
        <v>0.45</v>
      </c>
      <c r="GT33" s="3">
        <v>0.63</v>
      </c>
      <c r="GU33" s="3">
        <v>0.36</v>
      </c>
      <c r="GV33" s="3">
        <v>0.4</v>
      </c>
      <c r="GW33" s="3">
        <v>0.28999999999999998</v>
      </c>
      <c r="GX33" s="3">
        <f t="shared" si="14"/>
        <v>10.129999999999999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521</v>
      </c>
      <c r="C34" s="6" t="str">
        <f t="shared" si="9"/>
        <v>日曜日</v>
      </c>
      <c r="D34" s="6"/>
      <c r="E34" s="6" t="str">
        <f t="shared" si="10"/>
        <v>〇</v>
      </c>
      <c r="F34" s="6" t="s">
        <v>529</v>
      </c>
      <c r="G34" s="6" t="s">
        <v>526</v>
      </c>
      <c r="H34" s="3">
        <v>0.36</v>
      </c>
      <c r="I34" s="3">
        <f>IF($E34="〇",H34*基本シート!$E$2,H34*VLOOKUP(LEFT(I$6,FIND("(",I$6)-1),基本シート!$B$6:$C$29,2,FALSE))</f>
        <v>10.7676</v>
      </c>
      <c r="J34" s="3">
        <v>0.32</v>
      </c>
      <c r="K34" s="3">
        <f>IF($E34="〇",J34*基本シート!$E$2,J34*VLOOKUP(LEFT(K$6,FIND("(",K$6)-1),基本シート!$B$6:$C$29,2,FALSE))</f>
        <v>9.571200000000001</v>
      </c>
      <c r="L34" s="3">
        <v>0.3</v>
      </c>
      <c r="M34" s="3">
        <f>IF($E34="〇",L34*基本シート!$E$2,L34*VLOOKUP(LEFT(M$6,FIND("(",M$6)-1),基本シート!$B$6:$C$29,2,FALSE))</f>
        <v>8.972999999999999</v>
      </c>
      <c r="N34" s="3">
        <v>0.28999999999999998</v>
      </c>
      <c r="O34" s="3">
        <f>IF($E34="〇",N34*基本シート!$E$2,N34*VLOOKUP(LEFT(O$6,FIND("(",O$6)-1),基本シート!$B$6:$C$29,2,FALSE))</f>
        <v>8.6738999999999997</v>
      </c>
      <c r="P34" s="3">
        <v>0.21</v>
      </c>
      <c r="Q34" s="3">
        <f>IF($E34="〇",P34*基本シート!$E$2,P34*VLOOKUP(LEFT(Q$6,FIND("(",Q$6)-1),基本シート!$B$6:$C$29,2,FALSE))</f>
        <v>6.2810999999999995</v>
      </c>
      <c r="R34" s="3">
        <v>0.11</v>
      </c>
      <c r="S34" s="3">
        <f>IF($E34="〇",R34*基本シート!$E$2,R34*VLOOKUP(LEFT(S$6,FIND("(",S$6)-1),基本シート!$B$6:$C$29,2,FALSE))</f>
        <v>3.2901000000000002</v>
      </c>
      <c r="T34" s="3">
        <v>0.01</v>
      </c>
      <c r="U34" s="3">
        <f>IF($E34="〇",T34*基本シート!$E$2,T34*VLOOKUP(LEFT(U$6,FIND("(",U$6)-1),基本シート!$B$6:$C$29,2,FALSE))</f>
        <v>0.29910000000000003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0.01</v>
      </c>
      <c r="AA34" s="3">
        <f>IF($E34="〇",Z34*基本シート!$E$2,Z34*VLOOKUP(LEFT(AA$6,FIND("(",AA$6)-1),基本シート!$B$6:$C$29,2,FALSE))</f>
        <v>0.29910000000000003</v>
      </c>
      <c r="AB34" s="3">
        <v>0.01</v>
      </c>
      <c r="AC34" s="3">
        <f>IF($E34="〇",AB34*基本シート!$E$2,AB34*VLOOKUP(LEFT(AC$6,FIND("(",AC$6)-1),基本シート!$B$6:$C$29,2,FALSE))</f>
        <v>0.29910000000000003</v>
      </c>
      <c r="AD34" s="3">
        <v>0.03</v>
      </c>
      <c r="AE34" s="3">
        <f>IF($E34="〇",AD34*基本シート!$E$2,AD34*VLOOKUP(LEFT(AE$6,FIND("(",AE$6)-1),基本シート!$B$6:$C$29,2,FALSE))</f>
        <v>0.89729999999999999</v>
      </c>
      <c r="AF34" s="3">
        <v>0.01</v>
      </c>
      <c r="AG34" s="3">
        <f>IF($E34="〇",AF34*基本シート!$E$2,AF34*VLOOKUP(LEFT(AG$6,FIND("(",AG$6)-1),基本シート!$B$6:$C$29,2,FALSE))</f>
        <v>0.29910000000000003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0.01</v>
      </c>
      <c r="AS34" s="3">
        <f>IF($E34="〇",AR34*基本シート!$E$2,AR34*VLOOKUP(LEFT(AS$6,FIND("(",AS$6)-1),基本シート!$B$6:$C$29,2,FALSE))</f>
        <v>0.29910000000000003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1.7100000000000002</v>
      </c>
      <c r="BE34" s="3">
        <f t="shared" si="8"/>
        <v>51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7.0000000000000007E-2</v>
      </c>
      <c r="BL34" s="3">
        <v>0.28000000000000003</v>
      </c>
      <c r="BM34" s="3">
        <v>0.49</v>
      </c>
      <c r="BN34" s="3">
        <v>1.02</v>
      </c>
      <c r="BO34" s="3">
        <v>2.38</v>
      </c>
      <c r="BP34" s="3">
        <v>2.23</v>
      </c>
      <c r="BQ34" s="3">
        <v>1.96</v>
      </c>
      <c r="BR34" s="3">
        <v>1.93</v>
      </c>
      <c r="BS34" s="3">
        <v>0.65</v>
      </c>
      <c r="BT34" s="3">
        <v>0.88</v>
      </c>
      <c r="BU34" s="3">
        <v>0.83</v>
      </c>
      <c r="BV34" s="3">
        <v>0.66</v>
      </c>
      <c r="BW34" s="3">
        <v>0.42</v>
      </c>
      <c r="BX34" s="3">
        <v>0.17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0.03</v>
      </c>
      <c r="DA34" s="3">
        <f>CZ34*基本シート!$C$3</f>
        <v>0.48</v>
      </c>
      <c r="DB34" s="3">
        <v>0.04</v>
      </c>
      <c r="DC34" s="3">
        <f>DB34*基本シート!$C$3</f>
        <v>0.64</v>
      </c>
      <c r="DD34" s="3">
        <v>0</v>
      </c>
      <c r="DE34" s="3">
        <f>DD34*基本シート!$C$3</f>
        <v>0</v>
      </c>
      <c r="DF34" s="3">
        <v>0</v>
      </c>
      <c r="DG34" s="3">
        <f>DF34*基本シート!$C$3</f>
        <v>0</v>
      </c>
      <c r="DH34" s="3">
        <v>0.35</v>
      </c>
      <c r="DI34" s="3">
        <f>DH34*基本シート!$C$3</f>
        <v>5.6</v>
      </c>
      <c r="DJ34" s="3">
        <v>0.28999999999999998</v>
      </c>
      <c r="DK34" s="3">
        <f>DJ34*基本シート!$C$3</f>
        <v>4.6399999999999997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0.78</v>
      </c>
      <c r="EA34" s="3">
        <f>ROUND(DZ34*基本シート!$C$3,0)</f>
        <v>12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0.09</v>
      </c>
      <c r="EI34" s="3">
        <v>0.19</v>
      </c>
      <c r="EJ34" s="3">
        <v>0.59</v>
      </c>
      <c r="EK34" s="3">
        <v>1.87</v>
      </c>
      <c r="EL34" s="3">
        <v>1.58</v>
      </c>
      <c r="EM34" s="3">
        <v>0.48</v>
      </c>
      <c r="EN34" s="3">
        <v>1.24</v>
      </c>
      <c r="EO34" s="3">
        <v>0.27</v>
      </c>
      <c r="EP34" s="3">
        <v>0.45</v>
      </c>
      <c r="EQ34" s="3">
        <v>0.17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7.0900000000000007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0.39</v>
      </c>
      <c r="FR34" s="3">
        <v>0.78</v>
      </c>
      <c r="FS34" s="3">
        <v>0.68</v>
      </c>
      <c r="FT34" s="3">
        <v>0.6</v>
      </c>
      <c r="FU34" s="3">
        <v>0.52</v>
      </c>
      <c r="FV34" s="3">
        <v>0.46</v>
      </c>
      <c r="FW34" s="3">
        <v>0.68</v>
      </c>
      <c r="FX34" s="3">
        <v>0.2</v>
      </c>
      <c r="FY34" s="3">
        <f t="shared" si="13"/>
        <v>4.3100000000000005</v>
      </c>
      <c r="FZ34" s="3">
        <v>0.33</v>
      </c>
      <c r="GA34" s="3">
        <v>0.28999999999999998</v>
      </c>
      <c r="GB34" s="3">
        <v>0.27</v>
      </c>
      <c r="GC34" s="3">
        <v>0.26</v>
      </c>
      <c r="GD34" s="3">
        <v>0.18</v>
      </c>
      <c r="GE34" s="3">
        <v>0.17</v>
      </c>
      <c r="GF34" s="3">
        <v>0.2</v>
      </c>
      <c r="GG34" s="3">
        <v>0.3</v>
      </c>
      <c r="GH34" s="3">
        <v>0.43</v>
      </c>
      <c r="GI34" s="3">
        <v>0.51</v>
      </c>
      <c r="GJ34" s="3">
        <v>0.65</v>
      </c>
      <c r="GK34" s="3">
        <v>1.48</v>
      </c>
      <c r="GL34" s="3">
        <v>0.66</v>
      </c>
      <c r="GM34" s="3">
        <v>0.38</v>
      </c>
      <c r="GN34" s="3">
        <v>0.43</v>
      </c>
      <c r="GO34" s="3">
        <v>0.31</v>
      </c>
      <c r="GP34" s="3">
        <v>0.76</v>
      </c>
      <c r="GQ34" s="3">
        <v>1.2</v>
      </c>
      <c r="GR34" s="3">
        <v>0.85</v>
      </c>
      <c r="GS34" s="3">
        <v>0.6</v>
      </c>
      <c r="GT34" s="3">
        <v>0.52</v>
      </c>
      <c r="GU34" s="3">
        <v>0.46</v>
      </c>
      <c r="GV34" s="3">
        <v>0.68</v>
      </c>
      <c r="GW34" s="3">
        <v>0.2</v>
      </c>
      <c r="GX34" s="3">
        <f t="shared" si="14"/>
        <v>12.119999999999997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522</v>
      </c>
      <c r="C35" s="6" t="str">
        <f t="shared" si="9"/>
        <v>月曜日</v>
      </c>
      <c r="D35" s="6"/>
      <c r="E35" s="6" t="str">
        <f t="shared" si="10"/>
        <v/>
      </c>
      <c r="F35" s="6" t="s">
        <v>529</v>
      </c>
      <c r="G35" s="6" t="s">
        <v>529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0.03</v>
      </c>
      <c r="Q35" s="3">
        <f>IF($E35="〇",P35*基本シート!$E$2,P35*VLOOKUP(LEFT(Q$6,FIND("(",Q$6)-1),基本シート!$B$6:$C$29,2,FALSE))</f>
        <v>0.89729999999999999</v>
      </c>
      <c r="R35" s="3">
        <v>0.22</v>
      </c>
      <c r="S35" s="3">
        <f>IF($E35="〇",R35*基本シート!$E$2,R35*VLOOKUP(LEFT(S$6,FIND("(",S$6)-1),基本シート!$B$6:$C$29,2,FALSE))</f>
        <v>6.5802000000000005</v>
      </c>
      <c r="T35" s="3">
        <v>0.53</v>
      </c>
      <c r="U35" s="3">
        <f>IF($E35="〇",T35*基本シート!$E$2,T35*VLOOKUP(LEFT(U$6,FIND("(",U$6)-1),基本シート!$B$6:$C$29,2,FALSE))</f>
        <v>15.852300000000001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0.83000000000000007</v>
      </c>
      <c r="BE35" s="3">
        <f t="shared" si="8"/>
        <v>25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0.02</v>
      </c>
      <c r="BL35" s="3">
        <v>0.14000000000000001</v>
      </c>
      <c r="BM35" s="3">
        <v>0.64</v>
      </c>
      <c r="BN35" s="3">
        <v>1.1000000000000001</v>
      </c>
      <c r="BO35" s="3">
        <v>1.24</v>
      </c>
      <c r="BP35" s="3">
        <v>1.71</v>
      </c>
      <c r="BQ35" s="3">
        <v>0.83</v>
      </c>
      <c r="BR35" s="3">
        <v>2.42</v>
      </c>
      <c r="BS35" s="3">
        <v>0.9</v>
      </c>
      <c r="BT35" s="3">
        <v>0.95</v>
      </c>
      <c r="BU35" s="3">
        <v>2.04</v>
      </c>
      <c r="BV35" s="3">
        <v>0.68</v>
      </c>
      <c r="BW35" s="3">
        <v>0.21</v>
      </c>
      <c r="BX35" s="3">
        <v>0.03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0.01</v>
      </c>
      <c r="CM35" s="3">
        <f>CL35*基本シート!$C$3</f>
        <v>0.16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0.14000000000000001</v>
      </c>
      <c r="DC35" s="3">
        <f>DB35*基本シート!$C$3</f>
        <v>2.2400000000000002</v>
      </c>
      <c r="DD35" s="3">
        <v>0.34</v>
      </c>
      <c r="DE35" s="3">
        <f>DD35*基本シート!$C$3</f>
        <v>5.44</v>
      </c>
      <c r="DF35" s="3">
        <v>0.78</v>
      </c>
      <c r="DG35" s="3">
        <f>DF35*基本シート!$C$3</f>
        <v>12.48</v>
      </c>
      <c r="DH35" s="3">
        <v>1.87</v>
      </c>
      <c r="DI35" s="3">
        <f>DH35*基本シート!$C$3</f>
        <v>29.92</v>
      </c>
      <c r="DJ35" s="3">
        <v>0.45</v>
      </c>
      <c r="DK35" s="3">
        <f>DJ35*基本シート!$C$3</f>
        <v>7.2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3.63</v>
      </c>
      <c r="EA35" s="3">
        <f>ROUND(DZ35*基本シート!$C$3,0)</f>
        <v>58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</v>
      </c>
      <c r="EH35" s="3">
        <v>0.01</v>
      </c>
      <c r="EI35" s="3">
        <v>0.31</v>
      </c>
      <c r="EJ35" s="3">
        <v>0.87</v>
      </c>
      <c r="EK35" s="3">
        <v>1.04</v>
      </c>
      <c r="EL35" s="3">
        <v>1.53</v>
      </c>
      <c r="EM35" s="3">
        <v>0.65</v>
      </c>
      <c r="EN35" s="3">
        <v>2.11</v>
      </c>
      <c r="EO35" s="3">
        <v>0.38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6.8999999999999995</v>
      </c>
      <c r="FA35" s="3">
        <v>0.2</v>
      </c>
      <c r="FB35" s="3">
        <v>0.19</v>
      </c>
      <c r="FC35" s="3">
        <v>0.2</v>
      </c>
      <c r="FD35" s="3">
        <v>0.24</v>
      </c>
      <c r="FE35" s="3">
        <v>0.37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</v>
      </c>
      <c r="FQ35" s="3">
        <v>0.38</v>
      </c>
      <c r="FR35" s="3">
        <v>0.7</v>
      </c>
      <c r="FS35" s="3">
        <v>0.93</v>
      </c>
      <c r="FT35" s="3">
        <v>0.61</v>
      </c>
      <c r="FU35" s="3">
        <v>0.54</v>
      </c>
      <c r="FV35" s="3">
        <v>0.75</v>
      </c>
      <c r="FW35" s="3">
        <v>0.44</v>
      </c>
      <c r="FX35" s="3">
        <v>0.19</v>
      </c>
      <c r="FY35" s="3">
        <f t="shared" si="13"/>
        <v>5.7500000000000009</v>
      </c>
      <c r="FZ35" s="3">
        <v>0.2</v>
      </c>
      <c r="GA35" s="3">
        <v>0.19</v>
      </c>
      <c r="GB35" s="3">
        <v>0.2</v>
      </c>
      <c r="GC35" s="3">
        <v>0.24</v>
      </c>
      <c r="GD35" s="3">
        <v>0.39</v>
      </c>
      <c r="GE35" s="3">
        <v>0.24</v>
      </c>
      <c r="GF35" s="3">
        <v>0.66</v>
      </c>
      <c r="GG35" s="3">
        <v>0.33</v>
      </c>
      <c r="GH35" s="3">
        <v>0.23</v>
      </c>
      <c r="GI35" s="3">
        <v>0.2</v>
      </c>
      <c r="GJ35" s="3">
        <v>0.18</v>
      </c>
      <c r="GK35" s="3">
        <v>0.18</v>
      </c>
      <c r="GL35" s="3">
        <v>0.17</v>
      </c>
      <c r="GM35" s="3">
        <v>0.18</v>
      </c>
      <c r="GN35" s="3">
        <v>0.18</v>
      </c>
      <c r="GO35" s="3">
        <v>0.17</v>
      </c>
      <c r="GP35" s="3">
        <v>0.61</v>
      </c>
      <c r="GQ35" s="3">
        <v>0.91</v>
      </c>
      <c r="GR35" s="3">
        <v>0.96</v>
      </c>
      <c r="GS35" s="3">
        <v>0.61</v>
      </c>
      <c r="GT35" s="3">
        <v>0.54</v>
      </c>
      <c r="GU35" s="3">
        <v>0.76</v>
      </c>
      <c r="GV35" s="3">
        <v>0.44</v>
      </c>
      <c r="GW35" s="3">
        <v>0.19</v>
      </c>
      <c r="GX35" s="3">
        <f t="shared" si="14"/>
        <v>8.9600000000000009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523</v>
      </c>
      <c r="C36" s="6" t="str">
        <f t="shared" si="9"/>
        <v>火曜日</v>
      </c>
      <c r="D36" s="6"/>
      <c r="E36" s="6" t="str">
        <f t="shared" si="10"/>
        <v/>
      </c>
      <c r="F36" s="6" t="s">
        <v>527</v>
      </c>
      <c r="G36" s="6" t="s">
        <v>527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0.15</v>
      </c>
      <c r="O36" s="3">
        <f>IF($E36="〇",N36*基本シート!$E$2,N36*VLOOKUP(LEFT(O$6,FIND("(",O$6)-1),基本シート!$B$6:$C$29,2,FALSE))</f>
        <v>4.4864999999999995</v>
      </c>
      <c r="P36" s="3">
        <v>0.38</v>
      </c>
      <c r="Q36" s="3">
        <f>IF($E36="〇",P36*基本シート!$E$2,P36*VLOOKUP(LEFT(Q$6,FIND("(",Q$6)-1),基本シート!$B$6:$C$29,2,FALSE))</f>
        <v>11.3658</v>
      </c>
      <c r="R36" s="3">
        <v>0.12</v>
      </c>
      <c r="S36" s="3">
        <f>IF($E36="〇",R36*基本シート!$E$2,R36*VLOOKUP(LEFT(S$6,FIND("(",S$6)-1),基本シート!$B$6:$C$29,2,FALSE))</f>
        <v>3.5891999999999999</v>
      </c>
      <c r="T36" s="3">
        <v>0.27</v>
      </c>
      <c r="U36" s="3">
        <f>IF($E36="〇",T36*基本シート!$E$2,T36*VLOOKUP(LEFT(U$6,FIND("(",U$6)-1),基本シート!$B$6:$C$29,2,FALSE))</f>
        <v>8.0757000000000012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0.98000000000000009</v>
      </c>
      <c r="BE36" s="3">
        <f t="shared" si="8"/>
        <v>30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0.12</v>
      </c>
      <c r="BL36" s="3">
        <v>0.38</v>
      </c>
      <c r="BM36" s="3">
        <v>2.5099999999999998</v>
      </c>
      <c r="BN36" s="3">
        <v>4.33</v>
      </c>
      <c r="BO36" s="3">
        <v>6.05</v>
      </c>
      <c r="BP36" s="3">
        <v>7.68</v>
      </c>
      <c r="BQ36" s="3">
        <v>6.31</v>
      </c>
      <c r="BR36" s="3">
        <v>8.07</v>
      </c>
      <c r="BS36" s="3">
        <v>6.94</v>
      </c>
      <c r="BT36" s="3">
        <v>5.57</v>
      </c>
      <c r="BU36" s="3">
        <v>5.15</v>
      </c>
      <c r="BV36" s="3">
        <v>1.8</v>
      </c>
      <c r="BW36" s="3">
        <v>0.98</v>
      </c>
      <c r="BX36" s="3">
        <v>0.16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0.36</v>
      </c>
      <c r="CS36" s="3">
        <f>CR36*基本シート!$C$3</f>
        <v>5.76</v>
      </c>
      <c r="CT36" s="3">
        <v>1.44</v>
      </c>
      <c r="CU36" s="3">
        <f>CT36*基本シート!$C$3</f>
        <v>23.04</v>
      </c>
      <c r="CV36" s="3">
        <v>3.33</v>
      </c>
      <c r="CW36" s="3">
        <f>CV36*基本シート!$C$3</f>
        <v>53.28</v>
      </c>
      <c r="CX36" s="3">
        <v>7.52</v>
      </c>
      <c r="CY36" s="3">
        <f>CX36*基本シート!$C$3</f>
        <v>120.32</v>
      </c>
      <c r="CZ36" s="3">
        <v>6.15</v>
      </c>
      <c r="DA36" s="3">
        <f>CZ36*基本シート!$C$3</f>
        <v>98.4</v>
      </c>
      <c r="DB36" s="3">
        <v>7.94</v>
      </c>
      <c r="DC36" s="3">
        <f>DB36*基本シート!$C$3</f>
        <v>127.04</v>
      </c>
      <c r="DD36" s="3">
        <v>6.79</v>
      </c>
      <c r="DE36" s="3">
        <f>DD36*基本シート!$C$3</f>
        <v>108.64</v>
      </c>
      <c r="DF36" s="3">
        <v>5.4</v>
      </c>
      <c r="DG36" s="3">
        <f>DF36*基本シート!$C$3</f>
        <v>86.4</v>
      </c>
      <c r="DH36" s="3">
        <v>4.9800000000000004</v>
      </c>
      <c r="DI36" s="3">
        <f>DH36*基本シート!$C$3</f>
        <v>79.680000000000007</v>
      </c>
      <c r="DJ36" s="3">
        <v>1.36</v>
      </c>
      <c r="DK36" s="3">
        <f>DJ36*基本シート!$C$3</f>
        <v>21.76</v>
      </c>
      <c r="DL36" s="3">
        <v>0.73</v>
      </c>
      <c r="DM36" s="3">
        <f>DL36*基本シート!$C$3</f>
        <v>11.68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46.039999999999985</v>
      </c>
      <c r="EA36" s="3">
        <f>ROUND(DZ36*基本シート!$C$3,0)</f>
        <v>737</v>
      </c>
      <c r="EB36" s="3">
        <v>0</v>
      </c>
      <c r="EC36" s="3">
        <v>0</v>
      </c>
      <c r="ED36" s="3">
        <v>0</v>
      </c>
      <c r="EE36" s="3">
        <v>0</v>
      </c>
      <c r="EF36" s="3">
        <v>0.03</v>
      </c>
      <c r="EG36" s="3">
        <v>0.03</v>
      </c>
      <c r="EH36" s="3">
        <v>0.11</v>
      </c>
      <c r="EI36" s="3">
        <v>1.62</v>
      </c>
      <c r="EJ36" s="3">
        <v>2.69</v>
      </c>
      <c r="EK36" s="3">
        <v>2.54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0.01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7.03</v>
      </c>
      <c r="FA36" s="3">
        <v>0.28000000000000003</v>
      </c>
      <c r="FB36" s="3">
        <v>0.38</v>
      </c>
      <c r="FC36" s="3">
        <v>0.28999999999999998</v>
      </c>
      <c r="FD36" s="3">
        <v>0.04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0.01</v>
      </c>
      <c r="FN36" s="3">
        <v>0</v>
      </c>
      <c r="FO36" s="3">
        <v>0</v>
      </c>
      <c r="FP36" s="3">
        <v>0</v>
      </c>
      <c r="FQ36" s="3">
        <v>0.03</v>
      </c>
      <c r="FR36" s="3">
        <v>0</v>
      </c>
      <c r="FS36" s="3">
        <v>0.97</v>
      </c>
      <c r="FT36" s="3">
        <v>0.97</v>
      </c>
      <c r="FU36" s="3">
        <v>0.67</v>
      </c>
      <c r="FV36" s="3">
        <v>0.57999999999999996</v>
      </c>
      <c r="FW36" s="3">
        <v>0.65</v>
      </c>
      <c r="FX36" s="3">
        <v>0.36</v>
      </c>
      <c r="FY36" s="3">
        <f t="shared" si="13"/>
        <v>5.23</v>
      </c>
      <c r="FZ36" s="3">
        <v>0.28000000000000003</v>
      </c>
      <c r="GA36" s="3">
        <v>0.38</v>
      </c>
      <c r="GB36" s="3">
        <v>0.28999999999999998</v>
      </c>
      <c r="GC36" s="3">
        <v>0.19</v>
      </c>
      <c r="GD36" s="3">
        <v>0.35</v>
      </c>
      <c r="GE36" s="3">
        <v>0.21</v>
      </c>
      <c r="GF36" s="3">
        <v>0.54</v>
      </c>
      <c r="GG36" s="3">
        <v>0.54</v>
      </c>
      <c r="GH36" s="3">
        <v>0.21</v>
      </c>
      <c r="GI36" s="3">
        <v>0.18</v>
      </c>
      <c r="GJ36" s="3">
        <v>0.16</v>
      </c>
      <c r="GK36" s="3">
        <v>0.16</v>
      </c>
      <c r="GL36" s="3">
        <v>0.14000000000000001</v>
      </c>
      <c r="GM36" s="3">
        <v>0.15</v>
      </c>
      <c r="GN36" s="3">
        <v>0.17</v>
      </c>
      <c r="GO36" s="3">
        <v>0.17</v>
      </c>
      <c r="GP36" s="3">
        <v>0.47</v>
      </c>
      <c r="GQ36" s="3">
        <v>0.24</v>
      </c>
      <c r="GR36" s="3">
        <v>1.1299999999999999</v>
      </c>
      <c r="GS36" s="3">
        <v>0.97</v>
      </c>
      <c r="GT36" s="3">
        <v>0.67</v>
      </c>
      <c r="GU36" s="3">
        <v>0.57999999999999996</v>
      </c>
      <c r="GV36" s="3">
        <v>0.65</v>
      </c>
      <c r="GW36" s="3">
        <v>0.36</v>
      </c>
      <c r="GX36" s="3">
        <f t="shared" si="14"/>
        <v>9.19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525</v>
      </c>
      <c r="C37" s="6" t="str">
        <f t="shared" si="9"/>
        <v>水曜日</v>
      </c>
      <c r="D37" s="6"/>
      <c r="E37" s="6"/>
      <c r="F37" s="6" t="s">
        <v>526</v>
      </c>
      <c r="G37" s="6" t="s">
        <v>526</v>
      </c>
      <c r="H37" s="3">
        <v>0</v>
      </c>
      <c r="I37" s="3">
        <f>IF($E37="〇",H37*基本シート!$E$2,H37*VLOOKUP(LEFT(I$6,FIND("(",I$6)-1),基本シート!$B$6:$C$29,2,FALSE))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</v>
      </c>
      <c r="O37" s="3">
        <f>IF($E37="〇",N37*基本シート!$E$2,N37*VLOOKUP(LEFT(O$6,FIND("(",O$6)-1),基本シート!$B$6:$C$29,2,FALSE))</f>
        <v>0</v>
      </c>
      <c r="P37" s="3">
        <v>0.11</v>
      </c>
      <c r="Q37" s="3">
        <f>IF($E37="〇",P37*基本シート!$E$2,P37*VLOOKUP(LEFT(Q$6,FIND("(",Q$6)-1),基本シート!$B$6:$C$29,2,FALSE))</f>
        <v>3.2901000000000002</v>
      </c>
      <c r="R37" s="3">
        <v>0.11</v>
      </c>
      <c r="S37" s="3">
        <f>IF($E37="〇",R37*基本シート!$E$2,R37*VLOOKUP(LEFT(S$6,FIND("(",S$6)-1),基本シート!$B$6:$C$29,2,FALSE))</f>
        <v>3.2901000000000002</v>
      </c>
      <c r="T37" s="3">
        <v>0.01</v>
      </c>
      <c r="U37" s="3">
        <f>IF($E37="〇",T37*基本シート!$E$2,T37*VLOOKUP(LEFT(U$6,FIND("(",U$6)-1),基本シート!$B$6:$C$29,2,FALSE))</f>
        <v>0.29910000000000003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0.01</v>
      </c>
      <c r="Y37" s="3">
        <f>IF($E37="〇",X37*基本シート!$E$2,X37*VLOOKUP(LEFT(Y$6,FIND("(",Y$6)-1),基本シート!$B$6:$C$29,2,FALSE))</f>
        <v>0.36979999999999996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0.36979999999999996</v>
      </c>
      <c r="AT37" s="3">
        <v>0.01</v>
      </c>
      <c r="AU37" s="3">
        <f>IF($E37="〇",AT37*基本シート!$E$2,AT37*VLOOKUP(LEFT(AU$6,FIND("(",AU$6)-1),基本シート!$B$6:$C$29,2,FALSE))</f>
        <v>0.36979999999999996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</v>
      </c>
      <c r="BA37" s="3">
        <f>IF($E37="〇",AZ37*基本シート!$E$2,AZ37*VLOOKUP(LEFT(BA$6,FIND("(",BA$6)-1),基本シート!$B$6:$C$29,2,FALSE))</f>
        <v>0</v>
      </c>
      <c r="BB37" s="3">
        <v>0</v>
      </c>
      <c r="BC37" s="3">
        <f>IF($E37="〇",BB37*基本シート!$E$2,BB37*VLOOKUP(LEFT(BC$6,FIND("(",BC$6)-1),基本シート!$B$6:$C$29,2,FALSE))</f>
        <v>0</v>
      </c>
      <c r="BD37" s="3">
        <f t="shared" si="7"/>
        <v>0.26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0.22</v>
      </c>
      <c r="BL37" s="3">
        <v>1.95</v>
      </c>
      <c r="BM37" s="3">
        <v>4.13</v>
      </c>
      <c r="BN37" s="3">
        <v>3.08</v>
      </c>
      <c r="BO37" s="3">
        <v>5.35</v>
      </c>
      <c r="BP37" s="3">
        <v>3.93</v>
      </c>
      <c r="BQ37" s="3">
        <v>3.99</v>
      </c>
      <c r="BR37" s="3">
        <v>4.66</v>
      </c>
      <c r="BS37" s="3">
        <v>3.63</v>
      </c>
      <c r="BT37" s="3">
        <v>6.44</v>
      </c>
      <c r="BU37" s="3">
        <v>3.28</v>
      </c>
      <c r="BV37" s="3">
        <v>1.87</v>
      </c>
      <c r="BW37" s="3">
        <v>0.67</v>
      </c>
      <c r="BX37" s="3">
        <v>0.05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0.01</v>
      </c>
      <c r="CM37" s="3"/>
      <c r="CN37" s="3">
        <v>0</v>
      </c>
      <c r="CO37" s="3"/>
      <c r="CP37" s="3">
        <v>0.01</v>
      </c>
      <c r="CQ37" s="3"/>
      <c r="CR37" s="3">
        <v>0.92</v>
      </c>
      <c r="CS37" s="3"/>
      <c r="CT37" s="3">
        <v>0.77</v>
      </c>
      <c r="CU37" s="3"/>
      <c r="CV37" s="3">
        <v>4.4400000000000004</v>
      </c>
      <c r="CW37" s="3"/>
      <c r="CX37" s="3">
        <v>3.76</v>
      </c>
      <c r="CY37" s="3"/>
      <c r="CZ37" s="3">
        <v>3.8</v>
      </c>
      <c r="DA37" s="3"/>
      <c r="DB37" s="3">
        <v>4.49</v>
      </c>
      <c r="DC37" s="3"/>
      <c r="DD37" s="3">
        <v>3.46</v>
      </c>
      <c r="DE37" s="3"/>
      <c r="DF37" s="3">
        <v>6.27</v>
      </c>
      <c r="DG37" s="3"/>
      <c r="DH37" s="3">
        <v>3.11</v>
      </c>
      <c r="DI37" s="3"/>
      <c r="DJ37" s="3">
        <v>1.37</v>
      </c>
      <c r="DK37" s="3"/>
      <c r="DL37" s="3">
        <v>0.26</v>
      </c>
      <c r="DM37" s="3"/>
      <c r="DN37" s="3">
        <v>0.01</v>
      </c>
      <c r="DO37" s="3"/>
      <c r="DP37" s="3">
        <v>0.01</v>
      </c>
      <c r="DQ37" s="3"/>
      <c r="DR37" s="3">
        <v>0</v>
      </c>
      <c r="DS37" s="3"/>
      <c r="DT37" s="3">
        <v>0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0.06</v>
      </c>
      <c r="EH37" s="3">
        <v>1.3</v>
      </c>
      <c r="EI37" s="3">
        <v>2.72</v>
      </c>
      <c r="EJ37" s="3">
        <v>2.12</v>
      </c>
      <c r="EK37" s="3">
        <v>0.73</v>
      </c>
      <c r="EL37" s="3">
        <v>0</v>
      </c>
      <c r="EM37" s="3">
        <v>0</v>
      </c>
      <c r="EN37" s="3">
        <v>0</v>
      </c>
      <c r="EO37" s="3">
        <v>0</v>
      </c>
      <c r="EP37" s="3">
        <v>0.01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/>
      <c r="FA37" s="3">
        <v>0.26</v>
      </c>
      <c r="FB37" s="3">
        <v>0.23</v>
      </c>
      <c r="FC37" s="3">
        <v>0.22</v>
      </c>
      <c r="FD37" s="3">
        <v>0.22</v>
      </c>
      <c r="FE37" s="3">
        <v>0.31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0.05</v>
      </c>
      <c r="FR37" s="3">
        <v>7.0000000000000007E-2</v>
      </c>
      <c r="FS37" s="3">
        <v>0.92</v>
      </c>
      <c r="FT37" s="3">
        <v>1.22</v>
      </c>
      <c r="FU37" s="3">
        <v>0.74</v>
      </c>
      <c r="FV37" s="3">
        <v>0.69</v>
      </c>
      <c r="FW37" s="3">
        <v>0.5</v>
      </c>
      <c r="FX37" s="3">
        <v>0.24</v>
      </c>
      <c r="FY37" s="3"/>
      <c r="FZ37" s="3">
        <v>0.26</v>
      </c>
      <c r="GA37" s="3">
        <v>0.23</v>
      </c>
      <c r="GB37" s="3">
        <v>0.22</v>
      </c>
      <c r="GC37" s="3">
        <v>0.22</v>
      </c>
      <c r="GD37" s="3">
        <v>0.41</v>
      </c>
      <c r="GE37" s="3">
        <v>0.27</v>
      </c>
      <c r="GF37" s="3">
        <v>0.65</v>
      </c>
      <c r="GG37" s="3">
        <v>0.49</v>
      </c>
      <c r="GH37" s="3">
        <v>0.2</v>
      </c>
      <c r="GI37" s="3">
        <v>0.18</v>
      </c>
      <c r="GJ37" s="3">
        <v>0.17</v>
      </c>
      <c r="GK37" s="3">
        <v>0.19</v>
      </c>
      <c r="GL37" s="3">
        <v>0.17</v>
      </c>
      <c r="GM37" s="3">
        <v>0.17</v>
      </c>
      <c r="GN37" s="3">
        <v>0.16</v>
      </c>
      <c r="GO37" s="3">
        <v>0.17</v>
      </c>
      <c r="GP37" s="3">
        <v>0.55000000000000004</v>
      </c>
      <c r="GQ37" s="3">
        <v>0.48</v>
      </c>
      <c r="GR37" s="3">
        <v>0.97</v>
      </c>
      <c r="GS37" s="3">
        <v>1.22</v>
      </c>
      <c r="GT37" s="3">
        <v>0.74</v>
      </c>
      <c r="GU37" s="3">
        <v>0.69</v>
      </c>
      <c r="GV37" s="3">
        <v>0.5</v>
      </c>
      <c r="GW37" s="3">
        <v>0.24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1.17</v>
      </c>
      <c r="I38" s="3">
        <f t="shared" ref="I38:M38" si="15">SUM(I7:I36)</f>
        <v>34.994700000000002</v>
      </c>
      <c r="J38" s="3">
        <f t="shared" si="15"/>
        <v>1.56</v>
      </c>
      <c r="K38" s="3">
        <f t="shared" si="15"/>
        <v>46.659599999999998</v>
      </c>
      <c r="L38" s="3">
        <f t="shared" si="15"/>
        <v>1.99</v>
      </c>
      <c r="M38" s="3">
        <f t="shared" si="15"/>
        <v>59.520900000000005</v>
      </c>
      <c r="N38" s="3">
        <f>SUM(N7:N37)</f>
        <v>2.62</v>
      </c>
      <c r="O38" s="3">
        <f t="shared" ref="O38:BZ38" si="16">SUM(O7:O37)</f>
        <v>78.364200000000011</v>
      </c>
      <c r="P38" s="3">
        <f t="shared" si="16"/>
        <v>5.6700000000000008</v>
      </c>
      <c r="Q38" s="3">
        <f t="shared" si="16"/>
        <v>169.58970000000002</v>
      </c>
      <c r="R38" s="3">
        <f t="shared" si="16"/>
        <v>3.1200000000000006</v>
      </c>
      <c r="S38" s="3">
        <f t="shared" si="16"/>
        <v>93.319199999999981</v>
      </c>
      <c r="T38" s="3"/>
      <c r="U38" s="3">
        <f t="shared" si="16"/>
        <v>91.823699999999974</v>
      </c>
      <c r="V38" s="3"/>
      <c r="W38" s="3">
        <f t="shared" si="16"/>
        <v>23.504000000000001</v>
      </c>
      <c r="X38" s="3"/>
      <c r="Y38" s="3">
        <f t="shared" si="16"/>
        <v>2.1480999999999999</v>
      </c>
      <c r="Z38" s="3"/>
      <c r="AA38" s="3">
        <f t="shared" si="16"/>
        <v>1.8653000000000004</v>
      </c>
      <c r="AB38" s="3"/>
      <c r="AC38" s="3">
        <f t="shared" si="16"/>
        <v>3.8883000000000001</v>
      </c>
      <c r="AD38" s="3"/>
      <c r="AE38" s="3">
        <f t="shared" si="16"/>
        <v>8.6738999999999997</v>
      </c>
      <c r="AF38" s="3"/>
      <c r="AG38" s="3">
        <f t="shared" si="16"/>
        <v>0.59820000000000007</v>
      </c>
      <c r="AH38" s="3"/>
      <c r="AI38" s="3">
        <f t="shared" si="16"/>
        <v>0</v>
      </c>
      <c r="AJ38" s="3"/>
      <c r="AK38" s="3">
        <f t="shared" si="16"/>
        <v>0.29910000000000003</v>
      </c>
      <c r="AL38" s="3"/>
      <c r="AM38" s="3">
        <f t="shared" si="16"/>
        <v>0.66890000000000005</v>
      </c>
      <c r="AN38" s="3"/>
      <c r="AO38" s="3">
        <f t="shared" si="16"/>
        <v>2.0773999999999999</v>
      </c>
      <c r="AP38" s="3"/>
      <c r="AQ38" s="3">
        <f t="shared" si="16"/>
        <v>6.4606000000000003</v>
      </c>
      <c r="AR38" s="3"/>
      <c r="AS38" s="3">
        <f t="shared" si="16"/>
        <v>8.1518999999999995</v>
      </c>
      <c r="AT38" s="3"/>
      <c r="AU38" s="3">
        <f t="shared" si="16"/>
        <v>34.717400000000005</v>
      </c>
      <c r="AV38" s="3"/>
      <c r="AW38" s="3">
        <f t="shared" si="16"/>
        <v>34.450900000000004</v>
      </c>
      <c r="AX38" s="3"/>
      <c r="AY38" s="3">
        <f t="shared" si="16"/>
        <v>33.79829999999999</v>
      </c>
      <c r="AZ38" s="3"/>
      <c r="BA38" s="3">
        <f t="shared" si="16"/>
        <v>29.311799999999995</v>
      </c>
      <c r="BB38" s="3">
        <f t="shared" si="16"/>
        <v>0.65999999999999992</v>
      </c>
      <c r="BC38" s="3">
        <f t="shared" si="16"/>
        <v>19.740600000000001</v>
      </c>
      <c r="BD38" s="3">
        <f t="shared" si="16"/>
        <v>25.980000000000011</v>
      </c>
      <c r="BE38" s="3">
        <f t="shared" si="16"/>
        <v>776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0.19000000000000003</v>
      </c>
      <c r="BK38" s="3">
        <f t="shared" si="16"/>
        <v>9.4100000000000019</v>
      </c>
      <c r="BL38" s="3">
        <f t="shared" si="16"/>
        <v>37.800000000000004</v>
      </c>
      <c r="BM38" s="3">
        <f t="shared" si="16"/>
        <v>72.040000000000006</v>
      </c>
      <c r="BN38" s="3">
        <f t="shared" si="16"/>
        <v>100.26999999999998</v>
      </c>
      <c r="BO38" s="3">
        <f t="shared" si="16"/>
        <v>124.83999999999999</v>
      </c>
      <c r="BP38" s="3">
        <f t="shared" si="16"/>
        <v>145.25</v>
      </c>
      <c r="BQ38" s="3">
        <f t="shared" si="16"/>
        <v>151.52000000000001</v>
      </c>
      <c r="BR38" s="3">
        <f t="shared" si="16"/>
        <v>154.1</v>
      </c>
      <c r="BS38" s="3">
        <f t="shared" si="16"/>
        <v>130.25</v>
      </c>
      <c r="BT38" s="3">
        <f t="shared" si="16"/>
        <v>112.38999999999999</v>
      </c>
      <c r="BU38" s="3">
        <f t="shared" si="16"/>
        <v>91.84</v>
      </c>
      <c r="BV38" s="3">
        <f t="shared" si="16"/>
        <v>51.839999999999989</v>
      </c>
      <c r="BW38" s="3">
        <f t="shared" si="16"/>
        <v>24.560000000000002</v>
      </c>
      <c r="BX38" s="3">
        <f t="shared" si="16"/>
        <v>4.63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0.01</v>
      </c>
      <c r="CI38" s="3">
        <f t="shared" si="17"/>
        <v>0.16</v>
      </c>
      <c r="CJ38" s="3">
        <f t="shared" si="17"/>
        <v>0</v>
      </c>
      <c r="CK38" s="3">
        <f t="shared" si="17"/>
        <v>0</v>
      </c>
      <c r="CL38" s="3">
        <f t="shared" si="17"/>
        <v>0.09</v>
      </c>
      <c r="CM38" s="3">
        <f t="shared" si="17"/>
        <v>1.28</v>
      </c>
      <c r="CN38" s="3">
        <f t="shared" si="17"/>
        <v>9.9999999999999992E-2</v>
      </c>
      <c r="CO38" s="3">
        <f t="shared" si="17"/>
        <v>1.5999999999999999</v>
      </c>
      <c r="CP38" s="3">
        <f t="shared" si="17"/>
        <v>0.09</v>
      </c>
      <c r="CQ38" s="3">
        <f t="shared" si="17"/>
        <v>1.28</v>
      </c>
      <c r="CR38" s="3">
        <f t="shared" si="17"/>
        <v>11.779999999999998</v>
      </c>
      <c r="CS38" s="3">
        <f t="shared" si="17"/>
        <v>173.75999999999996</v>
      </c>
      <c r="CT38" s="3">
        <f t="shared" si="17"/>
        <v>45.760000000000005</v>
      </c>
      <c r="CU38" s="3">
        <f t="shared" si="17"/>
        <v>719.84</v>
      </c>
      <c r="CV38" s="3">
        <f t="shared" si="17"/>
        <v>86.940000000000012</v>
      </c>
      <c r="CW38" s="3">
        <f t="shared" si="17"/>
        <v>1320.0000000000002</v>
      </c>
      <c r="CX38" s="3">
        <f t="shared" si="17"/>
        <v>124.29000000000002</v>
      </c>
      <c r="CY38" s="3">
        <f t="shared" si="17"/>
        <v>1928.4800000000002</v>
      </c>
      <c r="CZ38" s="3">
        <f t="shared" si="17"/>
        <v>134.06</v>
      </c>
      <c r="DA38" s="3">
        <f t="shared" si="17"/>
        <v>2084.16</v>
      </c>
      <c r="DB38" s="3">
        <f t="shared" si="17"/>
        <v>135.02000000000004</v>
      </c>
      <c r="DC38" s="3">
        <f t="shared" si="17"/>
        <v>2088.4800000000005</v>
      </c>
      <c r="DD38" s="3">
        <f t="shared" si="17"/>
        <v>119.94999999999999</v>
      </c>
      <c r="DE38" s="3">
        <f t="shared" si="17"/>
        <v>1863.84</v>
      </c>
      <c r="DF38" s="3">
        <f t="shared" si="17"/>
        <v>104.33000000000003</v>
      </c>
      <c r="DG38" s="3">
        <f t="shared" si="17"/>
        <v>1568.9600000000005</v>
      </c>
      <c r="DH38" s="3">
        <f t="shared" si="17"/>
        <v>84.090000000000018</v>
      </c>
      <c r="DI38" s="3">
        <f t="shared" si="17"/>
        <v>1295.6800000000003</v>
      </c>
      <c r="DJ38" s="3">
        <f t="shared" si="17"/>
        <v>35.969999999999992</v>
      </c>
      <c r="DK38" s="3">
        <f t="shared" si="17"/>
        <v>553.59999999999991</v>
      </c>
      <c r="DL38" s="3">
        <f t="shared" si="17"/>
        <v>4.1399999999999979</v>
      </c>
      <c r="DM38" s="3">
        <f t="shared" si="17"/>
        <v>62.07999999999997</v>
      </c>
      <c r="DN38" s="3">
        <f t="shared" si="17"/>
        <v>0.56000000000000016</v>
      </c>
      <c r="DO38" s="3">
        <f t="shared" si="17"/>
        <v>8.8000000000000025</v>
      </c>
      <c r="DP38" s="3">
        <f t="shared" si="17"/>
        <v>0.09</v>
      </c>
      <c r="DQ38" s="3">
        <f t="shared" si="17"/>
        <v>1.28</v>
      </c>
      <c r="DR38" s="3">
        <f t="shared" si="17"/>
        <v>0.05</v>
      </c>
      <c r="DS38" s="3">
        <f t="shared" si="17"/>
        <v>0.8</v>
      </c>
      <c r="DT38" s="3">
        <f t="shared" si="17"/>
        <v>0.11999999999999998</v>
      </c>
      <c r="DU38" s="3">
        <f t="shared" si="17"/>
        <v>1.9199999999999997</v>
      </c>
      <c r="DV38" s="3">
        <f t="shared" si="17"/>
        <v>0.12999999999999998</v>
      </c>
      <c r="DW38" s="3">
        <f t="shared" si="17"/>
        <v>2.0799999999999996</v>
      </c>
      <c r="DX38" s="3">
        <f t="shared" si="17"/>
        <v>0.01</v>
      </c>
      <c r="DY38" s="3">
        <f t="shared" si="17"/>
        <v>0.16</v>
      </c>
      <c r="DZ38" s="3">
        <f t="shared" si="17"/>
        <v>854.88999999999976</v>
      </c>
      <c r="EA38" s="3">
        <f t="shared" si="17"/>
        <v>13677</v>
      </c>
      <c r="EB38" s="3">
        <f t="shared" si="17"/>
        <v>0.08</v>
      </c>
      <c r="EC38" s="3">
        <f t="shared" si="17"/>
        <v>0.15000000000000002</v>
      </c>
      <c r="ED38" s="3">
        <f t="shared" si="17"/>
        <v>0.18000000000000002</v>
      </c>
      <c r="EE38" s="3">
        <f t="shared" si="17"/>
        <v>0.29000000000000004</v>
      </c>
      <c r="EF38" s="3">
        <f t="shared" si="17"/>
        <v>0.29000000000000004</v>
      </c>
      <c r="EG38" s="3">
        <f t="shared" si="17"/>
        <v>4.4899999999999975</v>
      </c>
      <c r="EH38" s="3">
        <f t="shared" si="17"/>
        <v>26.419999999999995</v>
      </c>
      <c r="EI38" s="3">
        <f t="shared" si="17"/>
        <v>49.989999999999988</v>
      </c>
      <c r="EJ38" s="3">
        <f t="shared" si="17"/>
        <v>46.319999999999993</v>
      </c>
      <c r="EK38" s="3">
        <f t="shared" si="17"/>
        <v>29.81</v>
      </c>
      <c r="EL38" s="3">
        <f t="shared" si="17"/>
        <v>12.74</v>
      </c>
      <c r="EM38" s="3">
        <f t="shared" ref="EM38:GX38" si="18">SUM(EM7:EM37)</f>
        <v>7.4400000000000013</v>
      </c>
      <c r="EN38" s="3">
        <f t="shared" si="18"/>
        <v>10.739999999999998</v>
      </c>
      <c r="EO38" s="3">
        <f t="shared" si="18"/>
        <v>2.9699999999999998</v>
      </c>
      <c r="EP38" s="3">
        <f t="shared" si="18"/>
        <v>0.99</v>
      </c>
      <c r="EQ38" s="3">
        <f t="shared" si="18"/>
        <v>0.82000000000000006</v>
      </c>
      <c r="ER38" s="3">
        <f t="shared" si="18"/>
        <v>0.3</v>
      </c>
      <c r="ES38" s="3">
        <f t="shared" si="18"/>
        <v>0.71</v>
      </c>
      <c r="ET38" s="3">
        <f t="shared" si="18"/>
        <v>0</v>
      </c>
      <c r="EU38" s="3">
        <f t="shared" si="18"/>
        <v>0.03</v>
      </c>
      <c r="EV38" s="3">
        <f t="shared" si="18"/>
        <v>0.03</v>
      </c>
      <c r="EW38" s="3">
        <f t="shared" si="18"/>
        <v>0.06</v>
      </c>
      <c r="EX38" s="3">
        <f t="shared" si="18"/>
        <v>0.06</v>
      </c>
      <c r="EY38" s="3">
        <f t="shared" si="18"/>
        <v>0.06</v>
      </c>
      <c r="EZ38" s="3">
        <f t="shared" si="18"/>
        <v>188.03000000000003</v>
      </c>
      <c r="FA38" s="3">
        <f t="shared" si="18"/>
        <v>7.4599999999999991</v>
      </c>
      <c r="FB38" s="3">
        <f t="shared" si="18"/>
        <v>6.870000000000001</v>
      </c>
      <c r="FC38" s="3">
        <f t="shared" si="18"/>
        <v>5.87</v>
      </c>
      <c r="FD38" s="3">
        <f t="shared" si="18"/>
        <v>5.1100000000000003</v>
      </c>
      <c r="FE38" s="3">
        <f t="shared" si="18"/>
        <v>5.09</v>
      </c>
      <c r="FF38" s="3">
        <f t="shared" si="18"/>
        <v>0.92999999999999994</v>
      </c>
      <c r="FG38" s="3">
        <f t="shared" si="18"/>
        <v>0.48000000000000004</v>
      </c>
      <c r="FH38" s="3">
        <f t="shared" si="18"/>
        <v>0.08</v>
      </c>
      <c r="FI38" s="3">
        <f t="shared" si="18"/>
        <v>0.02</v>
      </c>
      <c r="FJ38" s="3">
        <f t="shared" si="18"/>
        <v>0.2</v>
      </c>
      <c r="FK38" s="3">
        <f t="shared" si="18"/>
        <v>0.02</v>
      </c>
      <c r="FL38" s="3">
        <f t="shared" si="18"/>
        <v>0.29000000000000004</v>
      </c>
      <c r="FM38" s="3">
        <f t="shared" si="18"/>
        <v>9.9999999999999992E-2</v>
      </c>
      <c r="FN38" s="3">
        <f t="shared" si="18"/>
        <v>6.0000000000000005E-2</v>
      </c>
      <c r="FO38" s="3">
        <f t="shared" si="18"/>
        <v>0.29000000000000004</v>
      </c>
      <c r="FP38" s="3">
        <f t="shared" si="18"/>
        <v>0.34</v>
      </c>
      <c r="FQ38" s="3">
        <f t="shared" si="18"/>
        <v>6.1899999999999986</v>
      </c>
      <c r="FR38" s="3">
        <f t="shared" si="18"/>
        <v>15.539999999999997</v>
      </c>
      <c r="FS38" s="3">
        <f t="shared" si="18"/>
        <v>18.670000000000002</v>
      </c>
      <c r="FT38" s="3">
        <f t="shared" si="18"/>
        <v>18.059999999999999</v>
      </c>
      <c r="FU38" s="3">
        <f t="shared" si="18"/>
        <v>19.699999999999996</v>
      </c>
      <c r="FV38" s="3">
        <f t="shared" si="18"/>
        <v>20.05</v>
      </c>
      <c r="FW38" s="3">
        <f t="shared" si="18"/>
        <v>13.02</v>
      </c>
      <c r="FX38" s="3">
        <f t="shared" si="18"/>
        <v>8.32</v>
      </c>
      <c r="FY38" s="3">
        <f t="shared" si="18"/>
        <v>147.09</v>
      </c>
      <c r="FZ38" s="3">
        <f t="shared" si="18"/>
        <v>8.5499999999999989</v>
      </c>
      <c r="GA38" s="3">
        <f t="shared" si="18"/>
        <v>8.2800000000000029</v>
      </c>
      <c r="GB38" s="3">
        <f t="shared" si="18"/>
        <v>7.6700000000000008</v>
      </c>
      <c r="GC38" s="3">
        <f t="shared" si="18"/>
        <v>7.4400000000000013</v>
      </c>
      <c r="GD38" s="3">
        <f t="shared" si="18"/>
        <v>10.569999999999999</v>
      </c>
      <c r="GE38" s="3">
        <f t="shared" si="18"/>
        <v>8.8700000000000028</v>
      </c>
      <c r="GF38" s="3">
        <f t="shared" si="18"/>
        <v>14.840000000000002</v>
      </c>
      <c r="GG38" s="3">
        <f t="shared" si="18"/>
        <v>11.020000000000001</v>
      </c>
      <c r="GH38" s="3">
        <f t="shared" si="18"/>
        <v>8.2700000000000014</v>
      </c>
      <c r="GI38" s="3">
        <f t="shared" si="18"/>
        <v>8.3500000000000014</v>
      </c>
      <c r="GJ38" s="3">
        <f t="shared" si="18"/>
        <v>8.370000000000001</v>
      </c>
      <c r="GK38" s="3">
        <f t="shared" si="18"/>
        <v>10.600000000000001</v>
      </c>
      <c r="GL38" s="3">
        <f t="shared" si="18"/>
        <v>8.4600000000000026</v>
      </c>
      <c r="GM38" s="3">
        <f t="shared" si="18"/>
        <v>7.3900000000000023</v>
      </c>
      <c r="GN38" s="3">
        <f t="shared" si="18"/>
        <v>7.37</v>
      </c>
      <c r="GO38" s="3">
        <f t="shared" si="18"/>
        <v>7.2899999999999991</v>
      </c>
      <c r="GP38" s="3">
        <f t="shared" si="18"/>
        <v>21.820000000000007</v>
      </c>
      <c r="GQ38" s="3">
        <f t="shared" si="18"/>
        <v>35.44</v>
      </c>
      <c r="GR38" s="3">
        <f t="shared" si="18"/>
        <v>22.970000000000006</v>
      </c>
      <c r="GS38" s="3">
        <f t="shared" si="18"/>
        <v>19.069999999999993</v>
      </c>
      <c r="GT38" s="3">
        <f t="shared" si="18"/>
        <v>20.759999999999998</v>
      </c>
      <c r="GU38" s="3">
        <f t="shared" si="18"/>
        <v>21</v>
      </c>
      <c r="GV38" s="3">
        <f t="shared" si="18"/>
        <v>13.809999999999999</v>
      </c>
      <c r="GW38" s="3">
        <f t="shared" si="18"/>
        <v>8.9099999999999984</v>
      </c>
      <c r="GX38" s="3">
        <f t="shared" si="18"/>
        <v>297.57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70" priority="92" percent="1" rank="10"/>
  </conditionalFormatting>
  <conditionalFormatting sqref="AZ7 H7 J7 L7 N7 P7 R7 T7 V7 X7 Z7 AB7 AD7 AF7 AH7 AJ7 AL7 AN7 AP7 AR7 AT7 AV7 AX7">
    <cfRule type="top10" dxfId="369" priority="91" percent="1" rank="10"/>
  </conditionalFormatting>
  <conditionalFormatting sqref="FA7:FX7 FZ7:GW7">
    <cfRule type="top10" dxfId="368" priority="90" percent="1" rank="10"/>
  </conditionalFormatting>
  <conditionalFormatting sqref="H8 J8 L8 N8 P8 R8 T8 V8 X8 Z8 AB8 AD8 AF8 AH8 AJ8 AL8 AN8 AP8 AR8 AT8 AV8 AX8 AZ8 BB8">
    <cfRule type="top10" dxfId="367" priority="89" percent="1" rank="10"/>
  </conditionalFormatting>
  <conditionalFormatting sqref="H9 J9 L9 N9 P9 R9 T9 V9 X9 Z9 AB9 AD9 AF9 AH9 AJ9 AL9 AN9 AP9 AR9 AT9 AV9 AZ9 AX9 BB9">
    <cfRule type="top10" dxfId="366" priority="88" percent="1" rank="10"/>
  </conditionalFormatting>
  <conditionalFormatting sqref="J10 H10 L10 N10 P10 R10 T10 V10 X10 Z10 AB10 AD10 AF10 AH10 AJ10 AL10 AN10 AP10 AR10 AT10 AV10 AX10 AZ10 BB10">
    <cfRule type="top10" dxfId="365" priority="87" percent="1" rank="10"/>
  </conditionalFormatting>
  <conditionalFormatting sqref="BB11 AZ11 AX11 AV11 AT11 AR11 AP11 AN11 AL11 AJ11 AH11 AF11 AD11 AB11 Z11 X11 V11 T11 R11 P11 N11 L11 J11 H11">
    <cfRule type="top10" dxfId="364" priority="86" percent="1" rank="10"/>
  </conditionalFormatting>
  <conditionalFormatting sqref="BB12 AZ12 AX12 AV12 AT12 AR12 AP12 AN12 AL12 AJ12 AH12 AF12 AD12 AB12 Z12 X12 V12 T12 R12 P12 N12 L12 J12 H12">
    <cfRule type="top10" dxfId="363" priority="85" percent="1" rank="10"/>
  </conditionalFormatting>
  <conditionalFormatting sqref="H13 J13 L13 N13 P13 R13 T13 V13 X13 Z13 AB13 AD13 AF13 AH13 AJ13 AL13 AN13 AP13 AR13 AT13 AV13 AX13 AZ13 BB13">
    <cfRule type="top10" dxfId="362" priority="84" percent="1" rank="10"/>
  </conditionalFormatting>
  <conditionalFormatting sqref="BB14 AZ14 AX14 AV14 AT14 AR14 AP14 AL14 AN14 AJ14 AH14 AF14 AD14 AB14 Z14 X14 V14 T14 R14 P14 N14 L14 J14 H14">
    <cfRule type="top10" dxfId="361" priority="83" percent="1" rank="10"/>
  </conditionalFormatting>
  <conditionalFormatting sqref="H15 J15 L15 N15 P15 R15 T15 V15 X15 Z15 AB15 AD15 AF15 AH15 AJ15 AL15 AN15 AP15 AR15 AT15 AV15 AX15 AZ15 BB15">
    <cfRule type="top10" dxfId="360" priority="82" percent="1" rank="10"/>
  </conditionalFormatting>
  <conditionalFormatting sqref="BB16 AZ16 AX16 AV16 AT16 AR16 AP16 AN16 AL16 AJ16 AH16 AF16 AD16 AB16 Z16 X16 V16 T16 R16 P16 N16 L16 J16 H16">
    <cfRule type="top10" dxfId="359" priority="81" percent="1" rank="10"/>
  </conditionalFormatting>
  <conditionalFormatting sqref="H17 J17 L17 N17 P17 R17 T17 V17 X17 Z17 AB17 AD17 AF17 AH17 AJ17 AL17 AN17 AP17 AR17 AT17 AV17 AX17 AZ17 BB17">
    <cfRule type="top10" dxfId="358" priority="80" percent="1" rank="10"/>
  </conditionalFormatting>
  <conditionalFormatting sqref="H18 J18 L18 N18 P18 R18 T18 V18 X18 Z18 AB18 AD18 AF18 AH18 AJ18 AL18 AN18 AP18 AR18 AT18 AV18 AX18 AZ18 BB18">
    <cfRule type="top10" dxfId="357" priority="79" percent="1" rank="10"/>
  </conditionalFormatting>
  <conditionalFormatting sqref="BB19 AZ19 AX19 AV19 AT19 AR19 AP19 AN19 AL19 AJ19 AH19 AF19 AD19 AB19 Z19 X19 V19 T19 R19 P19 N19 L19 J19 H19">
    <cfRule type="top10" dxfId="356" priority="78" percent="1" rank="10"/>
  </conditionalFormatting>
  <conditionalFormatting sqref="H20 J20 N20 L20 P20 R20 T20 X20 V20 Z20 AB20 AD20 AF20 AH20 AJ20 AL20 AN20 AP20 AR20 AT20 AV20 AX20 AZ20 BB20">
    <cfRule type="top10" dxfId="355" priority="77" percent="1" rank="10"/>
  </conditionalFormatting>
  <conditionalFormatting sqref="BB21 AZ21 AX21 AV21 AT21 AR21 AP21 AN21 AL21 AJ21 AH21 AF21 AD21 AB21 Z21 X21 V21 T21 R21 P21 N21 L21 J21 H21">
    <cfRule type="top10" dxfId="354" priority="76" percent="1" rank="10"/>
  </conditionalFormatting>
  <conditionalFormatting sqref="H22 J22 L22 N22 P22 R22 T22 V22 X22 Z22 AB22 AD22 AF22 AH22 AJ22 AL22 AN22 AP22 AR22 AT22 AV22 AX22 AZ22 BB22">
    <cfRule type="top10" dxfId="353" priority="75" percent="1" rank="10"/>
  </conditionalFormatting>
  <conditionalFormatting sqref="BB23 AZ23 AX23 AV23 AT23 AR23 AP23 AN23 AL23 AJ23 AH23 AF23 AD23 AB23 Z23 X23 V23 T23 R23 P23 N23 L23 J23 H23">
    <cfRule type="top10" dxfId="352" priority="74" percent="1" rank="10"/>
  </conditionalFormatting>
  <conditionalFormatting sqref="H24 J24 L24 N24 P24 R24 T24 V24 X24 Z24 AB24 AD24 AF24 AH24 AJ24 AL24 AN24 AP24 AR24 AT24 AV24 AX24 AZ24 BB24">
    <cfRule type="top10" dxfId="351" priority="73" percent="1" rank="10"/>
  </conditionalFormatting>
  <conditionalFormatting sqref="BB25 AZ25 AX25 AV25 AT25 AR25 AP25 AN25 AL25 AJ25 AH25 AF25 AD25 AB25 Z25 X25 V25 T25 R25 P25 N25 L25 J25 H25">
    <cfRule type="top10" dxfId="350" priority="72" percent="1" rank="10"/>
  </conditionalFormatting>
  <conditionalFormatting sqref="BB26 AZ26 AX26 AV26 AT26 AR26 AP26 AN26 AL26 AJ26 AH26 AF26 AD26 AB26 Z26 X26 V26 T26 R26 P26 N26 L26 J26 H26">
    <cfRule type="top10" dxfId="349" priority="71" percent="1" rank="10"/>
  </conditionalFormatting>
  <conditionalFormatting sqref="H27 J27 L27 N27 P27 R27 T27 V27 X27 Z27 AB27 AD27 AF27 AH27 AJ27 AL27 AN27 AP27 AR27 AT27 AV27 AX27 AZ27 BB27">
    <cfRule type="top10" dxfId="348" priority="70" percent="1" rank="10"/>
  </conditionalFormatting>
  <conditionalFormatting sqref="BB28 AZ28 AX28 AV28 AT28 AR28 AP28 AN28 AL28 AJ28 AH28 AF28 AD28 AB28 Z28 X28 V28 T28 R28 P28 N28 L28 J28 H28">
    <cfRule type="top10" dxfId="347" priority="69" percent="1" rank="10"/>
  </conditionalFormatting>
  <conditionalFormatting sqref="BB29 AZ29 AX29 AV29 AT29 AR29 AP29 AN29 AL29 AJ29 AH29 AF29 AD29 AB29 Z29 X29 V29 T29 R29 P29 N29 L29 J29 H29">
    <cfRule type="top10" dxfId="346" priority="68" percent="1" rank="10"/>
  </conditionalFormatting>
  <conditionalFormatting sqref="H30 J30 L30 N30 P30 R30 T30 V30 X30 Z30 AB30 AD30 AF30 AH30 AJ30 AL30 AN30 AP30 AR30 AT30 AV30 AX30 AZ30 BB30">
    <cfRule type="top10" dxfId="345" priority="67" percent="1" rank="10"/>
  </conditionalFormatting>
  <conditionalFormatting sqref="BB31 AZ31 AX31 AV31 AT31 AR31 AP31 AN31 AL31 AJ31 AH31 AF31 AD31 AB31 Z31 X31 V31 T31 R31 P31 N31 L31 J31 H31">
    <cfRule type="top10" dxfId="344" priority="66" percent="1" rank="10"/>
  </conditionalFormatting>
  <conditionalFormatting sqref="H32 J32 L32 N32 P32 R32 T32 V32 X32 Z32 AB32 AD32 AF32 AH32 AJ32 AL32 AN32 AP32 AR32 AT32 AV32 AX32 AZ32 BB32">
    <cfRule type="top10" dxfId="343" priority="65" percent="1" rank="10"/>
  </conditionalFormatting>
  <conditionalFormatting sqref="BB33 AZ33 AX33 AV33 AT33 AR33 AP33 AN33 AL33 AJ33 AH33 AF33 AD33 AB33 Z33 X33 V33 T33 R33 P33 N33 L33 J33 H33">
    <cfRule type="top10" dxfId="342" priority="64" percent="1" rank="10"/>
  </conditionalFormatting>
  <conditionalFormatting sqref="H34 J34 L34 N34 P34 R34 T34 V34 X34 Z34 AB34 AD34 AF34 AH34 AJ34 AL34 AN34 AP34 AR34 AT34 AV34 AX34 AZ34 BB34">
    <cfRule type="top10" dxfId="341" priority="63" percent="1" rank="10"/>
  </conditionalFormatting>
  <conditionalFormatting sqref="BB35 AZ35 AV35 AX35 AT35 AR35 AP35 AN35 AL35 AJ35 AH35 AF35 AD35 AB35 Z35 X35 V35 T35 R35 P35 N35 L35 J35 H35">
    <cfRule type="top10" dxfId="34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9" priority="61" percent="1" rank="10"/>
  </conditionalFormatting>
  <conditionalFormatting sqref="BD7:BD37">
    <cfRule type="top10" dxfId="338" priority="60" percent="1" rank="10"/>
  </conditionalFormatting>
  <conditionalFormatting sqref="BC8 BA8 AY8 AW8 AU8 AS8 AQ8 AO8 AM8 AK8 AI8 AG8 AE8 AC8 AA8 Y8 W8 U8 S8 Q8 O8 M8 K8 I8">
    <cfRule type="top10" dxfId="337" priority="59" percent="1" rank="10"/>
  </conditionalFormatting>
  <conditionalFormatting sqref="I9 K9 M9 O9 Q9 S9 U9 W9 Y9 AA9 AC9 AE9 AG9 AI9 AK9 AM9 AO9 AQ9 AS9 AU9 AW9 AY9 BA9 BC9">
    <cfRule type="top10" dxfId="336" priority="58" percent="1" rank="10"/>
  </conditionalFormatting>
  <conditionalFormatting sqref="I10 K10 M10 Q10 O10 S10 W10 U10 Y10 AA10 AC10 AE10 AG10 AI10 AK10 AM10 AO10 AQ10 AS10 AU10 AW10 AY10 BA10 BC10">
    <cfRule type="top10" dxfId="335" priority="57" percent="1" rank="10"/>
  </conditionalFormatting>
  <conditionalFormatting sqref="BC11 BA11 AY11 AW11 AU11 AS11 AQ11 AO11 AM11 AK11 AI11 AG11 AE11 AC11 AA11 Y11 W11 U11 S11 Q11 O11 M11 K11 I11">
    <cfRule type="top10" dxfId="334" priority="56" percent="1" rank="10"/>
  </conditionalFormatting>
  <conditionalFormatting sqref="I12 K12 M12 O12 Q12 S12 U12 Y12 W12 AA12 AC12 AE12 AG12 AI12 AK12 AM12 AO12 AQ12 AS12 AU12 AW12 AY12 BA12 BC12">
    <cfRule type="top10" dxfId="333" priority="55" percent="1" rank="10"/>
  </conditionalFormatting>
  <conditionalFormatting sqref="BC13 BA13 AY13 AW13 AU13 AS13 AQ13 AO13 AM13 AK13 AI13 AG13 AE13 AC13 AA13 Y13 W13 U13 S13 Q13 O13 M13 K13 I13">
    <cfRule type="top10" dxfId="332" priority="54" percent="1" rank="10"/>
  </conditionalFormatting>
  <conditionalFormatting sqref="BC14 BA14 AY14 AW14 AU14 AS14 AQ14 AO14 AM14 AK14 AI14 AG14 AE14 AC14 AA14 Y14 W14 U14 S14 Q14 O14 M14 K14 I14">
    <cfRule type="top10" dxfId="331" priority="53" percent="1" rank="10"/>
  </conditionalFormatting>
  <conditionalFormatting sqref="I15 K15 M15 O15 Q15 S15 U15 W15 Y15 AA15 AC15 AE15 AG15 AI15 AK15 AM15 AO15 AQ15 AS15 AU15 AW15 AY15 BA15 BC15">
    <cfRule type="top10" dxfId="330" priority="52" percent="1" rank="10"/>
  </conditionalFormatting>
  <conditionalFormatting sqref="BC16 BA16 AY16 AW16 AU16 AS16 AQ16 AO16 AM16 AK16 AI16 AG16 AE16 AC16 AA16 Y16 W16 U16 S16 Q16 O16 M16 K16 I16">
    <cfRule type="top10" dxfId="329" priority="51" percent="1" rank="10"/>
  </conditionalFormatting>
  <conditionalFormatting sqref="I17 K17 M17 O17 Q17 U17 S17 W17 Y17 AA17 AC17 AE17 AG17 AI17 AK17 AM17 AO17 AQ17 AS17 AU17 AW17 AY17 BA17 BC17">
    <cfRule type="top10" dxfId="328" priority="50" percent="1" rank="10"/>
  </conditionalFormatting>
  <conditionalFormatting sqref="BC18 BA18 AY18 AW18 AU18 AS18 AQ18 AO18 AM18 AK18 AI18 AG18 AE18 AC18 AA18 Y18 W18 U18 S18 Q18 O18 M18 K18 I18">
    <cfRule type="top10" dxfId="327" priority="49" percent="1" rank="10"/>
  </conditionalFormatting>
  <conditionalFormatting sqref="I19 K19 M19 O19 Q19 S19 U19 W19 Y19 AA19 AC19 AE19 AG19 AI19 AK19 AM19 AO19 AQ19 AS19 AU19 AW19 AY19 BA19 BC19">
    <cfRule type="top10" dxfId="326" priority="48" percent="1" rank="10"/>
  </conditionalFormatting>
  <conditionalFormatting sqref="BC20 BA20 AY20 AW20 AU20 AS20 AQ20 AO20 AM20 AK20 AI20 AG20 AE20 AC20 AA20 W20 Y20 U20 S20 Q20 O20 M20 K20 I20">
    <cfRule type="top10" dxfId="325" priority="47" percent="1" rank="10"/>
  </conditionalFormatting>
  <conditionalFormatting sqref="I21 K21 M21 O21 Q21 S21 U21 W21 Y21 AA21 AC21 AE21 AG21 AI21 AK21 AM21 AO21 AQ21 AS21 AU21 AW21 AY21 BA21 BC21">
    <cfRule type="top10" dxfId="324" priority="46" percent="1" rank="10"/>
  </conditionalFormatting>
  <conditionalFormatting sqref="BC22 BA22 AY22 AW22 AU22 AS22 AQ22 AO22 AM22 AK22 AI22 AG22 AE22 AC22 AA22 Y22 W22 U22 S22 Q22 O22 M22 K22 I22">
    <cfRule type="top10" dxfId="323" priority="45" percent="1" rank="10"/>
  </conditionalFormatting>
  <conditionalFormatting sqref="I23 K23 O23 M23 Q23 S23 U23 W23 Y23 AA23 AC23 AE23 AG23 AI23 AK23 AM23 AO23 AQ23 AS23 AU23 AW23 AY23 BA23 BC23">
    <cfRule type="top10" dxfId="322" priority="44" percent="1" rank="10"/>
  </conditionalFormatting>
  <conditionalFormatting sqref="BC24 BA24 AY24 AW24 AU24 AS24 AQ24 AO24 AM24 AK24 AI24 AG24 AE24 AC24 AA24 Y24 W24 U24 S24 Q24 O24 M24 K24 I24">
    <cfRule type="top10" dxfId="321" priority="43" percent="1" rank="10"/>
  </conditionalFormatting>
  <conditionalFormatting sqref="I25 K25 M25 O25 Q25 S25 U25 W25 Y25 AA25 AC25 AE25 AG25 AI25 AK25 AM25 AO25 AQ25 AS25 AU25 AW25 AY25 BA25 BC25">
    <cfRule type="top10" dxfId="320" priority="42" percent="1" rank="10"/>
  </conditionalFormatting>
  <conditionalFormatting sqref="BC26 BA26 AY26 AW26 AU26 AS26 AQ26 AO26 AM26 AK26 AI26 AG26 AE26 AC26 AA26 Y26 W26 U26 S26 Q26 O26 M26 K26 I26">
    <cfRule type="top10" dxfId="319" priority="41" percent="1" rank="10"/>
  </conditionalFormatting>
  <conditionalFormatting sqref="I27 K27 M27 O27 Q27 S27 U27 W27 Y27 AA27 AC27 AE27 AG27 AI27 AK27 AM27 AO27 AQ27 AS27 AU27 AW27 AY27 BA27 BC27">
    <cfRule type="top10" dxfId="318" priority="40" percent="1" rank="10"/>
  </conditionalFormatting>
  <conditionalFormatting sqref="BC28 BA28 AY28 AW28 AU28 AS28 AQ28 AO28 AM28 AK28 AI28 AG28 AE28 AC28 AA28 Y28 W28 U28 S28 Q28 O28 M28 K28 I28">
    <cfRule type="top10" dxfId="317" priority="39" percent="1" rank="10"/>
  </conditionalFormatting>
  <conditionalFormatting sqref="I29 K29 M29 Q29 O29 S29 U29 Y29 W29 AA29 AC29 AE29 AG29 AI29 AK29 AM29 AO29 AQ29 AS29 AU29 AW29 AY29 BA29 BC29">
    <cfRule type="top10" dxfId="316" priority="38" percent="1" rank="10"/>
  </conditionalFormatting>
  <conditionalFormatting sqref="BC30 BA30 AY30 AW30 AU30 AS30 AQ30 AO30 AM30 AK30 AI30 AE30 AG30 AC30 AA30 Y30 W30 U30 S30 Q30 O30 M30 K30 I30">
    <cfRule type="top10" dxfId="315" priority="37" percent="1" rank="10"/>
  </conditionalFormatting>
  <conditionalFormatting sqref="I31 K31 M31 O31 Q31 S31 W31 U31 Y31 AC31 AA31 AE31 AG31 AI31 AK31 AM31 AO31 AQ31 AS31 AU31 AW31 AY31 BA31 BC31">
    <cfRule type="top10" dxfId="314" priority="36" percent="1" rank="10"/>
  </conditionalFormatting>
  <conditionalFormatting sqref="BC32 BA32 AY32 AW32 AU32 AS32 AQ32 AO32 AM32 AK32 AI32 AG32 AE32 AC32 AA32 Y32 W32 U32 S32 Q32 O32 M32 K32 I32">
    <cfRule type="top10" dxfId="313" priority="35" percent="1" rank="10"/>
  </conditionalFormatting>
  <conditionalFormatting sqref="I33 K33 M33 O33 Q33 S33 U33 W33 Y33 AA33 AC33 AE33 AG33 AI33 AK33 AM33 AQ33 AO33 AS33 AU33 AW33 AY33 BA33 BC33">
    <cfRule type="top10" dxfId="312" priority="34" percent="1" rank="10"/>
  </conditionalFormatting>
  <conditionalFormatting sqref="BC34 BA34 AY34 AW34 AU34 AS34 AQ34 AO34 AM34 AK34 AI34 AG34 AE34 AC34 AA34 Y34 W34 U34 S34 Q34 O34 M34 K34 I34">
    <cfRule type="top10" dxfId="311" priority="33" percent="1" rank="10"/>
  </conditionalFormatting>
  <conditionalFormatting sqref="I35 K35 M35 O35 Q35 S35 U35 W35 Y35 AA35 AC35 AE35 AG35 AI35 AK35 AM35 AO35 AQ35 AS35 AU35 AW35 AY35 BA35 BC35">
    <cfRule type="top10" dxfId="31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9" priority="31" percent="1" rank="10"/>
  </conditionalFormatting>
  <conditionalFormatting sqref="FZ8:GW8">
    <cfRule type="top10" dxfId="308" priority="30" percent="1" rank="10"/>
  </conditionalFormatting>
  <conditionalFormatting sqref="FZ9:GW9">
    <cfRule type="top10" dxfId="307" priority="29" percent="1" rank="10"/>
  </conditionalFormatting>
  <conditionalFormatting sqref="FZ10:GW10">
    <cfRule type="top10" dxfId="306" priority="28" percent="1" rank="10"/>
  </conditionalFormatting>
  <conditionalFormatting sqref="FZ11:GW11">
    <cfRule type="top10" dxfId="305" priority="27" percent="1" rank="10"/>
  </conditionalFormatting>
  <conditionalFormatting sqref="FZ12:GW12">
    <cfRule type="top10" dxfId="304" priority="26" percent="1" rank="10"/>
  </conditionalFormatting>
  <conditionalFormatting sqref="FZ13:GW13">
    <cfRule type="top10" dxfId="303" priority="25" percent="1" rank="10"/>
  </conditionalFormatting>
  <conditionalFormatting sqref="GX7:GX37">
    <cfRule type="top10" dxfId="302" priority="24" percent="1" rank="10"/>
  </conditionalFormatting>
  <conditionalFormatting sqref="FZ14:GW14">
    <cfRule type="top10" dxfId="301" priority="23" percent="1" rank="10"/>
  </conditionalFormatting>
  <conditionalFormatting sqref="FZ15:GW15">
    <cfRule type="top10" dxfId="300" priority="22" percent="1" rank="10"/>
  </conditionalFormatting>
  <conditionalFormatting sqref="FZ16:GW16">
    <cfRule type="top10" dxfId="299" priority="21" percent="1" rank="10"/>
  </conditionalFormatting>
  <conditionalFormatting sqref="FZ17:GW17">
    <cfRule type="top10" dxfId="298" priority="20" percent="1" rank="10"/>
  </conditionalFormatting>
  <conditionalFormatting sqref="FZ18:GW18">
    <cfRule type="top10" dxfId="297" priority="19" percent="1" rank="10"/>
  </conditionalFormatting>
  <conditionalFormatting sqref="FZ19:GW19">
    <cfRule type="top10" dxfId="296" priority="18" percent="1" rank="10"/>
  </conditionalFormatting>
  <conditionalFormatting sqref="FZ20:GW20">
    <cfRule type="top10" dxfId="295" priority="17" percent="1" rank="10"/>
  </conditionalFormatting>
  <conditionalFormatting sqref="FZ21:GW21">
    <cfRule type="top10" dxfId="294" priority="16" percent="1" rank="10"/>
  </conditionalFormatting>
  <conditionalFormatting sqref="FZ22:GW22">
    <cfRule type="top10" dxfId="293" priority="15" percent="1" rank="10"/>
  </conditionalFormatting>
  <conditionalFormatting sqref="FZ23:GW23">
    <cfRule type="top10" dxfId="292" priority="14" percent="1" rank="10"/>
  </conditionalFormatting>
  <conditionalFormatting sqref="FZ24:GW24">
    <cfRule type="top10" dxfId="291" priority="13" percent="1" rank="10"/>
  </conditionalFormatting>
  <conditionalFormatting sqref="FZ25:GW25">
    <cfRule type="top10" dxfId="290" priority="12" percent="1" rank="10"/>
  </conditionalFormatting>
  <conditionalFormatting sqref="FZ26:GW26">
    <cfRule type="top10" dxfId="289" priority="11" percent="1" rank="10"/>
  </conditionalFormatting>
  <conditionalFormatting sqref="FZ27:GW27">
    <cfRule type="top10" dxfId="288" priority="10" percent="1" rank="10"/>
  </conditionalFormatting>
  <conditionalFormatting sqref="FZ28:GW28">
    <cfRule type="top10" dxfId="287" priority="9" percent="1" rank="10"/>
  </conditionalFormatting>
  <conditionalFormatting sqref="FZ29:GW29">
    <cfRule type="top10" dxfId="286" priority="8" percent="1" rank="10"/>
  </conditionalFormatting>
  <conditionalFormatting sqref="FZ30:GW30">
    <cfRule type="top10" dxfId="285" priority="7" percent="1" rank="10"/>
  </conditionalFormatting>
  <conditionalFormatting sqref="FZ31:GW31">
    <cfRule type="top10" dxfId="284" priority="6" percent="1" rank="10"/>
  </conditionalFormatting>
  <conditionalFormatting sqref="FZ32:GW32">
    <cfRule type="top10" dxfId="283" priority="5" percent="1" rank="10"/>
  </conditionalFormatting>
  <conditionalFormatting sqref="FZ33:GW33">
    <cfRule type="top10" dxfId="282" priority="4" percent="1" rank="10"/>
  </conditionalFormatting>
  <conditionalFormatting sqref="FZ34:GW34">
    <cfRule type="top10" dxfId="281" priority="3" percent="1" rank="10"/>
  </conditionalFormatting>
  <conditionalFormatting sqref="FZ35:GW35">
    <cfRule type="top10" dxfId="280" priority="2" percent="1" rank="10"/>
  </conditionalFormatting>
  <conditionalFormatting sqref="FZ36:GW37">
    <cfRule type="top10" dxfId="279" priority="1" percent="1" rank="10"/>
  </conditionalFormatting>
  <dataValidations count="1">
    <dataValidation type="list" allowBlank="1" showInputMessage="1" showErrorMessage="1" sqref="A1" xr:uid="{9FAFD05E-01FF-4070-A371-E7DCE2CF032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90758-DE75-4D50-ACC8-ED4691CD1E0A}">
  <sheetPr codeName="Sheet1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328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289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530</v>
      </c>
      <c r="C7" s="6" t="str">
        <f>TEXT(B7,"aaaa")</f>
        <v>木曜日</v>
      </c>
      <c r="D7" s="6"/>
      <c r="E7" s="6" t="str">
        <f>IF(OR(C7="土曜日",C7="日曜日",D7="〇"),"〇","")</f>
        <v/>
      </c>
      <c r="F7" s="6"/>
      <c r="G7" s="6"/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531</v>
      </c>
      <c r="C8" s="6" t="str">
        <f t="shared" ref="C8:C38" si="9">TEXT(B8,"aaaa")</f>
        <v>金曜日</v>
      </c>
      <c r="D8" s="6"/>
      <c r="E8" s="6" t="str">
        <f t="shared" ref="E8:E38" si="10">IF(OR(C8="土曜日",C8="日曜日",D8="〇"),"〇","")</f>
        <v/>
      </c>
      <c r="F8" s="6"/>
      <c r="G8" s="6"/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532</v>
      </c>
      <c r="C9" s="6" t="str">
        <f t="shared" si="9"/>
        <v>土曜日</v>
      </c>
      <c r="D9" s="6"/>
      <c r="E9" s="6" t="str">
        <f t="shared" si="10"/>
        <v>〇</v>
      </c>
      <c r="F9" s="6"/>
      <c r="G9" s="6"/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533</v>
      </c>
      <c r="C10" s="6" t="str">
        <f t="shared" si="9"/>
        <v>日曜日</v>
      </c>
      <c r="D10" s="6"/>
      <c r="E10" s="6" t="str">
        <f t="shared" si="10"/>
        <v>〇</v>
      </c>
      <c r="F10" s="6"/>
      <c r="G10" s="6"/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534</v>
      </c>
      <c r="C11" s="6" t="str">
        <f t="shared" si="9"/>
        <v>月曜日</v>
      </c>
      <c r="D11" s="6"/>
      <c r="E11" s="6" t="str">
        <f t="shared" si="10"/>
        <v/>
      </c>
      <c r="F11" s="6"/>
      <c r="G11" s="6"/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535</v>
      </c>
      <c r="C12" s="6" t="str">
        <f t="shared" si="9"/>
        <v>火曜日</v>
      </c>
      <c r="D12" s="6"/>
      <c r="E12" s="6" t="str">
        <f t="shared" si="10"/>
        <v/>
      </c>
      <c r="F12" s="6"/>
      <c r="G12" s="6"/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536</v>
      </c>
      <c r="C13" s="6" t="str">
        <f t="shared" si="9"/>
        <v>水曜日</v>
      </c>
      <c r="D13" s="6"/>
      <c r="E13" s="6" t="str">
        <f t="shared" si="10"/>
        <v/>
      </c>
      <c r="F13" s="6"/>
      <c r="G13" s="6"/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537</v>
      </c>
      <c r="C14" s="6" t="str">
        <f t="shared" si="9"/>
        <v>木曜日</v>
      </c>
      <c r="D14" s="6"/>
      <c r="E14" s="6" t="str">
        <f t="shared" si="10"/>
        <v/>
      </c>
      <c r="F14" s="6"/>
      <c r="G14" s="6"/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538</v>
      </c>
      <c r="C15" s="6" t="str">
        <f t="shared" si="9"/>
        <v>金曜日</v>
      </c>
      <c r="D15" s="6"/>
      <c r="E15" s="6" t="str">
        <f t="shared" si="10"/>
        <v/>
      </c>
      <c r="F15" s="6"/>
      <c r="G15" s="6"/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539</v>
      </c>
      <c r="C16" s="6" t="str">
        <f t="shared" si="9"/>
        <v>土曜日</v>
      </c>
      <c r="D16" s="6"/>
      <c r="E16" s="6" t="str">
        <f t="shared" si="10"/>
        <v>〇</v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540</v>
      </c>
      <c r="C17" s="6" t="str">
        <f t="shared" si="9"/>
        <v>日曜日</v>
      </c>
      <c r="D17" s="6"/>
      <c r="E17" s="6" t="str">
        <f t="shared" si="10"/>
        <v>〇</v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541</v>
      </c>
      <c r="C18" s="6" t="str">
        <f t="shared" si="9"/>
        <v>月曜日</v>
      </c>
      <c r="D18" s="6" t="s">
        <v>82</v>
      </c>
      <c r="E18" s="6" t="str">
        <f t="shared" si="10"/>
        <v>〇</v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542</v>
      </c>
      <c r="C19" s="6" t="str">
        <f t="shared" si="9"/>
        <v>火曜日</v>
      </c>
      <c r="D19" s="6"/>
      <c r="E19" s="6" t="str">
        <f t="shared" si="10"/>
        <v/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543</v>
      </c>
      <c r="C20" s="6" t="str">
        <f t="shared" si="9"/>
        <v>水曜日</v>
      </c>
      <c r="D20" s="6"/>
      <c r="E20" s="6" t="str">
        <f t="shared" si="10"/>
        <v/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544</v>
      </c>
      <c r="C21" s="6" t="str">
        <f t="shared" si="9"/>
        <v>木曜日</v>
      </c>
      <c r="D21" s="6"/>
      <c r="E21" s="6" t="str">
        <f t="shared" si="10"/>
        <v/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545</v>
      </c>
      <c r="C22" s="6" t="str">
        <f t="shared" si="9"/>
        <v>金曜日</v>
      </c>
      <c r="D22" s="6"/>
      <c r="E22" s="6" t="str">
        <f t="shared" si="10"/>
        <v/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546</v>
      </c>
      <c r="C23" s="6" t="str">
        <f t="shared" si="9"/>
        <v>土曜日</v>
      </c>
      <c r="D23" s="6"/>
      <c r="E23" s="6" t="str">
        <f t="shared" si="10"/>
        <v>〇</v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547</v>
      </c>
      <c r="C24" s="6" t="str">
        <f t="shared" si="9"/>
        <v>日曜日</v>
      </c>
      <c r="D24" s="6"/>
      <c r="E24" s="6" t="str">
        <f t="shared" si="10"/>
        <v>〇</v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548</v>
      </c>
      <c r="C25" s="6" t="str">
        <f t="shared" si="9"/>
        <v>月曜日</v>
      </c>
      <c r="D25" s="6"/>
      <c r="E25" s="6" t="str">
        <f t="shared" si="10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549</v>
      </c>
      <c r="C26" s="6" t="str">
        <f t="shared" si="9"/>
        <v>火曜日</v>
      </c>
      <c r="D26" s="6"/>
      <c r="E26" s="6" t="str">
        <f t="shared" si="10"/>
        <v/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550</v>
      </c>
      <c r="C27" s="6" t="str">
        <f t="shared" si="9"/>
        <v>水曜日</v>
      </c>
      <c r="D27" s="6"/>
      <c r="E27" s="6" t="str">
        <f t="shared" si="10"/>
        <v/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551</v>
      </c>
      <c r="C28" s="6" t="str">
        <f t="shared" si="9"/>
        <v>木曜日</v>
      </c>
      <c r="D28" s="6"/>
      <c r="E28" s="6" t="str">
        <f t="shared" si="10"/>
        <v/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552</v>
      </c>
      <c r="C29" s="6" t="str">
        <f t="shared" si="9"/>
        <v>金曜日</v>
      </c>
      <c r="D29" s="6"/>
      <c r="E29" s="6" t="str">
        <f t="shared" si="10"/>
        <v/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553</v>
      </c>
      <c r="C30" s="6" t="str">
        <f t="shared" si="9"/>
        <v>土曜日</v>
      </c>
      <c r="D30" s="6"/>
      <c r="E30" s="6" t="str">
        <f t="shared" si="10"/>
        <v>〇</v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554</v>
      </c>
      <c r="C31" s="6" t="str">
        <f t="shared" si="9"/>
        <v>日曜日</v>
      </c>
      <c r="D31" s="6"/>
      <c r="E31" s="6" t="str">
        <f t="shared" si="10"/>
        <v>〇</v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555</v>
      </c>
      <c r="C32" s="6" t="str">
        <f t="shared" si="9"/>
        <v>月曜日</v>
      </c>
      <c r="D32" s="6"/>
      <c r="E32" s="6" t="str">
        <f t="shared" si="10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556</v>
      </c>
      <c r="C33" s="6" t="str">
        <f t="shared" si="9"/>
        <v>火曜日</v>
      </c>
      <c r="D33" s="6"/>
      <c r="E33" s="6" t="str">
        <f t="shared" si="10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557</v>
      </c>
      <c r="C34" s="6" t="str">
        <f t="shared" si="9"/>
        <v>水曜日</v>
      </c>
      <c r="D34" s="6"/>
      <c r="E34" s="6" t="str">
        <f t="shared" si="10"/>
        <v/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558</v>
      </c>
      <c r="C35" s="6" t="str">
        <f t="shared" si="9"/>
        <v>木曜日</v>
      </c>
      <c r="D35" s="6"/>
      <c r="E35" s="6" t="str">
        <f t="shared" si="10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559</v>
      </c>
      <c r="C36" s="6" t="str">
        <f t="shared" si="9"/>
        <v>金曜日</v>
      </c>
      <c r="D36" s="6"/>
      <c r="E36" s="6" t="str">
        <f t="shared" si="10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dataValidations count="1">
    <dataValidation type="list" allowBlank="1" showInputMessage="1" showErrorMessage="1" sqref="A1" xr:uid="{BBE4943C-359A-4484-BFAC-621387240A9B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C32" sqref="C32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197</v>
      </c>
      <c r="C6" s="3" t="s">
        <v>8</v>
      </c>
      <c r="D6" s="3" t="s">
        <v>201</v>
      </c>
      <c r="E6" s="3"/>
      <c r="F6" s="3" t="s">
        <v>202</v>
      </c>
      <c r="G6" s="3" t="s">
        <v>203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366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199</v>
      </c>
      <c r="G7" s="6" t="s">
        <v>298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365</v>
      </c>
      <c r="GZ7" t="s">
        <v>365</v>
      </c>
      <c r="HA7" t="s">
        <v>365</v>
      </c>
      <c r="HB7" t="s">
        <v>365</v>
      </c>
      <c r="HC7" t="s">
        <v>365</v>
      </c>
      <c r="HD7" t="s">
        <v>365</v>
      </c>
      <c r="HE7" t="s">
        <v>365</v>
      </c>
      <c r="HF7" t="s">
        <v>365</v>
      </c>
      <c r="HG7" t="s">
        <v>365</v>
      </c>
      <c r="HH7" t="s">
        <v>365</v>
      </c>
      <c r="HI7" t="s">
        <v>365</v>
      </c>
      <c r="HJ7" t="s">
        <v>365</v>
      </c>
      <c r="HK7" t="s">
        <v>365</v>
      </c>
      <c r="HL7" t="s">
        <v>365</v>
      </c>
      <c r="HM7" t="s">
        <v>365</v>
      </c>
      <c r="HN7" t="s">
        <v>365</v>
      </c>
      <c r="HO7" t="s">
        <v>365</v>
      </c>
      <c r="HP7" t="s">
        <v>365</v>
      </c>
      <c r="HQ7" t="s">
        <v>365</v>
      </c>
      <c r="HR7" t="s">
        <v>365</v>
      </c>
      <c r="HS7" t="s">
        <v>365</v>
      </c>
      <c r="HT7" t="s">
        <v>365</v>
      </c>
      <c r="HU7" t="s">
        <v>365</v>
      </c>
      <c r="HV7" t="s">
        <v>365</v>
      </c>
    </row>
    <row r="8" spans="2:230" x14ac:dyDescent="0.55000000000000004">
      <c r="B8" s="12" t="s">
        <v>367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199</v>
      </c>
      <c r="G8" s="6" t="s">
        <v>298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365</v>
      </c>
      <c r="GZ8" t="s">
        <v>365</v>
      </c>
      <c r="HA8" t="s">
        <v>365</v>
      </c>
      <c r="HB8" t="s">
        <v>365</v>
      </c>
      <c r="HC8" t="s">
        <v>365</v>
      </c>
      <c r="HD8" t="s">
        <v>365</v>
      </c>
      <c r="HE8" t="s">
        <v>365</v>
      </c>
      <c r="HF8" t="s">
        <v>365</v>
      </c>
      <c r="HG8" t="s">
        <v>365</v>
      </c>
      <c r="HH8" t="s">
        <v>365</v>
      </c>
      <c r="HI8" t="s">
        <v>365</v>
      </c>
      <c r="HJ8" t="s">
        <v>365</v>
      </c>
      <c r="HK8" t="s">
        <v>365</v>
      </c>
      <c r="HL8" t="s">
        <v>365</v>
      </c>
      <c r="HM8" t="s">
        <v>365</v>
      </c>
      <c r="HN8" t="s">
        <v>365</v>
      </c>
      <c r="HO8" t="s">
        <v>365</v>
      </c>
      <c r="HP8" t="s">
        <v>365</v>
      </c>
      <c r="HQ8" t="s">
        <v>365</v>
      </c>
      <c r="HR8" t="s">
        <v>365</v>
      </c>
      <c r="HS8" t="s">
        <v>365</v>
      </c>
      <c r="HT8" t="s">
        <v>365</v>
      </c>
      <c r="HU8" t="s">
        <v>365</v>
      </c>
      <c r="HV8" t="s">
        <v>365</v>
      </c>
    </row>
    <row r="9" spans="2:230" x14ac:dyDescent="0.55000000000000004">
      <c r="B9" s="12" t="s">
        <v>368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199</v>
      </c>
      <c r="G9" s="6" t="s">
        <v>298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365</v>
      </c>
      <c r="GZ9" t="s">
        <v>365</v>
      </c>
      <c r="HA9" t="s">
        <v>365</v>
      </c>
      <c r="HB9" t="s">
        <v>365</v>
      </c>
      <c r="HC9" t="s">
        <v>365</v>
      </c>
      <c r="HD9" t="s">
        <v>365</v>
      </c>
      <c r="HE9" t="s">
        <v>365</v>
      </c>
      <c r="HF9" t="s">
        <v>365</v>
      </c>
      <c r="HG9" t="s">
        <v>365</v>
      </c>
      <c r="HH9" t="s">
        <v>365</v>
      </c>
      <c r="HI9" t="s">
        <v>365</v>
      </c>
      <c r="HJ9" t="s">
        <v>365</v>
      </c>
      <c r="HK9" t="s">
        <v>365</v>
      </c>
      <c r="HL9" t="s">
        <v>365</v>
      </c>
      <c r="HM9" t="s">
        <v>365</v>
      </c>
      <c r="HN9" t="s">
        <v>365</v>
      </c>
      <c r="HO9" t="s">
        <v>365</v>
      </c>
      <c r="HP9" t="s">
        <v>365</v>
      </c>
      <c r="HQ9" t="s">
        <v>365</v>
      </c>
      <c r="HR9" t="s">
        <v>365</v>
      </c>
      <c r="HS9" t="s">
        <v>365</v>
      </c>
      <c r="HT9" t="s">
        <v>365</v>
      </c>
      <c r="HU9" t="s">
        <v>365</v>
      </c>
      <c r="HV9" t="s">
        <v>365</v>
      </c>
    </row>
    <row r="10" spans="2:230" x14ac:dyDescent="0.55000000000000004">
      <c r="B10" s="12" t="s">
        <v>369</v>
      </c>
      <c r="C10" s="6" t="str">
        <f t="shared" si="8"/>
        <v>土曜日</v>
      </c>
      <c r="D10" s="6"/>
      <c r="E10" s="6" t="str">
        <f t="shared" si="9"/>
        <v>〇</v>
      </c>
      <c r="F10" s="6" t="s">
        <v>199</v>
      </c>
      <c r="G10" s="6" t="s">
        <v>298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365</v>
      </c>
      <c r="GZ10" t="s">
        <v>365</v>
      </c>
      <c r="HA10" t="s">
        <v>365</v>
      </c>
      <c r="HB10" t="s">
        <v>365</v>
      </c>
      <c r="HC10" t="s">
        <v>365</v>
      </c>
      <c r="HD10" t="s">
        <v>365</v>
      </c>
      <c r="HE10" t="s">
        <v>365</v>
      </c>
      <c r="HF10" t="s">
        <v>365</v>
      </c>
      <c r="HG10" t="s">
        <v>365</v>
      </c>
      <c r="HH10" t="s">
        <v>365</v>
      </c>
      <c r="HI10" t="s">
        <v>365</v>
      </c>
      <c r="HJ10" t="s">
        <v>365</v>
      </c>
      <c r="HK10" t="s">
        <v>365</v>
      </c>
      <c r="HL10" t="s">
        <v>365</v>
      </c>
      <c r="HM10" t="s">
        <v>365</v>
      </c>
      <c r="HN10" t="s">
        <v>365</v>
      </c>
      <c r="HO10" t="s">
        <v>365</v>
      </c>
      <c r="HP10" t="s">
        <v>365</v>
      </c>
      <c r="HQ10" t="s">
        <v>365</v>
      </c>
      <c r="HR10" t="s">
        <v>365</v>
      </c>
      <c r="HS10" t="s">
        <v>365</v>
      </c>
      <c r="HT10" t="s">
        <v>365</v>
      </c>
      <c r="HU10" t="s">
        <v>365</v>
      </c>
      <c r="HV10" t="s">
        <v>365</v>
      </c>
    </row>
    <row r="11" spans="2:230" x14ac:dyDescent="0.55000000000000004">
      <c r="B11" s="12" t="s">
        <v>370</v>
      </c>
      <c r="C11" s="6" t="str">
        <f t="shared" si="8"/>
        <v>日曜日</v>
      </c>
      <c r="D11" s="6"/>
      <c r="E11" s="6" t="str">
        <f t="shared" si="9"/>
        <v>〇</v>
      </c>
      <c r="F11" s="6" t="s">
        <v>199</v>
      </c>
      <c r="G11" s="6" t="s">
        <v>298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365</v>
      </c>
      <c r="GZ11" t="s">
        <v>365</v>
      </c>
      <c r="HA11" t="s">
        <v>365</v>
      </c>
      <c r="HB11" t="s">
        <v>365</v>
      </c>
      <c r="HC11" t="s">
        <v>365</v>
      </c>
      <c r="HD11" t="s">
        <v>365</v>
      </c>
      <c r="HE11" t="s">
        <v>365</v>
      </c>
      <c r="HF11" t="s">
        <v>365</v>
      </c>
      <c r="HG11" t="s">
        <v>365</v>
      </c>
      <c r="HH11" t="s">
        <v>365</v>
      </c>
      <c r="HI11" t="s">
        <v>365</v>
      </c>
      <c r="HJ11" t="s">
        <v>365</v>
      </c>
      <c r="HK11" t="s">
        <v>365</v>
      </c>
      <c r="HL11" t="s">
        <v>365</v>
      </c>
      <c r="HM11" t="s">
        <v>365</v>
      </c>
      <c r="HN11" t="s">
        <v>365</v>
      </c>
      <c r="HO11" t="s">
        <v>365</v>
      </c>
      <c r="HP11" t="s">
        <v>365</v>
      </c>
      <c r="HQ11" t="s">
        <v>365</v>
      </c>
      <c r="HR11" t="s">
        <v>365</v>
      </c>
      <c r="HS11" t="s">
        <v>365</v>
      </c>
      <c r="HT11" t="s">
        <v>365</v>
      </c>
      <c r="HU11" t="s">
        <v>365</v>
      </c>
      <c r="HV11" t="s">
        <v>365</v>
      </c>
    </row>
    <row r="12" spans="2:230" x14ac:dyDescent="0.55000000000000004">
      <c r="B12" s="12" t="s">
        <v>371</v>
      </c>
      <c r="C12" s="6" t="str">
        <f t="shared" si="8"/>
        <v>月曜日</v>
      </c>
      <c r="D12" s="6"/>
      <c r="E12" s="6" t="str">
        <f t="shared" si="9"/>
        <v/>
      </c>
      <c r="F12" s="6" t="s">
        <v>199</v>
      </c>
      <c r="G12" s="6" t="s">
        <v>298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365</v>
      </c>
      <c r="GZ12" t="s">
        <v>365</v>
      </c>
      <c r="HA12" t="s">
        <v>365</v>
      </c>
      <c r="HB12" t="s">
        <v>365</v>
      </c>
      <c r="HC12" t="s">
        <v>365</v>
      </c>
      <c r="HD12" t="s">
        <v>365</v>
      </c>
      <c r="HE12" t="s">
        <v>365</v>
      </c>
      <c r="HF12" t="s">
        <v>365</v>
      </c>
      <c r="HG12" t="s">
        <v>365</v>
      </c>
      <c r="HH12" t="s">
        <v>365</v>
      </c>
      <c r="HI12" t="s">
        <v>365</v>
      </c>
      <c r="HJ12" t="s">
        <v>365</v>
      </c>
      <c r="HK12" t="s">
        <v>365</v>
      </c>
      <c r="HL12" t="s">
        <v>365</v>
      </c>
      <c r="HM12" t="s">
        <v>365</v>
      </c>
      <c r="HN12" t="s">
        <v>365</v>
      </c>
      <c r="HO12" t="s">
        <v>365</v>
      </c>
      <c r="HP12" t="s">
        <v>365</v>
      </c>
      <c r="HQ12" t="s">
        <v>365</v>
      </c>
      <c r="HR12" t="s">
        <v>365</v>
      </c>
      <c r="HS12" t="s">
        <v>365</v>
      </c>
      <c r="HT12" t="s">
        <v>365</v>
      </c>
      <c r="HU12" t="s">
        <v>365</v>
      </c>
      <c r="HV12" t="s">
        <v>365</v>
      </c>
    </row>
    <row r="13" spans="2:230" x14ac:dyDescent="0.55000000000000004">
      <c r="B13" s="12" t="s">
        <v>372</v>
      </c>
      <c r="C13" s="6" t="str">
        <f t="shared" si="8"/>
        <v>火曜日</v>
      </c>
      <c r="D13" s="6"/>
      <c r="E13" s="6" t="str">
        <f t="shared" si="9"/>
        <v/>
      </c>
      <c r="F13" s="6" t="s">
        <v>199</v>
      </c>
      <c r="G13" s="6" t="s">
        <v>298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365</v>
      </c>
      <c r="GZ13" t="s">
        <v>365</v>
      </c>
      <c r="HA13" t="s">
        <v>365</v>
      </c>
      <c r="HB13" t="s">
        <v>365</v>
      </c>
      <c r="HC13" t="s">
        <v>365</v>
      </c>
      <c r="HD13" t="s">
        <v>365</v>
      </c>
      <c r="HE13" t="s">
        <v>365</v>
      </c>
      <c r="HF13" t="s">
        <v>365</v>
      </c>
      <c r="HG13" t="s">
        <v>365</v>
      </c>
      <c r="HH13" t="s">
        <v>365</v>
      </c>
      <c r="HI13" t="s">
        <v>365</v>
      </c>
      <c r="HJ13" t="s">
        <v>365</v>
      </c>
      <c r="HK13" t="s">
        <v>365</v>
      </c>
      <c r="HL13" t="s">
        <v>365</v>
      </c>
      <c r="HM13" t="s">
        <v>365</v>
      </c>
      <c r="HN13" t="s">
        <v>365</v>
      </c>
      <c r="HO13" t="s">
        <v>365</v>
      </c>
      <c r="HP13" t="s">
        <v>365</v>
      </c>
      <c r="HQ13" t="s">
        <v>365</v>
      </c>
      <c r="HR13" t="s">
        <v>365</v>
      </c>
      <c r="HS13" t="s">
        <v>365</v>
      </c>
      <c r="HT13" t="s">
        <v>365</v>
      </c>
      <c r="HU13" t="s">
        <v>365</v>
      </c>
      <c r="HV13" t="s">
        <v>365</v>
      </c>
    </row>
    <row r="14" spans="2:230" x14ac:dyDescent="0.55000000000000004">
      <c r="B14" s="12" t="s">
        <v>373</v>
      </c>
      <c r="C14" s="6" t="str">
        <f t="shared" si="8"/>
        <v>水曜日</v>
      </c>
      <c r="D14" s="6"/>
      <c r="E14" s="6" t="str">
        <f t="shared" si="9"/>
        <v/>
      </c>
      <c r="F14" s="6" t="s">
        <v>199</v>
      </c>
      <c r="G14" s="6" t="s">
        <v>298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365</v>
      </c>
      <c r="GZ14" t="s">
        <v>365</v>
      </c>
      <c r="HA14" t="s">
        <v>365</v>
      </c>
      <c r="HB14" t="s">
        <v>365</v>
      </c>
      <c r="HC14" t="s">
        <v>365</v>
      </c>
      <c r="HD14" t="s">
        <v>365</v>
      </c>
      <c r="HE14" t="s">
        <v>365</v>
      </c>
      <c r="HF14" t="s">
        <v>365</v>
      </c>
      <c r="HG14" t="s">
        <v>365</v>
      </c>
      <c r="HH14" t="s">
        <v>365</v>
      </c>
      <c r="HI14" t="s">
        <v>365</v>
      </c>
      <c r="HJ14" t="s">
        <v>365</v>
      </c>
      <c r="HK14" t="s">
        <v>365</v>
      </c>
      <c r="HL14" t="s">
        <v>365</v>
      </c>
      <c r="HM14" t="s">
        <v>365</v>
      </c>
      <c r="HN14" t="s">
        <v>365</v>
      </c>
      <c r="HO14" t="s">
        <v>365</v>
      </c>
      <c r="HP14" t="s">
        <v>365</v>
      </c>
      <c r="HQ14" t="s">
        <v>365</v>
      </c>
      <c r="HR14" t="s">
        <v>365</v>
      </c>
      <c r="HS14" t="s">
        <v>365</v>
      </c>
      <c r="HT14" t="s">
        <v>365</v>
      </c>
      <c r="HU14" t="s">
        <v>365</v>
      </c>
      <c r="HV14" t="s">
        <v>365</v>
      </c>
    </row>
    <row r="15" spans="2:230" x14ac:dyDescent="0.55000000000000004">
      <c r="B15" s="12" t="s">
        <v>374</v>
      </c>
      <c r="C15" s="6" t="str">
        <f t="shared" si="8"/>
        <v>木曜日</v>
      </c>
      <c r="D15" s="6"/>
      <c r="E15" s="6" t="str">
        <f t="shared" si="9"/>
        <v/>
      </c>
      <c r="F15" s="6" t="s">
        <v>199</v>
      </c>
      <c r="G15" s="6" t="s">
        <v>298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365</v>
      </c>
      <c r="GZ15" t="s">
        <v>365</v>
      </c>
      <c r="HA15" t="s">
        <v>365</v>
      </c>
      <c r="HB15" t="s">
        <v>365</v>
      </c>
      <c r="HC15" t="s">
        <v>365</v>
      </c>
      <c r="HD15" t="s">
        <v>365</v>
      </c>
      <c r="HE15" t="s">
        <v>365</v>
      </c>
      <c r="HF15" t="s">
        <v>365</v>
      </c>
      <c r="HG15" t="s">
        <v>365</v>
      </c>
      <c r="HH15" t="s">
        <v>365</v>
      </c>
      <c r="HI15" t="s">
        <v>365</v>
      </c>
      <c r="HJ15" t="s">
        <v>365</v>
      </c>
      <c r="HK15" t="s">
        <v>365</v>
      </c>
      <c r="HL15" t="s">
        <v>365</v>
      </c>
      <c r="HM15" t="s">
        <v>365</v>
      </c>
      <c r="HN15" t="s">
        <v>365</v>
      </c>
      <c r="HO15" t="s">
        <v>365</v>
      </c>
      <c r="HP15" t="s">
        <v>365</v>
      </c>
      <c r="HQ15" t="s">
        <v>365</v>
      </c>
      <c r="HR15" t="s">
        <v>365</v>
      </c>
      <c r="HS15" t="s">
        <v>365</v>
      </c>
      <c r="HT15" t="s">
        <v>365</v>
      </c>
      <c r="HU15" t="s">
        <v>365</v>
      </c>
      <c r="HV15" t="s">
        <v>365</v>
      </c>
    </row>
    <row r="16" spans="2:230" x14ac:dyDescent="0.55000000000000004">
      <c r="B16" s="12" t="s">
        <v>375</v>
      </c>
      <c r="C16" s="6" t="str">
        <f t="shared" si="8"/>
        <v>金曜日</v>
      </c>
      <c r="D16" s="6"/>
      <c r="E16" s="6" t="str">
        <f t="shared" si="9"/>
        <v/>
      </c>
      <c r="F16" s="6" t="s">
        <v>199</v>
      </c>
      <c r="G16" s="6" t="s">
        <v>298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365</v>
      </c>
      <c r="GZ16" t="s">
        <v>365</v>
      </c>
      <c r="HA16" t="s">
        <v>365</v>
      </c>
      <c r="HB16" t="s">
        <v>365</v>
      </c>
      <c r="HC16" t="s">
        <v>365</v>
      </c>
      <c r="HD16" t="s">
        <v>365</v>
      </c>
      <c r="HE16" t="s">
        <v>365</v>
      </c>
      <c r="HF16" t="s">
        <v>365</v>
      </c>
      <c r="HG16" t="s">
        <v>365</v>
      </c>
      <c r="HH16" t="s">
        <v>365</v>
      </c>
      <c r="HI16" t="s">
        <v>365</v>
      </c>
      <c r="HJ16" t="s">
        <v>365</v>
      </c>
      <c r="HK16" t="s">
        <v>365</v>
      </c>
      <c r="HL16" t="s">
        <v>365</v>
      </c>
      <c r="HM16" t="s">
        <v>365</v>
      </c>
      <c r="HN16" t="s">
        <v>365</v>
      </c>
      <c r="HO16" t="s">
        <v>365</v>
      </c>
      <c r="HP16" t="s">
        <v>365</v>
      </c>
      <c r="HQ16" t="s">
        <v>365</v>
      </c>
      <c r="HR16" t="s">
        <v>365</v>
      </c>
      <c r="HS16" t="s">
        <v>365</v>
      </c>
      <c r="HT16" t="s">
        <v>365</v>
      </c>
      <c r="HU16" t="s">
        <v>365</v>
      </c>
      <c r="HV16" t="s">
        <v>365</v>
      </c>
    </row>
    <row r="17" spans="2:230" x14ac:dyDescent="0.55000000000000004">
      <c r="B17" s="12" t="s">
        <v>376</v>
      </c>
      <c r="C17" s="6" t="str">
        <f t="shared" si="8"/>
        <v>土曜日</v>
      </c>
      <c r="D17" s="6"/>
      <c r="E17" s="6" t="str">
        <f t="shared" si="9"/>
        <v>〇</v>
      </c>
      <c r="F17" s="6" t="s">
        <v>199</v>
      </c>
      <c r="G17" s="6" t="s">
        <v>298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365</v>
      </c>
      <c r="GZ17" t="s">
        <v>365</v>
      </c>
      <c r="HA17" t="s">
        <v>365</v>
      </c>
      <c r="HB17" t="s">
        <v>365</v>
      </c>
      <c r="HC17" t="s">
        <v>365</v>
      </c>
      <c r="HD17" t="s">
        <v>365</v>
      </c>
      <c r="HE17" t="s">
        <v>365</v>
      </c>
      <c r="HF17" t="s">
        <v>365</v>
      </c>
      <c r="HG17" t="s">
        <v>365</v>
      </c>
      <c r="HH17" t="s">
        <v>365</v>
      </c>
      <c r="HI17" t="s">
        <v>365</v>
      </c>
      <c r="HJ17" t="s">
        <v>365</v>
      </c>
      <c r="HK17" t="s">
        <v>365</v>
      </c>
      <c r="HL17" t="s">
        <v>365</v>
      </c>
      <c r="HM17" t="s">
        <v>365</v>
      </c>
      <c r="HN17" t="s">
        <v>365</v>
      </c>
      <c r="HO17" t="s">
        <v>365</v>
      </c>
      <c r="HP17" t="s">
        <v>365</v>
      </c>
      <c r="HQ17" t="s">
        <v>365</v>
      </c>
      <c r="HR17" t="s">
        <v>365</v>
      </c>
      <c r="HS17" t="s">
        <v>365</v>
      </c>
      <c r="HT17" t="s">
        <v>365</v>
      </c>
      <c r="HU17" t="s">
        <v>365</v>
      </c>
      <c r="HV17" t="s">
        <v>365</v>
      </c>
    </row>
    <row r="18" spans="2:230" x14ac:dyDescent="0.55000000000000004">
      <c r="B18" s="12" t="s">
        <v>377</v>
      </c>
      <c r="C18" s="6" t="str">
        <f t="shared" si="8"/>
        <v>日曜日</v>
      </c>
      <c r="D18" s="6"/>
      <c r="E18" s="6" t="str">
        <f t="shared" si="9"/>
        <v>〇</v>
      </c>
      <c r="F18" s="6" t="s">
        <v>199</v>
      </c>
      <c r="G18" s="6" t="s">
        <v>298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365</v>
      </c>
      <c r="GZ18" t="s">
        <v>365</v>
      </c>
      <c r="HA18" t="s">
        <v>365</v>
      </c>
      <c r="HB18" t="s">
        <v>365</v>
      </c>
      <c r="HC18" t="s">
        <v>365</v>
      </c>
      <c r="HD18" t="s">
        <v>365</v>
      </c>
      <c r="HE18" t="s">
        <v>365</v>
      </c>
      <c r="HF18" t="s">
        <v>365</v>
      </c>
      <c r="HG18" t="s">
        <v>365</v>
      </c>
      <c r="HH18" t="s">
        <v>365</v>
      </c>
      <c r="HI18" t="s">
        <v>365</v>
      </c>
      <c r="HJ18" t="s">
        <v>365</v>
      </c>
      <c r="HK18" t="s">
        <v>365</v>
      </c>
      <c r="HL18" t="s">
        <v>365</v>
      </c>
      <c r="HM18" t="s">
        <v>365</v>
      </c>
      <c r="HN18" t="s">
        <v>365</v>
      </c>
      <c r="HO18" t="s">
        <v>365</v>
      </c>
      <c r="HP18" t="s">
        <v>365</v>
      </c>
      <c r="HQ18" t="s">
        <v>365</v>
      </c>
      <c r="HR18" t="s">
        <v>365</v>
      </c>
      <c r="HS18" t="s">
        <v>365</v>
      </c>
      <c r="HT18" t="s">
        <v>365</v>
      </c>
      <c r="HU18" t="s">
        <v>365</v>
      </c>
      <c r="HV18" t="s">
        <v>365</v>
      </c>
    </row>
    <row r="19" spans="2:230" x14ac:dyDescent="0.55000000000000004">
      <c r="B19" s="12" t="s">
        <v>378</v>
      </c>
      <c r="C19" s="6" t="str">
        <f t="shared" si="8"/>
        <v>月曜日</v>
      </c>
      <c r="D19" s="6"/>
      <c r="E19" s="6" t="str">
        <f t="shared" si="9"/>
        <v/>
      </c>
      <c r="F19" s="6" t="s">
        <v>199</v>
      </c>
      <c r="G19" s="6" t="s">
        <v>298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365</v>
      </c>
      <c r="GZ19" t="s">
        <v>365</v>
      </c>
      <c r="HA19" t="s">
        <v>365</v>
      </c>
      <c r="HB19" t="s">
        <v>365</v>
      </c>
      <c r="HC19" t="s">
        <v>365</v>
      </c>
      <c r="HD19" t="s">
        <v>365</v>
      </c>
      <c r="HE19" t="s">
        <v>365</v>
      </c>
      <c r="HF19" t="s">
        <v>365</v>
      </c>
      <c r="HG19" t="s">
        <v>365</v>
      </c>
      <c r="HH19" t="s">
        <v>365</v>
      </c>
      <c r="HI19" t="s">
        <v>365</v>
      </c>
      <c r="HJ19" t="s">
        <v>365</v>
      </c>
      <c r="HK19" t="s">
        <v>365</v>
      </c>
      <c r="HL19" t="s">
        <v>365</v>
      </c>
      <c r="HM19" t="s">
        <v>365</v>
      </c>
      <c r="HN19" t="s">
        <v>365</v>
      </c>
      <c r="HO19" t="s">
        <v>365</v>
      </c>
      <c r="HP19" t="s">
        <v>365</v>
      </c>
      <c r="HQ19" t="s">
        <v>365</v>
      </c>
      <c r="HR19" t="s">
        <v>365</v>
      </c>
      <c r="HS19" t="s">
        <v>365</v>
      </c>
      <c r="HT19" t="s">
        <v>365</v>
      </c>
      <c r="HU19" t="s">
        <v>365</v>
      </c>
      <c r="HV19" t="s">
        <v>365</v>
      </c>
    </row>
    <row r="20" spans="2:230" x14ac:dyDescent="0.55000000000000004">
      <c r="B20" s="12" t="s">
        <v>379</v>
      </c>
      <c r="C20" s="6" t="str">
        <f t="shared" si="8"/>
        <v>火曜日</v>
      </c>
      <c r="D20" s="6"/>
      <c r="E20" s="6" t="str">
        <f t="shared" si="9"/>
        <v/>
      </c>
      <c r="F20" s="6" t="s">
        <v>199</v>
      </c>
      <c r="G20" s="6" t="s">
        <v>298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365</v>
      </c>
      <c r="GZ20" t="s">
        <v>365</v>
      </c>
      <c r="HA20" t="s">
        <v>365</v>
      </c>
      <c r="HB20" t="s">
        <v>365</v>
      </c>
      <c r="HC20" t="s">
        <v>365</v>
      </c>
      <c r="HD20" t="s">
        <v>365</v>
      </c>
      <c r="HE20" t="s">
        <v>365</v>
      </c>
      <c r="HF20" t="s">
        <v>365</v>
      </c>
      <c r="HG20" t="s">
        <v>365</v>
      </c>
      <c r="HH20" t="s">
        <v>365</v>
      </c>
      <c r="HI20" t="s">
        <v>365</v>
      </c>
      <c r="HJ20" t="s">
        <v>365</v>
      </c>
      <c r="HK20" t="s">
        <v>365</v>
      </c>
      <c r="HL20" t="s">
        <v>365</v>
      </c>
      <c r="HM20" t="s">
        <v>365</v>
      </c>
      <c r="HN20" t="s">
        <v>365</v>
      </c>
      <c r="HO20" t="s">
        <v>365</v>
      </c>
      <c r="HP20" t="s">
        <v>365</v>
      </c>
      <c r="HQ20" t="s">
        <v>365</v>
      </c>
      <c r="HR20" t="s">
        <v>365</v>
      </c>
      <c r="HS20" t="s">
        <v>365</v>
      </c>
      <c r="HT20" t="s">
        <v>365</v>
      </c>
      <c r="HU20" t="s">
        <v>365</v>
      </c>
      <c r="HV20" t="s">
        <v>365</v>
      </c>
    </row>
    <row r="21" spans="2:230" x14ac:dyDescent="0.55000000000000004">
      <c r="B21" s="12" t="s">
        <v>380</v>
      </c>
      <c r="C21" s="6" t="str">
        <f t="shared" si="8"/>
        <v>水曜日</v>
      </c>
      <c r="D21" s="6"/>
      <c r="E21" s="6" t="str">
        <f t="shared" si="9"/>
        <v/>
      </c>
      <c r="F21" s="6" t="s">
        <v>199</v>
      </c>
      <c r="G21" s="6" t="s">
        <v>298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365</v>
      </c>
      <c r="GZ21" t="s">
        <v>365</v>
      </c>
      <c r="HA21" t="s">
        <v>365</v>
      </c>
      <c r="HB21" t="s">
        <v>365</v>
      </c>
      <c r="HC21" t="s">
        <v>365</v>
      </c>
      <c r="HD21" t="s">
        <v>365</v>
      </c>
      <c r="HE21" t="s">
        <v>365</v>
      </c>
      <c r="HF21" t="s">
        <v>365</v>
      </c>
      <c r="HG21" t="s">
        <v>365</v>
      </c>
      <c r="HH21" t="s">
        <v>365</v>
      </c>
      <c r="HI21" t="s">
        <v>365</v>
      </c>
      <c r="HJ21" t="s">
        <v>365</v>
      </c>
      <c r="HK21" t="s">
        <v>365</v>
      </c>
      <c r="HL21" t="s">
        <v>365</v>
      </c>
      <c r="HM21" t="s">
        <v>365</v>
      </c>
      <c r="HN21" t="s">
        <v>365</v>
      </c>
      <c r="HO21" t="s">
        <v>365</v>
      </c>
      <c r="HP21" t="s">
        <v>365</v>
      </c>
      <c r="HQ21" t="s">
        <v>365</v>
      </c>
      <c r="HR21" t="s">
        <v>365</v>
      </c>
      <c r="HS21" t="s">
        <v>365</v>
      </c>
      <c r="HT21" t="s">
        <v>365</v>
      </c>
      <c r="HU21" t="s">
        <v>365</v>
      </c>
      <c r="HV21" t="s">
        <v>365</v>
      </c>
    </row>
    <row r="22" spans="2:230" x14ac:dyDescent="0.55000000000000004">
      <c r="B22" s="12" t="s">
        <v>381</v>
      </c>
      <c r="C22" s="6" t="str">
        <f t="shared" si="8"/>
        <v>木曜日</v>
      </c>
      <c r="D22" s="6"/>
      <c r="E22" s="6" t="str">
        <f t="shared" si="9"/>
        <v/>
      </c>
      <c r="F22" s="6" t="s">
        <v>199</v>
      </c>
      <c r="G22" s="6" t="s">
        <v>298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365</v>
      </c>
      <c r="GZ22" t="s">
        <v>365</v>
      </c>
      <c r="HA22" t="s">
        <v>365</v>
      </c>
      <c r="HB22" t="s">
        <v>365</v>
      </c>
      <c r="HC22" t="s">
        <v>365</v>
      </c>
      <c r="HD22" t="s">
        <v>365</v>
      </c>
      <c r="HE22" t="s">
        <v>365</v>
      </c>
      <c r="HF22" t="s">
        <v>365</v>
      </c>
      <c r="HG22" t="s">
        <v>365</v>
      </c>
      <c r="HH22" t="s">
        <v>365</v>
      </c>
      <c r="HI22" t="s">
        <v>365</v>
      </c>
      <c r="HJ22" t="s">
        <v>365</v>
      </c>
      <c r="HK22" t="s">
        <v>365</v>
      </c>
      <c r="HL22" t="s">
        <v>365</v>
      </c>
      <c r="HM22" t="s">
        <v>365</v>
      </c>
      <c r="HN22" t="s">
        <v>365</v>
      </c>
      <c r="HO22" t="s">
        <v>365</v>
      </c>
      <c r="HP22" t="s">
        <v>365</v>
      </c>
      <c r="HQ22" t="s">
        <v>365</v>
      </c>
      <c r="HR22" t="s">
        <v>365</v>
      </c>
      <c r="HS22" t="s">
        <v>365</v>
      </c>
      <c r="HT22" t="s">
        <v>365</v>
      </c>
      <c r="HU22" t="s">
        <v>365</v>
      </c>
      <c r="HV22" t="s">
        <v>365</v>
      </c>
    </row>
    <row r="23" spans="2:230" x14ac:dyDescent="0.55000000000000004">
      <c r="B23" s="12" t="s">
        <v>382</v>
      </c>
      <c r="C23" s="6" t="str">
        <f t="shared" si="8"/>
        <v>金曜日</v>
      </c>
      <c r="D23" s="6"/>
      <c r="E23" s="6" t="str">
        <f t="shared" si="9"/>
        <v/>
      </c>
      <c r="F23" s="6" t="s">
        <v>199</v>
      </c>
      <c r="G23" s="6" t="s">
        <v>298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365</v>
      </c>
      <c r="GZ23" t="s">
        <v>365</v>
      </c>
      <c r="HA23" t="s">
        <v>365</v>
      </c>
      <c r="HB23" t="s">
        <v>365</v>
      </c>
      <c r="HC23" t="s">
        <v>365</v>
      </c>
      <c r="HD23" t="s">
        <v>365</v>
      </c>
      <c r="HE23" t="s">
        <v>365</v>
      </c>
      <c r="HF23" t="s">
        <v>365</v>
      </c>
      <c r="HG23" t="s">
        <v>365</v>
      </c>
      <c r="HH23" t="s">
        <v>365</v>
      </c>
      <c r="HI23" t="s">
        <v>365</v>
      </c>
      <c r="HJ23" t="s">
        <v>365</v>
      </c>
      <c r="HK23" t="s">
        <v>365</v>
      </c>
      <c r="HL23" t="s">
        <v>365</v>
      </c>
      <c r="HM23" t="s">
        <v>365</v>
      </c>
      <c r="HN23" t="s">
        <v>365</v>
      </c>
      <c r="HO23" t="s">
        <v>365</v>
      </c>
      <c r="HP23" t="s">
        <v>365</v>
      </c>
      <c r="HQ23" t="s">
        <v>365</v>
      </c>
      <c r="HR23" t="s">
        <v>365</v>
      </c>
      <c r="HS23" t="s">
        <v>365</v>
      </c>
      <c r="HT23" t="s">
        <v>365</v>
      </c>
      <c r="HU23" t="s">
        <v>365</v>
      </c>
      <c r="HV23" t="s">
        <v>365</v>
      </c>
    </row>
    <row r="24" spans="2:230" x14ac:dyDescent="0.55000000000000004">
      <c r="B24" s="12" t="s">
        <v>383</v>
      </c>
      <c r="C24" s="6" t="str">
        <f t="shared" si="8"/>
        <v>土曜日</v>
      </c>
      <c r="D24" s="6"/>
      <c r="E24" s="6" t="str">
        <f t="shared" si="9"/>
        <v>〇</v>
      </c>
      <c r="F24" s="6" t="s">
        <v>199</v>
      </c>
      <c r="G24" s="6" t="s">
        <v>298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365</v>
      </c>
      <c r="GZ24" t="s">
        <v>365</v>
      </c>
      <c r="HA24" t="s">
        <v>365</v>
      </c>
      <c r="HB24" t="s">
        <v>365</v>
      </c>
      <c r="HC24" t="s">
        <v>365</v>
      </c>
      <c r="HD24" t="s">
        <v>365</v>
      </c>
      <c r="HE24" t="s">
        <v>365</v>
      </c>
      <c r="HF24" t="s">
        <v>365</v>
      </c>
      <c r="HG24" t="s">
        <v>365</v>
      </c>
      <c r="HH24" t="s">
        <v>365</v>
      </c>
      <c r="HI24" t="s">
        <v>365</v>
      </c>
      <c r="HJ24" t="s">
        <v>365</v>
      </c>
      <c r="HK24" t="s">
        <v>365</v>
      </c>
      <c r="HL24" t="s">
        <v>365</v>
      </c>
      <c r="HM24" t="s">
        <v>365</v>
      </c>
      <c r="HN24" t="s">
        <v>365</v>
      </c>
      <c r="HO24" t="s">
        <v>365</v>
      </c>
      <c r="HP24" t="s">
        <v>365</v>
      </c>
      <c r="HQ24" t="s">
        <v>365</v>
      </c>
      <c r="HR24" t="s">
        <v>365</v>
      </c>
      <c r="HS24" t="s">
        <v>365</v>
      </c>
      <c r="HT24" t="s">
        <v>365</v>
      </c>
      <c r="HU24" t="s">
        <v>365</v>
      </c>
      <c r="HV24" t="s">
        <v>365</v>
      </c>
    </row>
    <row r="25" spans="2:230" x14ac:dyDescent="0.55000000000000004">
      <c r="B25" s="12" t="s">
        <v>384</v>
      </c>
      <c r="C25" s="6" t="str">
        <f t="shared" si="8"/>
        <v>日曜日</v>
      </c>
      <c r="D25" s="6"/>
      <c r="E25" s="6" t="str">
        <f t="shared" si="9"/>
        <v>〇</v>
      </c>
      <c r="F25" s="6" t="s">
        <v>199</v>
      </c>
      <c r="G25" s="6" t="s">
        <v>298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365</v>
      </c>
      <c r="GZ25" t="s">
        <v>365</v>
      </c>
      <c r="HA25" t="s">
        <v>365</v>
      </c>
      <c r="HB25" t="s">
        <v>365</v>
      </c>
      <c r="HC25" t="s">
        <v>365</v>
      </c>
      <c r="HD25" t="s">
        <v>365</v>
      </c>
      <c r="HE25" t="s">
        <v>365</v>
      </c>
      <c r="HF25" t="s">
        <v>365</v>
      </c>
      <c r="HG25" t="s">
        <v>365</v>
      </c>
      <c r="HH25" t="s">
        <v>365</v>
      </c>
      <c r="HI25" t="s">
        <v>365</v>
      </c>
      <c r="HJ25" t="s">
        <v>365</v>
      </c>
      <c r="HK25" t="s">
        <v>365</v>
      </c>
      <c r="HL25" t="s">
        <v>365</v>
      </c>
      <c r="HM25" t="s">
        <v>365</v>
      </c>
      <c r="HN25" t="s">
        <v>365</v>
      </c>
      <c r="HO25" t="s">
        <v>365</v>
      </c>
      <c r="HP25" t="s">
        <v>365</v>
      </c>
      <c r="HQ25" t="s">
        <v>365</v>
      </c>
      <c r="HR25" t="s">
        <v>365</v>
      </c>
      <c r="HS25" t="s">
        <v>365</v>
      </c>
      <c r="HT25" t="s">
        <v>365</v>
      </c>
      <c r="HU25" t="s">
        <v>365</v>
      </c>
      <c r="HV25" t="s">
        <v>365</v>
      </c>
    </row>
    <row r="26" spans="2:230" x14ac:dyDescent="0.55000000000000004">
      <c r="B26" s="12" t="s">
        <v>385</v>
      </c>
      <c r="C26" s="6" t="str">
        <f t="shared" si="8"/>
        <v>月曜日</v>
      </c>
      <c r="D26" s="6"/>
      <c r="E26" s="6" t="str">
        <f t="shared" si="9"/>
        <v/>
      </c>
      <c r="F26" s="6" t="s">
        <v>199</v>
      </c>
      <c r="G26" s="6" t="s">
        <v>298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365</v>
      </c>
      <c r="GZ26" t="s">
        <v>365</v>
      </c>
      <c r="HA26" t="s">
        <v>365</v>
      </c>
      <c r="HB26" t="s">
        <v>365</v>
      </c>
      <c r="HC26" t="s">
        <v>365</v>
      </c>
      <c r="HD26" t="s">
        <v>365</v>
      </c>
      <c r="HE26" t="s">
        <v>365</v>
      </c>
      <c r="HF26" t="s">
        <v>365</v>
      </c>
      <c r="HG26" t="s">
        <v>365</v>
      </c>
      <c r="HH26" t="s">
        <v>365</v>
      </c>
      <c r="HI26" t="s">
        <v>365</v>
      </c>
      <c r="HJ26" t="s">
        <v>365</v>
      </c>
      <c r="HK26" t="s">
        <v>365</v>
      </c>
      <c r="HL26" t="s">
        <v>365</v>
      </c>
      <c r="HM26" t="s">
        <v>365</v>
      </c>
      <c r="HN26" t="s">
        <v>365</v>
      </c>
      <c r="HO26" t="s">
        <v>365</v>
      </c>
      <c r="HP26" t="s">
        <v>365</v>
      </c>
      <c r="HQ26" t="s">
        <v>365</v>
      </c>
      <c r="HR26" t="s">
        <v>365</v>
      </c>
      <c r="HS26" t="s">
        <v>365</v>
      </c>
      <c r="HT26" t="s">
        <v>365</v>
      </c>
      <c r="HU26" t="s">
        <v>365</v>
      </c>
      <c r="HV26" t="s">
        <v>365</v>
      </c>
    </row>
    <row r="27" spans="2:230" x14ac:dyDescent="0.55000000000000004">
      <c r="B27" s="12" t="s">
        <v>386</v>
      </c>
      <c r="C27" s="6" t="str">
        <f t="shared" si="8"/>
        <v>火曜日</v>
      </c>
      <c r="D27" s="6"/>
      <c r="E27" s="6" t="str">
        <f t="shared" si="9"/>
        <v/>
      </c>
      <c r="F27" s="6" t="s">
        <v>199</v>
      </c>
      <c r="G27" s="6" t="s">
        <v>298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365</v>
      </c>
      <c r="GZ27" t="s">
        <v>365</v>
      </c>
      <c r="HA27" t="s">
        <v>365</v>
      </c>
      <c r="HB27" t="s">
        <v>365</v>
      </c>
      <c r="HC27" t="s">
        <v>365</v>
      </c>
      <c r="HD27" t="s">
        <v>365</v>
      </c>
      <c r="HE27" t="s">
        <v>365</v>
      </c>
      <c r="HF27" t="s">
        <v>365</v>
      </c>
      <c r="HG27" t="s">
        <v>365</v>
      </c>
      <c r="HH27" t="s">
        <v>365</v>
      </c>
      <c r="HI27" t="s">
        <v>365</v>
      </c>
      <c r="HJ27" t="s">
        <v>365</v>
      </c>
      <c r="HK27" t="s">
        <v>365</v>
      </c>
      <c r="HL27" t="s">
        <v>365</v>
      </c>
      <c r="HM27" t="s">
        <v>365</v>
      </c>
      <c r="HN27" t="s">
        <v>365</v>
      </c>
      <c r="HO27" t="s">
        <v>365</v>
      </c>
      <c r="HP27" t="s">
        <v>365</v>
      </c>
      <c r="HQ27" t="s">
        <v>365</v>
      </c>
      <c r="HR27" t="s">
        <v>365</v>
      </c>
      <c r="HS27" t="s">
        <v>365</v>
      </c>
      <c r="HT27" t="s">
        <v>365</v>
      </c>
      <c r="HU27" t="s">
        <v>365</v>
      </c>
      <c r="HV27" t="s">
        <v>365</v>
      </c>
    </row>
    <row r="28" spans="2:230" x14ac:dyDescent="0.55000000000000004">
      <c r="B28" s="12" t="s">
        <v>387</v>
      </c>
      <c r="C28" s="6" t="str">
        <f t="shared" si="8"/>
        <v>水曜日</v>
      </c>
      <c r="D28" s="6"/>
      <c r="E28" s="6" t="str">
        <f t="shared" si="9"/>
        <v/>
      </c>
      <c r="F28" s="6" t="s">
        <v>199</v>
      </c>
      <c r="G28" s="6" t="s">
        <v>298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365</v>
      </c>
      <c r="GZ28" t="s">
        <v>365</v>
      </c>
      <c r="HA28" t="s">
        <v>365</v>
      </c>
      <c r="HB28" t="s">
        <v>365</v>
      </c>
      <c r="HC28" t="s">
        <v>365</v>
      </c>
      <c r="HD28" t="s">
        <v>365</v>
      </c>
      <c r="HE28" t="s">
        <v>365</v>
      </c>
      <c r="HF28" t="s">
        <v>365</v>
      </c>
      <c r="HG28" t="s">
        <v>365</v>
      </c>
      <c r="HH28" t="s">
        <v>365</v>
      </c>
      <c r="HI28" t="s">
        <v>365</v>
      </c>
      <c r="HJ28" t="s">
        <v>365</v>
      </c>
      <c r="HK28" t="s">
        <v>365</v>
      </c>
      <c r="HL28" t="s">
        <v>365</v>
      </c>
      <c r="HM28" t="s">
        <v>365</v>
      </c>
      <c r="HN28" t="s">
        <v>365</v>
      </c>
      <c r="HO28" t="s">
        <v>365</v>
      </c>
      <c r="HP28" t="s">
        <v>365</v>
      </c>
      <c r="HQ28" t="s">
        <v>365</v>
      </c>
      <c r="HR28" t="s">
        <v>365</v>
      </c>
      <c r="HS28" t="s">
        <v>365</v>
      </c>
      <c r="HT28" t="s">
        <v>365</v>
      </c>
      <c r="HU28" t="s">
        <v>365</v>
      </c>
      <c r="HV28" t="s">
        <v>365</v>
      </c>
    </row>
    <row r="29" spans="2:230" x14ac:dyDescent="0.55000000000000004">
      <c r="B29" s="12" t="s">
        <v>388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199</v>
      </c>
      <c r="G29" s="6" t="s">
        <v>298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365</v>
      </c>
      <c r="GZ29" t="s">
        <v>365</v>
      </c>
      <c r="HA29" t="s">
        <v>365</v>
      </c>
      <c r="HB29" t="s">
        <v>365</v>
      </c>
      <c r="HC29" t="s">
        <v>365</v>
      </c>
      <c r="HD29" t="s">
        <v>365</v>
      </c>
      <c r="HE29" t="s">
        <v>365</v>
      </c>
      <c r="HF29" t="s">
        <v>365</v>
      </c>
      <c r="HG29" t="s">
        <v>365</v>
      </c>
      <c r="HH29" t="s">
        <v>365</v>
      </c>
      <c r="HI29" t="s">
        <v>365</v>
      </c>
      <c r="HJ29" t="s">
        <v>365</v>
      </c>
      <c r="HK29" t="s">
        <v>365</v>
      </c>
      <c r="HL29" t="s">
        <v>365</v>
      </c>
      <c r="HM29" t="s">
        <v>365</v>
      </c>
      <c r="HN29" t="s">
        <v>365</v>
      </c>
      <c r="HO29" t="s">
        <v>365</v>
      </c>
      <c r="HP29" t="s">
        <v>365</v>
      </c>
      <c r="HQ29" t="s">
        <v>365</v>
      </c>
      <c r="HR29" t="s">
        <v>365</v>
      </c>
      <c r="HS29" t="s">
        <v>365</v>
      </c>
      <c r="HT29" t="s">
        <v>365</v>
      </c>
      <c r="HU29" t="s">
        <v>365</v>
      </c>
      <c r="HV29" t="s">
        <v>365</v>
      </c>
    </row>
    <row r="30" spans="2:230" x14ac:dyDescent="0.55000000000000004">
      <c r="B30" s="12" t="s">
        <v>389</v>
      </c>
      <c r="C30" s="6" t="str">
        <f t="shared" si="8"/>
        <v>金曜日</v>
      </c>
      <c r="D30" s="6"/>
      <c r="E30" s="6" t="str">
        <f t="shared" si="9"/>
        <v/>
      </c>
      <c r="F30" s="6" t="s">
        <v>199</v>
      </c>
      <c r="G30" s="6" t="s">
        <v>298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365</v>
      </c>
      <c r="GZ30" t="s">
        <v>365</v>
      </c>
      <c r="HA30" t="s">
        <v>365</v>
      </c>
      <c r="HB30" t="s">
        <v>365</v>
      </c>
      <c r="HC30" t="s">
        <v>365</v>
      </c>
      <c r="HD30" t="s">
        <v>365</v>
      </c>
      <c r="HE30" t="s">
        <v>365</v>
      </c>
      <c r="HF30" t="s">
        <v>365</v>
      </c>
      <c r="HG30" t="s">
        <v>365</v>
      </c>
      <c r="HH30" t="s">
        <v>365</v>
      </c>
      <c r="HI30" t="s">
        <v>365</v>
      </c>
      <c r="HJ30" t="s">
        <v>365</v>
      </c>
      <c r="HK30" t="s">
        <v>365</v>
      </c>
      <c r="HL30" t="s">
        <v>365</v>
      </c>
      <c r="HM30" t="s">
        <v>365</v>
      </c>
      <c r="HN30" t="s">
        <v>365</v>
      </c>
      <c r="HO30" t="s">
        <v>365</v>
      </c>
      <c r="HP30" t="s">
        <v>365</v>
      </c>
      <c r="HQ30" t="s">
        <v>365</v>
      </c>
      <c r="HR30" t="s">
        <v>365</v>
      </c>
      <c r="HS30" t="s">
        <v>365</v>
      </c>
      <c r="HT30" t="s">
        <v>365</v>
      </c>
      <c r="HU30" t="s">
        <v>365</v>
      </c>
      <c r="HV30" t="s">
        <v>365</v>
      </c>
    </row>
    <row r="31" spans="2:230" x14ac:dyDescent="0.55000000000000004">
      <c r="B31" s="12" t="s">
        <v>390</v>
      </c>
      <c r="C31" s="6" t="str">
        <f t="shared" si="8"/>
        <v>土曜日</v>
      </c>
      <c r="D31" s="6"/>
      <c r="E31" s="6" t="str">
        <f t="shared" si="9"/>
        <v>〇</v>
      </c>
      <c r="F31" s="6" t="s">
        <v>199</v>
      </c>
      <c r="G31" s="6" t="s">
        <v>298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365</v>
      </c>
      <c r="GZ31" t="s">
        <v>365</v>
      </c>
      <c r="HA31" t="s">
        <v>365</v>
      </c>
      <c r="HB31" t="s">
        <v>365</v>
      </c>
      <c r="HC31" t="s">
        <v>365</v>
      </c>
      <c r="HD31" t="s">
        <v>365</v>
      </c>
      <c r="HE31" t="s">
        <v>365</v>
      </c>
      <c r="HF31" t="s">
        <v>365</v>
      </c>
      <c r="HG31" t="s">
        <v>365</v>
      </c>
      <c r="HH31" t="s">
        <v>365</v>
      </c>
      <c r="HI31" t="s">
        <v>365</v>
      </c>
      <c r="HJ31" t="s">
        <v>365</v>
      </c>
      <c r="HK31" t="s">
        <v>365</v>
      </c>
      <c r="HL31" t="s">
        <v>365</v>
      </c>
      <c r="HM31" t="s">
        <v>365</v>
      </c>
      <c r="HN31" t="s">
        <v>365</v>
      </c>
      <c r="HO31" t="s">
        <v>365</v>
      </c>
      <c r="HP31" t="s">
        <v>365</v>
      </c>
      <c r="HQ31" t="s">
        <v>365</v>
      </c>
      <c r="HR31" t="s">
        <v>365</v>
      </c>
      <c r="HS31" t="s">
        <v>365</v>
      </c>
      <c r="HT31" t="s">
        <v>365</v>
      </c>
      <c r="HU31" t="s">
        <v>365</v>
      </c>
      <c r="HV31" t="s">
        <v>365</v>
      </c>
    </row>
    <row r="32" spans="2:230" x14ac:dyDescent="0.55000000000000004">
      <c r="B32" s="12" t="s">
        <v>391</v>
      </c>
      <c r="C32" s="6" t="str">
        <f t="shared" si="8"/>
        <v>日曜日</v>
      </c>
      <c r="D32" s="6"/>
      <c r="E32" s="6" t="str">
        <f t="shared" si="9"/>
        <v>〇</v>
      </c>
      <c r="F32" s="6" t="s">
        <v>199</v>
      </c>
      <c r="G32" s="6" t="s">
        <v>298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365</v>
      </c>
      <c r="GZ32" t="s">
        <v>365</v>
      </c>
      <c r="HA32" t="s">
        <v>365</v>
      </c>
      <c r="HB32" t="s">
        <v>365</v>
      </c>
      <c r="HC32" t="s">
        <v>365</v>
      </c>
      <c r="HD32" t="s">
        <v>365</v>
      </c>
      <c r="HE32" t="s">
        <v>365</v>
      </c>
      <c r="HF32" t="s">
        <v>365</v>
      </c>
      <c r="HG32" t="s">
        <v>365</v>
      </c>
      <c r="HH32" t="s">
        <v>365</v>
      </c>
      <c r="HI32" t="s">
        <v>365</v>
      </c>
      <c r="HJ32" t="s">
        <v>365</v>
      </c>
      <c r="HK32" t="s">
        <v>365</v>
      </c>
      <c r="HL32" t="s">
        <v>365</v>
      </c>
      <c r="HM32" t="s">
        <v>365</v>
      </c>
      <c r="HN32" t="s">
        <v>365</v>
      </c>
      <c r="HO32" t="s">
        <v>365</v>
      </c>
      <c r="HP32" t="s">
        <v>365</v>
      </c>
      <c r="HQ32" t="s">
        <v>365</v>
      </c>
      <c r="HR32" t="s">
        <v>365</v>
      </c>
      <c r="HS32" t="s">
        <v>365</v>
      </c>
      <c r="HT32" t="s">
        <v>365</v>
      </c>
      <c r="HU32" t="s">
        <v>365</v>
      </c>
      <c r="HV32" t="s">
        <v>365</v>
      </c>
    </row>
    <row r="33" spans="2:230" x14ac:dyDescent="0.55000000000000004">
      <c r="B33" s="12" t="s">
        <v>392</v>
      </c>
      <c r="C33" s="6" t="str">
        <f t="shared" si="8"/>
        <v>月曜日</v>
      </c>
      <c r="D33" s="6"/>
      <c r="E33" s="6" t="str">
        <f t="shared" si="9"/>
        <v/>
      </c>
      <c r="F33" s="6" t="s">
        <v>199</v>
      </c>
      <c r="G33" s="6" t="s">
        <v>298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365</v>
      </c>
      <c r="GZ33" t="s">
        <v>365</v>
      </c>
      <c r="HA33" t="s">
        <v>365</v>
      </c>
      <c r="HB33" t="s">
        <v>365</v>
      </c>
      <c r="HC33" t="s">
        <v>365</v>
      </c>
      <c r="HD33" t="s">
        <v>365</v>
      </c>
      <c r="HE33" t="s">
        <v>365</v>
      </c>
      <c r="HF33" t="s">
        <v>365</v>
      </c>
      <c r="HG33" t="s">
        <v>365</v>
      </c>
      <c r="HH33" t="s">
        <v>365</v>
      </c>
      <c r="HI33" t="s">
        <v>365</v>
      </c>
      <c r="HJ33" t="s">
        <v>365</v>
      </c>
      <c r="HK33" t="s">
        <v>365</v>
      </c>
      <c r="HL33" t="s">
        <v>365</v>
      </c>
      <c r="HM33" t="s">
        <v>365</v>
      </c>
      <c r="HN33" t="s">
        <v>365</v>
      </c>
      <c r="HO33" t="s">
        <v>365</v>
      </c>
      <c r="HP33" t="s">
        <v>365</v>
      </c>
      <c r="HQ33" t="s">
        <v>365</v>
      </c>
      <c r="HR33" t="s">
        <v>365</v>
      </c>
      <c r="HS33" t="s">
        <v>365</v>
      </c>
      <c r="HT33" t="s">
        <v>365</v>
      </c>
      <c r="HU33" t="s">
        <v>365</v>
      </c>
      <c r="HV33" t="s">
        <v>365</v>
      </c>
    </row>
    <row r="34" spans="2:230" x14ac:dyDescent="0.55000000000000004">
      <c r="B34" s="12" t="s">
        <v>393</v>
      </c>
      <c r="C34" s="6" t="str">
        <f t="shared" si="8"/>
        <v>火曜日</v>
      </c>
      <c r="D34" s="6"/>
      <c r="E34" s="6" t="str">
        <f t="shared" si="9"/>
        <v/>
      </c>
      <c r="F34" s="6" t="s">
        <v>199</v>
      </c>
      <c r="G34" s="6" t="s">
        <v>298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365</v>
      </c>
      <c r="GZ34" t="s">
        <v>365</v>
      </c>
      <c r="HA34" t="s">
        <v>365</v>
      </c>
      <c r="HB34" t="s">
        <v>365</v>
      </c>
      <c r="HC34" t="s">
        <v>365</v>
      </c>
      <c r="HD34" t="s">
        <v>365</v>
      </c>
      <c r="HE34" t="s">
        <v>365</v>
      </c>
      <c r="HF34" t="s">
        <v>365</v>
      </c>
      <c r="HG34" t="s">
        <v>365</v>
      </c>
      <c r="HH34" t="s">
        <v>365</v>
      </c>
      <c r="HI34" t="s">
        <v>365</v>
      </c>
      <c r="HJ34" t="s">
        <v>365</v>
      </c>
      <c r="HK34" t="s">
        <v>365</v>
      </c>
      <c r="HL34" t="s">
        <v>365</v>
      </c>
      <c r="HM34" t="s">
        <v>365</v>
      </c>
      <c r="HN34" t="s">
        <v>365</v>
      </c>
      <c r="HO34" t="s">
        <v>365</v>
      </c>
      <c r="HP34" t="s">
        <v>365</v>
      </c>
      <c r="HQ34" t="s">
        <v>365</v>
      </c>
      <c r="HR34" t="s">
        <v>365</v>
      </c>
      <c r="HS34" t="s">
        <v>365</v>
      </c>
      <c r="HT34" t="s">
        <v>365</v>
      </c>
      <c r="HU34" t="s">
        <v>365</v>
      </c>
      <c r="HV34" t="s">
        <v>365</v>
      </c>
    </row>
    <row r="35" spans="2:230" x14ac:dyDescent="0.55000000000000004">
      <c r="B35" s="12" t="s">
        <v>394</v>
      </c>
      <c r="C35" s="6" t="str">
        <f t="shared" si="8"/>
        <v>水曜日</v>
      </c>
      <c r="D35" s="6"/>
      <c r="E35" s="6" t="str">
        <f t="shared" si="9"/>
        <v/>
      </c>
      <c r="F35" s="6" t="s">
        <v>199</v>
      </c>
      <c r="G35" s="6" t="s">
        <v>298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365</v>
      </c>
      <c r="GZ35" t="s">
        <v>365</v>
      </c>
      <c r="HA35" t="s">
        <v>365</v>
      </c>
      <c r="HB35" t="s">
        <v>365</v>
      </c>
      <c r="HC35" t="s">
        <v>365</v>
      </c>
      <c r="HD35" t="s">
        <v>365</v>
      </c>
      <c r="HE35" t="s">
        <v>365</v>
      </c>
      <c r="HF35" t="s">
        <v>365</v>
      </c>
      <c r="HG35" t="s">
        <v>365</v>
      </c>
      <c r="HH35" t="s">
        <v>365</v>
      </c>
      <c r="HI35" t="s">
        <v>365</v>
      </c>
      <c r="HJ35" t="s">
        <v>365</v>
      </c>
      <c r="HK35" t="s">
        <v>365</v>
      </c>
      <c r="HL35" t="s">
        <v>365</v>
      </c>
      <c r="HM35" t="s">
        <v>365</v>
      </c>
      <c r="HN35" t="s">
        <v>365</v>
      </c>
      <c r="HO35" t="s">
        <v>365</v>
      </c>
      <c r="HP35" t="s">
        <v>365</v>
      </c>
      <c r="HQ35" t="s">
        <v>365</v>
      </c>
      <c r="HR35" t="s">
        <v>365</v>
      </c>
      <c r="HS35" t="s">
        <v>365</v>
      </c>
      <c r="HT35" t="s">
        <v>365</v>
      </c>
      <c r="HU35" t="s">
        <v>365</v>
      </c>
      <c r="HV35" t="s">
        <v>365</v>
      </c>
    </row>
    <row r="36" spans="2:230" x14ac:dyDescent="0.55000000000000004">
      <c r="B36" s="12" t="s">
        <v>395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365</v>
      </c>
      <c r="GZ36" t="s">
        <v>365</v>
      </c>
      <c r="HA36" t="s">
        <v>365</v>
      </c>
      <c r="HB36" t="s">
        <v>365</v>
      </c>
      <c r="HC36" t="s">
        <v>365</v>
      </c>
      <c r="HD36" t="s">
        <v>365</v>
      </c>
      <c r="HE36" t="s">
        <v>365</v>
      </c>
      <c r="HF36" t="s">
        <v>365</v>
      </c>
      <c r="HG36" t="s">
        <v>365</v>
      </c>
      <c r="HH36" t="s">
        <v>365</v>
      </c>
      <c r="HI36" t="s">
        <v>365</v>
      </c>
      <c r="HJ36" t="s">
        <v>365</v>
      </c>
      <c r="HK36" t="s">
        <v>365</v>
      </c>
      <c r="HL36" t="s">
        <v>365</v>
      </c>
      <c r="HM36" t="s">
        <v>365</v>
      </c>
      <c r="HN36" t="s">
        <v>365</v>
      </c>
      <c r="HO36" t="s">
        <v>365</v>
      </c>
      <c r="HP36" t="s">
        <v>365</v>
      </c>
      <c r="HQ36" t="s">
        <v>365</v>
      </c>
      <c r="HR36" t="s">
        <v>365</v>
      </c>
      <c r="HS36" t="s">
        <v>365</v>
      </c>
      <c r="HT36" t="s">
        <v>365</v>
      </c>
      <c r="HU36" t="s">
        <v>365</v>
      </c>
      <c r="HV36" t="s">
        <v>365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164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278" priority="92" percent="1" rank="10"/>
  </conditionalFormatting>
  <conditionalFormatting sqref="AZ7 H7 J7 L7 N7 P7 R7 T7 V7 X7 Z7 AB7 AD7 AF7 AH7 AJ7 AL7 AN7 AP7 AR7 AT7 AV7 AX7">
    <cfRule type="top10" dxfId="277" priority="91" percent="1" rank="10"/>
  </conditionalFormatting>
  <conditionalFormatting sqref="FA7:FX7 FZ7:GW7">
    <cfRule type="top10" dxfId="276" priority="90" percent="1" rank="10"/>
  </conditionalFormatting>
  <conditionalFormatting sqref="H8 J8 L8 N8 P8 R8 T8 V8 X8 Z8 AB8 AD8 AF8 AH8 AJ8 AL8 AN8 AP8 AR8 AT8 AV8 AX8 AZ8 BB8">
    <cfRule type="top10" dxfId="275" priority="89" percent="1" rank="10"/>
  </conditionalFormatting>
  <conditionalFormatting sqref="H9 J9 L9 N9 P9 R9 T9 V9 X9 Z9 AB9 AD9 AF9 AH9 AJ9 AL9 AN9 AP9 AR9 AT9 AV9 AZ9 AX9 BB9">
    <cfRule type="top10" dxfId="274" priority="88" percent="1" rank="10"/>
  </conditionalFormatting>
  <conditionalFormatting sqref="J10 H10 L10 N10 P10 R10 T10 V10 X10 Z10 AB10 AD10 AF10 AH10 AJ10 AL10 AN10 AP10 AR10 AT10 AV10 AX10 AZ10 BB10">
    <cfRule type="top10" dxfId="273" priority="87" percent="1" rank="10"/>
  </conditionalFormatting>
  <conditionalFormatting sqref="BB11 AZ11 AX11 AV11 AT11 AR11 AP11 AN11 AL11 AJ11 AH11 AF11 AD11 AB11 Z11 X11 V11 T11 R11 P11 N11 L11 J11 H11">
    <cfRule type="top10" dxfId="272" priority="86" percent="1" rank="10"/>
  </conditionalFormatting>
  <conditionalFormatting sqref="BB12 AZ12 AX12 AV12 AT12 AR12 AP12 AN12 AL12 AJ12 AH12 AF12 AD12 AB12 Z12 X12 V12 T12 R12 P12 N12 L12 J12 H12">
    <cfRule type="top10" dxfId="271" priority="85" percent="1" rank="10"/>
  </conditionalFormatting>
  <conditionalFormatting sqref="H13 J13 L13 N13 P13 R13 T13 V13 X13 Z13 AB13 AD13 AF13 AH13 AJ13 AL13 AN13 AP13 AR13 AT13 AV13 AX13 AZ13 BB13">
    <cfRule type="top10" dxfId="270" priority="84" percent="1" rank="10"/>
  </conditionalFormatting>
  <conditionalFormatting sqref="BB14 AZ14 AX14 AV14 AT14 AR14 AP14 AL14 AN14 AJ14 AH14 AF14 AD14 AB14 Z14 X14 V14 T14 R14 P14 N14 L14 J14 H14">
    <cfRule type="top10" dxfId="269" priority="83" percent="1" rank="10"/>
  </conditionalFormatting>
  <conditionalFormatting sqref="H15 J15 L15 N15 P15 R15 T15 V15 X15 Z15 AB15 AD15 AF15 AH15 AJ15 AL15 AN15 AP15 AR15 AT15 AV15 AX15 AZ15 BB15">
    <cfRule type="top10" dxfId="268" priority="82" percent="1" rank="10"/>
  </conditionalFormatting>
  <conditionalFormatting sqref="BB16 AZ16 AX16 AV16 AT16 AR16 AP16 AN16 AL16 AJ16 AH16 AF16 AD16 AB16 Z16 X16 V16 T16 R16 P16 N16 L16 J16 H16">
    <cfRule type="top10" dxfId="267" priority="81" percent="1" rank="10"/>
  </conditionalFormatting>
  <conditionalFormatting sqref="H17 J17 L17 N17 P17 R17 T17 V17 X17 Z17 AB17 AD17 AF17 AH17 AJ17 AL17 AN17 AP17 AR17 AT17 AV17 AX17 AZ17 BB17">
    <cfRule type="top10" dxfId="266" priority="80" percent="1" rank="10"/>
  </conditionalFormatting>
  <conditionalFormatting sqref="H18 J18 L18 N18 P18 R18 T18 V18 X18 Z18 AB18 AD18 AF18 AH18 AJ18 AL18 AN18 AP18 AR18 AT18 AV18 AX18 AZ18 BB18">
    <cfRule type="top10" dxfId="265" priority="79" percent="1" rank="10"/>
  </conditionalFormatting>
  <conditionalFormatting sqref="BB19 AZ19 AX19 AV19 AT19 AR19 AP19 AN19 AL19 AJ19 AH19 AF19 AD19 AB19 Z19 X19 V19 T19 R19 P19 N19 L19 J19 H19">
    <cfRule type="top10" dxfId="264" priority="78" percent="1" rank="10"/>
  </conditionalFormatting>
  <conditionalFormatting sqref="H20 J20 N20 L20 P20 R20 T20 X20 V20 Z20 AB20 AD20 AF20 AH20 AJ20 AL20 AN20 AP20 AR20 AT20 AV20 AX20 AZ20 BB20">
    <cfRule type="top10" dxfId="263" priority="77" percent="1" rank="10"/>
  </conditionalFormatting>
  <conditionalFormatting sqref="BB21 AZ21 AX21 AV21 AT21 AR21 AP21 AN21 AL21 AJ21 AH21 AF21 AD21 AB21 Z21 X21 V21 T21 R21 P21 N21 L21 J21 H21">
    <cfRule type="top10" dxfId="262" priority="76" percent="1" rank="10"/>
  </conditionalFormatting>
  <conditionalFormatting sqref="H22 J22 L22 N22 P22 R22 T22 V22 X22 Z22 AB22 AD22 AF22 AH22 AJ22 AL22 AN22 AP22 AR22 AT22 AV22 AX22 AZ22 BB22">
    <cfRule type="top10" dxfId="261" priority="75" percent="1" rank="10"/>
  </conditionalFormatting>
  <conditionalFormatting sqref="BB23 AZ23 AX23 AV23 AT23 AR23 AP23 AN23 AL23 AJ23 AH23 AF23 AD23 AB23 Z23 X23 V23 T23 R23 P23 N23 L23 J23 H23">
    <cfRule type="top10" dxfId="260" priority="74" percent="1" rank="10"/>
  </conditionalFormatting>
  <conditionalFormatting sqref="H24 J24 L24 N24 P24 R24 T24 V24 X24 Z24 AB24 AD24 AF24 AH24 AJ24 AL24 AN24 AP24 AR24 AT24 AV24 AX24 AZ24 BB24">
    <cfRule type="top10" dxfId="259" priority="73" percent="1" rank="10"/>
  </conditionalFormatting>
  <conditionalFormatting sqref="BB25 AZ25 AX25 AV25 AT25 AR25 AP25 AN25 AL25 AJ25 AH25 AF25 AD25 AB25 Z25 X25 V25 T25 R25 P25 N25 L25 J25 H25">
    <cfRule type="top10" dxfId="258" priority="72" percent="1" rank="10"/>
  </conditionalFormatting>
  <conditionalFormatting sqref="BB26 AZ26 AX26 AV26 AT26 AR26 AP26 AN26 AL26 AJ26 AH26 AF26 AD26 AB26 Z26 X26 V26 T26 R26 P26 N26 L26 J26 H26">
    <cfRule type="top10" dxfId="257" priority="71" percent="1" rank="10"/>
  </conditionalFormatting>
  <conditionalFormatting sqref="H27 J27 L27 N27 P27 R27 T27 V27 X27 Z27 AB27 AD27 AF27 AH27 AJ27 AL27 AN27 AP27 AR27 AT27 AV27 AX27 AZ27 BB27">
    <cfRule type="top10" dxfId="256" priority="70" percent="1" rank="10"/>
  </conditionalFormatting>
  <conditionalFormatting sqref="BB28 AZ28 AX28 AV28 AT28 AR28 AP28 AN28 AL28 AJ28 AH28 AF28 AD28 AB28 Z28 X28 V28 T28 R28 P28 N28 L28 J28 H28">
    <cfRule type="top10" dxfId="255" priority="69" percent="1" rank="10"/>
  </conditionalFormatting>
  <conditionalFormatting sqref="BB29 AZ29 AX29 AV29 AT29 AR29 AP29 AN29 AL29 AJ29 AH29 AF29 AD29 AB29 Z29 X29 V29 T29 R29 P29 N29 L29 J29 H29">
    <cfRule type="top10" dxfId="254" priority="68" percent="1" rank="10"/>
  </conditionalFormatting>
  <conditionalFormatting sqref="H30 J30 L30 N30 P30 R30 T30 V30 X30 Z30 AB30 AD30 AF30 AH30 AJ30 AL30 AN30 AP30 AR30 AT30 AV30 AX30 AZ30 BB30">
    <cfRule type="top10" dxfId="253" priority="67" percent="1" rank="10"/>
  </conditionalFormatting>
  <conditionalFormatting sqref="BB31 AZ31 AX31 AV31 AT31 AR31 AP31 AN31 AL31 AJ31 AH31 AF31 AD31 AB31 Z31 X31 V31 T31 R31 P31 N31 L31 J31 H31">
    <cfRule type="top10" dxfId="252" priority="66" percent="1" rank="10"/>
  </conditionalFormatting>
  <conditionalFormatting sqref="H32 J32 L32 N32 P32 R32 T32 V32 X32 Z32 AB32 AD32 AF32 AH32 AJ32 AL32 AN32 AP32 AR32 AT32 AV32 AX32 AZ32 BB32">
    <cfRule type="top10" dxfId="251" priority="65" percent="1" rank="10"/>
  </conditionalFormatting>
  <conditionalFormatting sqref="BB33 AZ33 AX33 AV33 AT33 AR33 AP33 AN33 AL33 AJ33 AH33 AF33 AD33 AB33 Z33 X33 V33 T33 R33 P33 N33 L33 J33 H33">
    <cfRule type="top10" dxfId="250" priority="64" percent="1" rank="10"/>
  </conditionalFormatting>
  <conditionalFormatting sqref="H34 J34 L34 N34 P34 R34 T34 V34 X34 Z34 AB34 AD34 AF34 AH34 AJ34 AL34 AN34 AP34 AR34 AT34 AV34 AX34 AZ34 BB34">
    <cfRule type="top10" dxfId="249" priority="63" percent="1" rank="10"/>
  </conditionalFormatting>
  <conditionalFormatting sqref="BB35 AZ35 AV35 AX35 AT35 AR35 AP35 AN35 AL35 AJ35 AH35 AF35 AD35 AB35 Z35 X35 V35 T35 R35 P35 N35 L35 J35 H35">
    <cfRule type="top10" dxfId="24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7" priority="61" percent="1" rank="10"/>
  </conditionalFormatting>
  <conditionalFormatting sqref="BD7:BD37">
    <cfRule type="top10" dxfId="246" priority="60" percent="1" rank="10"/>
  </conditionalFormatting>
  <conditionalFormatting sqref="BC8 BA8 AY8 AW8 AU8 AS8 AQ8 AO8 AM8 AK8 AI8 AG8 AE8 AC8 AA8 Y8 W8 U8 S8 Q8 O8 M8 K8 I8">
    <cfRule type="top10" dxfId="245" priority="59" percent="1" rank="10"/>
  </conditionalFormatting>
  <conditionalFormatting sqref="I9 K9 M9 O9 Q9 S9 U9 W9 Y9 AA9 AC9 AE9 AG9 AI9 AK9 AM9 AO9 AQ9 AS9 AU9 AW9 AY9 BA9 BC9">
    <cfRule type="top10" dxfId="244" priority="58" percent="1" rank="10"/>
  </conditionalFormatting>
  <conditionalFormatting sqref="I10 K10 M10 Q10 O10 S10 W10 U10 Y10 AA10 AC10 AE10 AG10 AI10 AK10 AM10 AO10 AQ10 AS10 AU10 AW10 AY10 BA10 BC10">
    <cfRule type="top10" dxfId="243" priority="57" percent="1" rank="10"/>
  </conditionalFormatting>
  <conditionalFormatting sqref="BC11 BA11 AY11 AW11 AU11 AS11 AQ11 AO11 AM11 AK11 AI11 AG11 AE11 AC11 AA11 Y11 W11 U11 S11 Q11 O11 M11 K11 I11">
    <cfRule type="top10" dxfId="242" priority="56" percent="1" rank="10"/>
  </conditionalFormatting>
  <conditionalFormatting sqref="I12 K12 M12 O12 Q12 S12 U12 Y12 W12 AA12 AC12 AE12 AG12 AI12 AK12 AM12 AO12 AQ12 AS12 AU12 AW12 AY12 BA12 BC12">
    <cfRule type="top10" dxfId="241" priority="55" percent="1" rank="10"/>
  </conditionalFormatting>
  <conditionalFormatting sqref="BC13 BA13 AY13 AW13 AU13 AS13 AQ13 AO13 AM13 AK13 AI13 AG13 AE13 AC13 AA13 Y13 W13 U13 S13 Q13 O13 M13 K13 I13">
    <cfRule type="top10" dxfId="240" priority="54" percent="1" rank="10"/>
  </conditionalFormatting>
  <conditionalFormatting sqref="BC14 BA14 AY14 AW14 AU14 AS14 AQ14 AO14 AM14 AK14 AI14 AG14 AE14 AC14 AA14 Y14 W14 U14 S14 Q14 O14 M14 K14 I14">
    <cfRule type="top10" dxfId="239" priority="53" percent="1" rank="10"/>
  </conditionalFormatting>
  <conditionalFormatting sqref="I15 K15 M15 O15 Q15 S15 U15 W15 Y15 AA15 AC15 AE15 AG15 AI15 AK15 AM15 AO15 AQ15 AS15 AU15 AW15 AY15 BA15 BC15">
    <cfRule type="top10" dxfId="238" priority="52" percent="1" rank="10"/>
  </conditionalFormatting>
  <conditionalFormatting sqref="BC16 BA16 AY16 AW16 AU16 AS16 AQ16 AO16 AM16 AK16 AI16 AG16 AE16 AC16 AA16 Y16 W16 U16 S16 Q16 O16 M16 K16 I16">
    <cfRule type="top10" dxfId="237" priority="51" percent="1" rank="10"/>
  </conditionalFormatting>
  <conditionalFormatting sqref="I17 K17 M17 O17 Q17 U17 S17 W17 Y17 AA17 AC17 AE17 AG17 AI17 AK17 AM17 AO17 AQ17 AS17 AU17 AW17 AY17 BA17 BC17">
    <cfRule type="top10" dxfId="236" priority="50" percent="1" rank="10"/>
  </conditionalFormatting>
  <conditionalFormatting sqref="BC18 BA18 AY18 AW18 AU18 AS18 AQ18 AO18 AM18 AK18 AI18 AG18 AE18 AC18 AA18 Y18 W18 U18 S18 Q18 O18 M18 K18 I18">
    <cfRule type="top10" dxfId="235" priority="49" percent="1" rank="10"/>
  </conditionalFormatting>
  <conditionalFormatting sqref="I19 K19 M19 O19 Q19 S19 U19 W19 Y19 AA19 AC19 AE19 AG19 AI19 AK19 AM19 AO19 AQ19 AS19 AU19 AW19 AY19 BA19 BC19">
    <cfRule type="top10" dxfId="234" priority="48" percent="1" rank="10"/>
  </conditionalFormatting>
  <conditionalFormatting sqref="BC20 BA20 AY20 AW20 AU20 AS20 AQ20 AO20 AM20 AK20 AI20 AG20 AE20 AC20 AA20 W20 Y20 U20 S20 Q20 O20 M20 K20 I20">
    <cfRule type="top10" dxfId="233" priority="47" percent="1" rank="10"/>
  </conditionalFormatting>
  <conditionalFormatting sqref="I21 K21 M21 O21 Q21 S21 U21 W21 Y21 AA21 AC21 AE21 AG21 AI21 AK21 AM21 AO21 AQ21 AS21 AU21 AW21 AY21 BA21 BC21">
    <cfRule type="top10" dxfId="232" priority="46" percent="1" rank="10"/>
  </conditionalFormatting>
  <conditionalFormatting sqref="BC22 BA22 AY22 AW22 AU22 AS22 AQ22 AO22 AM22 AK22 AI22 AG22 AE22 AC22 AA22 Y22 W22 U22 S22 Q22 O22 M22 K22 I22">
    <cfRule type="top10" dxfId="231" priority="45" percent="1" rank="10"/>
  </conditionalFormatting>
  <conditionalFormatting sqref="I23 K23 O23 M23 Q23 S23 U23 W23 Y23 AA23 AC23 AE23 AG23 AI23 AK23 AM23 AO23 AQ23 AS23 AU23 AW23 AY23 BA23 BC23">
    <cfRule type="top10" dxfId="230" priority="44" percent="1" rank="10"/>
  </conditionalFormatting>
  <conditionalFormatting sqref="BC24 BA24 AY24 AW24 AU24 AS24 AQ24 AO24 AM24 AK24 AI24 AG24 AE24 AC24 AA24 Y24 W24 U24 S24 Q24 O24 M24 K24 I24">
    <cfRule type="top10" dxfId="229" priority="43" percent="1" rank="10"/>
  </conditionalFormatting>
  <conditionalFormatting sqref="I25 K25 M25 O25 Q25 S25 U25 W25 Y25 AA25 AC25 AE25 AG25 AI25 AK25 AM25 AO25 AQ25 AS25 AU25 AW25 AY25 BA25 BC25">
    <cfRule type="top10" dxfId="228" priority="42" percent="1" rank="10"/>
  </conditionalFormatting>
  <conditionalFormatting sqref="BC26 BA26 AY26 AW26 AU26 AS26 AQ26 AO26 AM26 AK26 AI26 AG26 AE26 AC26 AA26 Y26 W26 U26 S26 Q26 O26 M26 K26 I26">
    <cfRule type="top10" dxfId="227" priority="41" percent="1" rank="10"/>
  </conditionalFormatting>
  <conditionalFormatting sqref="I27 K27 M27 O27 Q27 S27 U27 W27 Y27 AA27 AC27 AE27 AG27 AI27 AK27 AM27 AO27 AQ27 AS27 AU27 AW27 AY27 BA27 BC27">
    <cfRule type="top10" dxfId="226" priority="40" percent="1" rank="10"/>
  </conditionalFormatting>
  <conditionalFormatting sqref="BC28 BA28 AY28 AW28 AU28 AS28 AQ28 AO28 AM28 AK28 AI28 AG28 AE28 AC28 AA28 Y28 W28 U28 S28 Q28 O28 M28 K28 I28">
    <cfRule type="top10" dxfId="225" priority="39" percent="1" rank="10"/>
  </conditionalFormatting>
  <conditionalFormatting sqref="I29 K29 M29 Q29 O29 S29 U29 Y29 W29 AA29 AC29 AE29 AG29 AI29 AK29 AM29 AO29 AQ29 AS29 AU29 AW29 AY29 BA29 BC29">
    <cfRule type="top10" dxfId="224" priority="38" percent="1" rank="10"/>
  </conditionalFormatting>
  <conditionalFormatting sqref="BC30 BA30 AY30 AW30 AU30 AS30 AQ30 AO30 AM30 AK30 AI30 AE30 AG30 AC30 AA30 Y30 W30 U30 S30 Q30 O30 M30 K30 I30">
    <cfRule type="top10" dxfId="223" priority="37" percent="1" rank="10"/>
  </conditionalFormatting>
  <conditionalFormatting sqref="I31 K31 M31 O31 Q31 S31 W31 U31 Y31 AC31 AA31 AE31 AG31 AI31 AK31 AM31 AO31 AQ31 AS31 AU31 AW31 AY31 BA31 BC31">
    <cfRule type="top10" dxfId="222" priority="36" percent="1" rank="10"/>
  </conditionalFormatting>
  <conditionalFormatting sqref="BC32 BA32 AY32 AW32 AU32 AS32 AQ32 AO32 AM32 AK32 AI32 AG32 AE32 AC32 AA32 Y32 W32 U32 S32 Q32 O32 M32 K32 I32">
    <cfRule type="top10" dxfId="221" priority="35" percent="1" rank="10"/>
  </conditionalFormatting>
  <conditionalFormatting sqref="I33 K33 M33 O33 Q33 S33 U33 W33 Y33 AA33 AC33 AE33 AG33 AI33 AK33 AM33 AQ33 AO33 AS33 AU33 AW33 AY33 BA33 BC33">
    <cfRule type="top10" dxfId="220" priority="34" percent="1" rank="10"/>
  </conditionalFormatting>
  <conditionalFormatting sqref="BC34 BA34 AY34 AW34 AU34 AS34 AQ34 AO34 AM34 AK34 AI34 AG34 AE34 AC34 AA34 Y34 W34 U34 S34 Q34 O34 M34 K34 I34">
    <cfRule type="top10" dxfId="219" priority="33" percent="1" rank="10"/>
  </conditionalFormatting>
  <conditionalFormatting sqref="I35 K35 M35 O35 Q35 S35 U35 W35 Y35 AA35 AC35 AE35 AG35 AI35 AK35 AM35 AO35 AQ35 AS35 AU35 AW35 AY35 BA35 BC35">
    <cfRule type="top10" dxfId="21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7" priority="31" percent="1" rank="10"/>
  </conditionalFormatting>
  <conditionalFormatting sqref="FZ8:GW8">
    <cfRule type="top10" dxfId="216" priority="30" percent="1" rank="10"/>
  </conditionalFormatting>
  <conditionalFormatting sqref="FZ9:GW9">
    <cfRule type="top10" dxfId="215" priority="29" percent="1" rank="10"/>
  </conditionalFormatting>
  <conditionalFormatting sqref="FZ10:GW10">
    <cfRule type="top10" dxfId="214" priority="28" percent="1" rank="10"/>
  </conditionalFormatting>
  <conditionalFormatting sqref="FZ11:GW11">
    <cfRule type="top10" dxfId="213" priority="27" percent="1" rank="10"/>
  </conditionalFormatting>
  <conditionalFormatting sqref="FZ12:GW12">
    <cfRule type="top10" dxfId="212" priority="26" percent="1" rank="10"/>
  </conditionalFormatting>
  <conditionalFormatting sqref="FZ13:GW13">
    <cfRule type="top10" dxfId="211" priority="25" percent="1" rank="10"/>
  </conditionalFormatting>
  <conditionalFormatting sqref="GX7:GX37">
    <cfRule type="top10" dxfId="210" priority="24" percent="1" rank="10"/>
  </conditionalFormatting>
  <conditionalFormatting sqref="FZ14:GW14">
    <cfRule type="top10" dxfId="209" priority="23" percent="1" rank="10"/>
  </conditionalFormatting>
  <conditionalFormatting sqref="FZ15:GW15">
    <cfRule type="top10" dxfId="208" priority="22" percent="1" rank="10"/>
  </conditionalFormatting>
  <conditionalFormatting sqref="FZ16:GW16">
    <cfRule type="top10" dxfId="207" priority="21" percent="1" rank="10"/>
  </conditionalFormatting>
  <conditionalFormatting sqref="FZ17:GW17">
    <cfRule type="top10" dxfId="206" priority="20" percent="1" rank="10"/>
  </conditionalFormatting>
  <conditionalFormatting sqref="FZ18:GW18">
    <cfRule type="top10" dxfId="205" priority="19" percent="1" rank="10"/>
  </conditionalFormatting>
  <conditionalFormatting sqref="FZ19:GW19">
    <cfRule type="top10" dxfId="204" priority="18" percent="1" rank="10"/>
  </conditionalFormatting>
  <conditionalFormatting sqref="FZ20:GW20">
    <cfRule type="top10" dxfId="203" priority="17" percent="1" rank="10"/>
  </conditionalFormatting>
  <conditionalFormatting sqref="FZ21:GW21">
    <cfRule type="top10" dxfId="202" priority="16" percent="1" rank="10"/>
  </conditionalFormatting>
  <conditionalFormatting sqref="FZ22:GW22">
    <cfRule type="top10" dxfId="201" priority="15" percent="1" rank="10"/>
  </conditionalFormatting>
  <conditionalFormatting sqref="FZ23:GW23">
    <cfRule type="top10" dxfId="200" priority="14" percent="1" rank="10"/>
  </conditionalFormatting>
  <conditionalFormatting sqref="FZ24:GW24">
    <cfRule type="top10" dxfId="199" priority="13" percent="1" rank="10"/>
  </conditionalFormatting>
  <conditionalFormatting sqref="FZ25:GW25">
    <cfRule type="top10" dxfId="198" priority="12" percent="1" rank="10"/>
  </conditionalFormatting>
  <conditionalFormatting sqref="FZ26:GW26">
    <cfRule type="top10" dxfId="197" priority="11" percent="1" rank="10"/>
  </conditionalFormatting>
  <conditionalFormatting sqref="FZ27:GW27">
    <cfRule type="top10" dxfId="196" priority="10" percent="1" rank="10"/>
  </conditionalFormatting>
  <conditionalFormatting sqref="FZ28:GW28">
    <cfRule type="top10" dxfId="195" priority="9" percent="1" rank="10"/>
  </conditionalFormatting>
  <conditionalFormatting sqref="FZ29:GW29">
    <cfRule type="top10" dxfId="194" priority="8" percent="1" rank="10"/>
  </conditionalFormatting>
  <conditionalFormatting sqref="FZ30:GW30">
    <cfRule type="top10" dxfId="193" priority="7" percent="1" rank="10"/>
  </conditionalFormatting>
  <conditionalFormatting sqref="FZ31:GW31">
    <cfRule type="top10" dxfId="192" priority="6" percent="1" rank="10"/>
  </conditionalFormatting>
  <conditionalFormatting sqref="FZ32:GW32">
    <cfRule type="top10" dxfId="191" priority="5" percent="1" rank="10"/>
  </conditionalFormatting>
  <conditionalFormatting sqref="FZ33:GW33">
    <cfRule type="top10" dxfId="190" priority="4" percent="1" rank="10"/>
  </conditionalFormatting>
  <conditionalFormatting sqref="FZ34:GW34">
    <cfRule type="top10" dxfId="189" priority="3" percent="1" rank="10"/>
  </conditionalFormatting>
  <conditionalFormatting sqref="FZ35:GW35">
    <cfRule type="top10" dxfId="188" priority="2" percent="1" rank="10"/>
  </conditionalFormatting>
  <conditionalFormatting sqref="FZ36:GW37">
    <cfRule type="top10" dxfId="187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768"/>
  <sheetViews>
    <sheetView workbookViewId="0">
      <pane ySplit="3" topLeftCell="A736" activePane="bottomLeft" state="frozen"/>
      <selection activeCell="D1" sqref="D1"/>
      <selection pane="bottomLeft" activeCell="H3" sqref="H3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131</v>
      </c>
      <c r="E1" s="11" t="s">
        <v>130</v>
      </c>
      <c r="F1" s="11" t="s">
        <v>132</v>
      </c>
      <c r="G1" s="11" t="s">
        <v>129</v>
      </c>
      <c r="H1" s="11" t="s">
        <v>133</v>
      </c>
      <c r="I1" s="11" t="s">
        <v>165</v>
      </c>
      <c r="J1" s="11" t="s">
        <v>166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524</v>
      </c>
      <c r="I2" s="11">
        <v>132</v>
      </c>
      <c r="J2" s="11">
        <v>157</v>
      </c>
    </row>
    <row r="3" spans="1:10" x14ac:dyDescent="0.55000000000000004">
      <c r="D3" t="s">
        <v>124</v>
      </c>
      <c r="E3" t="s">
        <v>125</v>
      </c>
      <c r="F3" t="s">
        <v>126</v>
      </c>
      <c r="G3" t="s">
        <v>127</v>
      </c>
      <c r="H3" t="s">
        <v>128</v>
      </c>
    </row>
    <row r="4" spans="1:10" x14ac:dyDescent="0.55000000000000004">
      <c r="A4" s="11" t="str">
        <f t="shared" ref="A4:A52" si="0">MONTH(D4)&amp;"月"</f>
        <v>7月</v>
      </c>
      <c r="B4" s="11" t="str">
        <f t="shared" ref="B4:B52" si="1">A4&amp;DAY(D4)&amp;"日"</f>
        <v>7月1日</v>
      </c>
      <c r="C4" s="11" t="str">
        <f t="shared" ref="C4:C52" si="2">HOUR(D4)+1&amp;"時"</f>
        <v>1時</v>
      </c>
      <c r="D4" s="10">
        <v>45474</v>
      </c>
      <c r="E4">
        <v>0</v>
      </c>
      <c r="F4">
        <v>0.19</v>
      </c>
      <c r="G4">
        <v>0</v>
      </c>
      <c r="H4">
        <v>0</v>
      </c>
    </row>
    <row r="5" spans="1:10" x14ac:dyDescent="0.55000000000000004">
      <c r="A5" s="11" t="str">
        <f t="shared" si="0"/>
        <v>7月</v>
      </c>
      <c r="B5" s="11" t="str">
        <f t="shared" si="1"/>
        <v>7月1日</v>
      </c>
      <c r="C5" s="11" t="str">
        <f t="shared" si="2"/>
        <v>2時</v>
      </c>
      <c r="D5" s="10">
        <v>45474.041666666664</v>
      </c>
      <c r="E5">
        <v>0</v>
      </c>
      <c r="F5">
        <v>0.21</v>
      </c>
      <c r="G5">
        <v>0</v>
      </c>
      <c r="H5">
        <v>0</v>
      </c>
    </row>
    <row r="6" spans="1:10" x14ac:dyDescent="0.55000000000000004">
      <c r="A6" s="11" t="str">
        <f t="shared" si="0"/>
        <v>7月</v>
      </c>
      <c r="B6" s="11" t="str">
        <f t="shared" si="1"/>
        <v>7月1日</v>
      </c>
      <c r="C6" s="11" t="str">
        <f t="shared" si="2"/>
        <v>3時</v>
      </c>
      <c r="D6" s="10">
        <v>45474.083333333336</v>
      </c>
      <c r="E6">
        <v>0</v>
      </c>
      <c r="F6">
        <v>0.24</v>
      </c>
      <c r="G6">
        <v>0</v>
      </c>
      <c r="H6">
        <v>0.09</v>
      </c>
    </row>
    <row r="7" spans="1:10" x14ac:dyDescent="0.55000000000000004">
      <c r="A7" s="11" t="str">
        <f t="shared" si="0"/>
        <v>7月</v>
      </c>
      <c r="B7" s="11" t="str">
        <f t="shared" si="1"/>
        <v>7月1日</v>
      </c>
      <c r="C7" s="11" t="str">
        <f t="shared" si="2"/>
        <v>4時</v>
      </c>
      <c r="D7" s="10">
        <v>45474.125</v>
      </c>
      <c r="E7">
        <v>0</v>
      </c>
      <c r="F7">
        <v>0.26</v>
      </c>
      <c r="G7">
        <v>0</v>
      </c>
      <c r="H7">
        <v>0.28999999999999998</v>
      </c>
    </row>
    <row r="8" spans="1:10" x14ac:dyDescent="0.55000000000000004">
      <c r="A8" s="11" t="str">
        <f t="shared" si="0"/>
        <v>7月</v>
      </c>
      <c r="B8" s="11" t="str">
        <f t="shared" si="1"/>
        <v>7月1日</v>
      </c>
      <c r="C8" s="11" t="str">
        <f t="shared" si="2"/>
        <v>5時</v>
      </c>
      <c r="D8" s="10">
        <v>45474.166666666664</v>
      </c>
      <c r="E8">
        <v>0</v>
      </c>
      <c r="F8">
        <v>0.43</v>
      </c>
      <c r="G8">
        <v>0</v>
      </c>
      <c r="H8">
        <v>0.46</v>
      </c>
    </row>
    <row r="9" spans="1:10" x14ac:dyDescent="0.55000000000000004">
      <c r="A9" s="11" t="str">
        <f t="shared" si="0"/>
        <v>7月</v>
      </c>
      <c r="B9" s="11" t="str">
        <f t="shared" si="1"/>
        <v>7月1日</v>
      </c>
      <c r="C9" s="11" t="str">
        <f t="shared" si="2"/>
        <v>6時</v>
      </c>
      <c r="D9" s="10">
        <v>45474.208333333336</v>
      </c>
      <c r="E9">
        <v>0.06</v>
      </c>
      <c r="F9">
        <v>0.23</v>
      </c>
      <c r="G9">
        <v>0</v>
      </c>
      <c r="H9">
        <v>0.18</v>
      </c>
    </row>
    <row r="10" spans="1:10" x14ac:dyDescent="0.55000000000000004">
      <c r="A10" s="11" t="str">
        <f t="shared" si="0"/>
        <v>7月</v>
      </c>
      <c r="B10" s="11" t="str">
        <f t="shared" si="1"/>
        <v>7月1日</v>
      </c>
      <c r="C10" s="11" t="str">
        <f t="shared" si="2"/>
        <v>7時</v>
      </c>
      <c r="D10" s="10">
        <v>45474.25</v>
      </c>
      <c r="E10">
        <v>1.27</v>
      </c>
      <c r="F10">
        <v>0.95</v>
      </c>
      <c r="G10">
        <v>0</v>
      </c>
      <c r="H10">
        <v>0.12</v>
      </c>
    </row>
    <row r="11" spans="1:10" x14ac:dyDescent="0.55000000000000004">
      <c r="A11" s="11" t="str">
        <f t="shared" si="0"/>
        <v>7月</v>
      </c>
      <c r="B11" s="11" t="str">
        <f t="shared" si="1"/>
        <v>7月1日</v>
      </c>
      <c r="C11" s="11" t="str">
        <f t="shared" si="2"/>
        <v>8時</v>
      </c>
      <c r="D11" s="10">
        <v>45474.291666666664</v>
      </c>
      <c r="E11">
        <v>0.7</v>
      </c>
      <c r="F11">
        <v>0.47</v>
      </c>
      <c r="G11">
        <v>0.01</v>
      </c>
      <c r="H11">
        <v>0.01</v>
      </c>
    </row>
    <row r="12" spans="1:10" x14ac:dyDescent="0.55000000000000004">
      <c r="A12" s="11" t="str">
        <f t="shared" si="0"/>
        <v>7月</v>
      </c>
      <c r="B12" s="11" t="str">
        <f t="shared" si="1"/>
        <v>7月1日</v>
      </c>
      <c r="C12" s="11" t="str">
        <f t="shared" si="2"/>
        <v>9時</v>
      </c>
      <c r="D12" s="10">
        <v>45474.333333333336</v>
      </c>
      <c r="E12">
        <v>3.79</v>
      </c>
      <c r="F12">
        <v>0.39</v>
      </c>
      <c r="G12">
        <v>0.32</v>
      </c>
      <c r="H12">
        <v>0.01</v>
      </c>
    </row>
    <row r="13" spans="1:10" x14ac:dyDescent="0.55000000000000004">
      <c r="A13" s="11" t="str">
        <f t="shared" si="0"/>
        <v>7月</v>
      </c>
      <c r="B13" s="11" t="str">
        <f t="shared" si="1"/>
        <v>7月1日</v>
      </c>
      <c r="C13" s="11" t="str">
        <f t="shared" si="2"/>
        <v>10時</v>
      </c>
      <c r="D13" s="10">
        <v>45474.375</v>
      </c>
      <c r="E13">
        <v>3.72</v>
      </c>
      <c r="F13">
        <v>0.25</v>
      </c>
      <c r="G13">
        <v>0.88</v>
      </c>
      <c r="H13">
        <v>0.01</v>
      </c>
    </row>
    <row r="14" spans="1:10" x14ac:dyDescent="0.55000000000000004">
      <c r="A14" s="11" t="str">
        <f t="shared" si="0"/>
        <v>7月</v>
      </c>
      <c r="B14" s="11" t="str">
        <f t="shared" si="1"/>
        <v>7月1日</v>
      </c>
      <c r="C14" s="11" t="str">
        <f t="shared" si="2"/>
        <v>11時</v>
      </c>
      <c r="D14" s="10">
        <v>45474.416666666664</v>
      </c>
      <c r="E14">
        <v>4.6399999999999997</v>
      </c>
      <c r="F14">
        <v>0.45</v>
      </c>
      <c r="G14">
        <v>3.66</v>
      </c>
      <c r="H14">
        <v>0</v>
      </c>
    </row>
    <row r="15" spans="1:10" x14ac:dyDescent="0.55000000000000004">
      <c r="A15" s="11" t="str">
        <f t="shared" si="0"/>
        <v>7月</v>
      </c>
      <c r="B15" s="11" t="str">
        <f t="shared" si="1"/>
        <v>7月1日</v>
      </c>
      <c r="C15" s="11" t="str">
        <f t="shared" si="2"/>
        <v>12時</v>
      </c>
      <c r="D15" s="10">
        <v>45474.458333333336</v>
      </c>
      <c r="E15">
        <v>7.51</v>
      </c>
      <c r="F15">
        <v>0.31</v>
      </c>
      <c r="G15">
        <v>7.2</v>
      </c>
      <c r="H15">
        <v>0</v>
      </c>
    </row>
    <row r="16" spans="1:10" x14ac:dyDescent="0.55000000000000004">
      <c r="A16" s="11" t="str">
        <f t="shared" si="0"/>
        <v>7月</v>
      </c>
      <c r="B16" s="11" t="str">
        <f t="shared" si="1"/>
        <v>7月1日</v>
      </c>
      <c r="C16" s="11" t="str">
        <f t="shared" si="2"/>
        <v>13時</v>
      </c>
      <c r="D16" s="10">
        <v>45474.5</v>
      </c>
      <c r="E16">
        <v>6.77</v>
      </c>
      <c r="F16">
        <v>0.28999999999999998</v>
      </c>
      <c r="G16">
        <v>6.48</v>
      </c>
      <c r="H16">
        <v>0</v>
      </c>
    </row>
    <row r="17" spans="1:8" x14ac:dyDescent="0.55000000000000004">
      <c r="A17" s="11" t="str">
        <f t="shared" si="0"/>
        <v>7月</v>
      </c>
      <c r="B17" s="11" t="str">
        <f t="shared" si="1"/>
        <v>7月1日</v>
      </c>
      <c r="C17" s="11" t="str">
        <f t="shared" si="2"/>
        <v>14時</v>
      </c>
      <c r="D17" s="10">
        <v>45474.541666666664</v>
      </c>
      <c r="E17">
        <v>7.27</v>
      </c>
      <c r="F17">
        <v>0.17</v>
      </c>
      <c r="G17">
        <v>7.1</v>
      </c>
      <c r="H17">
        <v>0</v>
      </c>
    </row>
    <row r="18" spans="1:8" x14ac:dyDescent="0.55000000000000004">
      <c r="A18" s="11" t="str">
        <f t="shared" si="0"/>
        <v>7月</v>
      </c>
      <c r="B18" s="11" t="str">
        <f t="shared" si="1"/>
        <v>7月1日</v>
      </c>
      <c r="C18" s="11" t="str">
        <f t="shared" si="2"/>
        <v>15時</v>
      </c>
      <c r="D18" s="10">
        <v>45474.583333333336</v>
      </c>
      <c r="E18">
        <v>6.5</v>
      </c>
      <c r="F18">
        <v>0.17</v>
      </c>
      <c r="G18">
        <v>6.33</v>
      </c>
      <c r="H18">
        <v>0</v>
      </c>
    </row>
    <row r="19" spans="1:8" x14ac:dyDescent="0.55000000000000004">
      <c r="A19" s="11" t="str">
        <f t="shared" si="0"/>
        <v>7月</v>
      </c>
      <c r="B19" s="11" t="str">
        <f t="shared" si="1"/>
        <v>7月1日</v>
      </c>
      <c r="C19" s="11" t="str">
        <f t="shared" si="2"/>
        <v>16時</v>
      </c>
      <c r="D19" s="10">
        <v>45474.625</v>
      </c>
      <c r="E19">
        <v>5.45</v>
      </c>
      <c r="F19">
        <v>0.46</v>
      </c>
      <c r="G19">
        <v>4.99</v>
      </c>
      <c r="H19">
        <v>0</v>
      </c>
    </row>
    <row r="20" spans="1:8" x14ac:dyDescent="0.55000000000000004">
      <c r="A20" s="11" t="str">
        <f t="shared" si="0"/>
        <v>7月</v>
      </c>
      <c r="B20" s="11" t="str">
        <f t="shared" si="1"/>
        <v>7月1日</v>
      </c>
      <c r="C20" s="11" t="str">
        <f t="shared" si="2"/>
        <v>17時</v>
      </c>
      <c r="D20" s="10">
        <v>45474.666666666664</v>
      </c>
      <c r="E20">
        <v>1.77</v>
      </c>
      <c r="F20">
        <v>1.06</v>
      </c>
      <c r="G20">
        <v>1.25</v>
      </c>
      <c r="H20">
        <v>0.02</v>
      </c>
    </row>
    <row r="21" spans="1:8" x14ac:dyDescent="0.55000000000000004">
      <c r="A21" s="11" t="str">
        <f t="shared" si="0"/>
        <v>7月</v>
      </c>
      <c r="B21" s="11" t="str">
        <f t="shared" si="1"/>
        <v>7月1日</v>
      </c>
      <c r="C21" s="11" t="str">
        <f t="shared" si="2"/>
        <v>18時</v>
      </c>
      <c r="D21" s="10">
        <v>45474.708333333336</v>
      </c>
      <c r="E21">
        <v>0.32</v>
      </c>
      <c r="F21">
        <v>1.86</v>
      </c>
      <c r="G21">
        <v>0.01</v>
      </c>
      <c r="H21">
        <v>0.01</v>
      </c>
    </row>
    <row r="22" spans="1:8" x14ac:dyDescent="0.55000000000000004">
      <c r="A22" s="11" t="str">
        <f t="shared" si="0"/>
        <v>7月</v>
      </c>
      <c r="B22" s="11" t="str">
        <f t="shared" si="1"/>
        <v>7月1日</v>
      </c>
      <c r="C22" s="11" t="str">
        <f t="shared" si="2"/>
        <v>19時</v>
      </c>
      <c r="D22" s="10">
        <v>45474.75</v>
      </c>
      <c r="E22">
        <v>0.04</v>
      </c>
      <c r="F22">
        <v>0.5</v>
      </c>
      <c r="G22">
        <v>0</v>
      </c>
      <c r="H22">
        <v>0</v>
      </c>
    </row>
    <row r="23" spans="1:8" x14ac:dyDescent="0.55000000000000004">
      <c r="A23" s="11" t="str">
        <f t="shared" si="0"/>
        <v>7月</v>
      </c>
      <c r="B23" s="11" t="str">
        <f t="shared" si="1"/>
        <v>7月1日</v>
      </c>
      <c r="C23" s="11" t="str">
        <f t="shared" si="2"/>
        <v>20時</v>
      </c>
      <c r="D23" s="10">
        <v>45474.791666666664</v>
      </c>
      <c r="E23">
        <v>0</v>
      </c>
      <c r="F23">
        <v>0.41</v>
      </c>
      <c r="G23">
        <v>0</v>
      </c>
      <c r="H23">
        <v>0</v>
      </c>
    </row>
    <row r="24" spans="1:8" x14ac:dyDescent="0.55000000000000004">
      <c r="A24" s="11" t="str">
        <f t="shared" si="0"/>
        <v>7月</v>
      </c>
      <c r="B24" s="11" t="str">
        <f t="shared" si="1"/>
        <v>7月1日</v>
      </c>
      <c r="C24" s="11" t="str">
        <f t="shared" si="2"/>
        <v>21時</v>
      </c>
      <c r="D24" s="10">
        <v>45474.833333333336</v>
      </c>
      <c r="E24">
        <v>0</v>
      </c>
      <c r="F24">
        <v>0.68</v>
      </c>
      <c r="G24">
        <v>0</v>
      </c>
      <c r="H24">
        <v>0</v>
      </c>
    </row>
    <row r="25" spans="1:8" x14ac:dyDescent="0.55000000000000004">
      <c r="A25" s="11" t="str">
        <f t="shared" si="0"/>
        <v>7月</v>
      </c>
      <c r="B25" s="11" t="str">
        <f t="shared" si="1"/>
        <v>7月1日</v>
      </c>
      <c r="C25" s="11" t="str">
        <f t="shared" si="2"/>
        <v>22時</v>
      </c>
      <c r="D25" s="10">
        <v>45474.875</v>
      </c>
      <c r="E25">
        <v>0</v>
      </c>
      <c r="F25">
        <v>0.37</v>
      </c>
      <c r="G25">
        <v>0.01</v>
      </c>
      <c r="H25">
        <v>0.01</v>
      </c>
    </row>
    <row r="26" spans="1:8" x14ac:dyDescent="0.55000000000000004">
      <c r="A26" s="11" t="str">
        <f t="shared" si="0"/>
        <v>7月</v>
      </c>
      <c r="B26" s="11" t="str">
        <f t="shared" si="1"/>
        <v>7月1日</v>
      </c>
      <c r="C26" s="11" t="str">
        <f t="shared" si="2"/>
        <v>23時</v>
      </c>
      <c r="D26" s="10">
        <v>45474.916666666664</v>
      </c>
      <c r="E26">
        <v>0</v>
      </c>
      <c r="F26">
        <v>0.28000000000000003</v>
      </c>
      <c r="G26">
        <v>0</v>
      </c>
      <c r="H26">
        <v>0</v>
      </c>
    </row>
    <row r="27" spans="1:8" x14ac:dyDescent="0.55000000000000004">
      <c r="A27" s="11" t="str">
        <f t="shared" si="0"/>
        <v>7月</v>
      </c>
      <c r="B27" s="11" t="str">
        <f t="shared" si="1"/>
        <v>7月1日</v>
      </c>
      <c r="C27" s="11" t="str">
        <f t="shared" si="2"/>
        <v>24時</v>
      </c>
      <c r="D27" s="10">
        <v>45474.958333333336</v>
      </c>
      <c r="E27">
        <v>0</v>
      </c>
      <c r="F27">
        <v>0.22</v>
      </c>
      <c r="G27">
        <v>0</v>
      </c>
      <c r="H27">
        <v>0</v>
      </c>
    </row>
    <row r="28" spans="1:8" x14ac:dyDescent="0.55000000000000004">
      <c r="A28" s="11" t="str">
        <f t="shared" si="0"/>
        <v>7月</v>
      </c>
      <c r="B28" s="11" t="str">
        <f t="shared" si="1"/>
        <v>7月2日</v>
      </c>
      <c r="C28" s="11" t="str">
        <f t="shared" si="2"/>
        <v>1時</v>
      </c>
      <c r="D28" s="10">
        <v>45475</v>
      </c>
      <c r="E28">
        <v>0</v>
      </c>
      <c r="F28">
        <v>0.2</v>
      </c>
      <c r="G28">
        <v>0</v>
      </c>
      <c r="H28">
        <v>0</v>
      </c>
    </row>
    <row r="29" spans="1:8" x14ac:dyDescent="0.55000000000000004">
      <c r="A29" s="11" t="str">
        <f t="shared" si="0"/>
        <v>7月</v>
      </c>
      <c r="B29" s="11" t="str">
        <f t="shared" si="1"/>
        <v>7月2日</v>
      </c>
      <c r="C29" s="11" t="str">
        <f t="shared" si="2"/>
        <v>2時</v>
      </c>
      <c r="D29" s="10">
        <v>45475.041666666664</v>
      </c>
      <c r="E29">
        <v>0</v>
      </c>
      <c r="F29">
        <v>0.31</v>
      </c>
      <c r="G29">
        <v>0</v>
      </c>
      <c r="H29">
        <v>0</v>
      </c>
    </row>
    <row r="30" spans="1:8" x14ac:dyDescent="0.55000000000000004">
      <c r="A30" s="11" t="str">
        <f t="shared" si="0"/>
        <v>7月</v>
      </c>
      <c r="B30" s="11" t="str">
        <f t="shared" si="1"/>
        <v>7月2日</v>
      </c>
      <c r="C30" s="11" t="str">
        <f t="shared" si="2"/>
        <v>3時</v>
      </c>
      <c r="D30" s="10">
        <v>45475.083333333336</v>
      </c>
      <c r="E30">
        <v>0</v>
      </c>
      <c r="F30">
        <v>0.2</v>
      </c>
      <c r="G30">
        <v>0</v>
      </c>
      <c r="H30">
        <v>0</v>
      </c>
    </row>
    <row r="31" spans="1:8" x14ac:dyDescent="0.55000000000000004">
      <c r="A31" s="11" t="str">
        <f t="shared" si="0"/>
        <v>7月</v>
      </c>
      <c r="B31" s="11" t="str">
        <f t="shared" si="1"/>
        <v>7月2日</v>
      </c>
      <c r="C31" s="11" t="str">
        <f t="shared" si="2"/>
        <v>4時</v>
      </c>
      <c r="D31" s="10">
        <v>45475.125</v>
      </c>
      <c r="E31">
        <v>0</v>
      </c>
      <c r="F31">
        <v>0.19</v>
      </c>
      <c r="G31">
        <v>0</v>
      </c>
      <c r="H31">
        <v>0</v>
      </c>
    </row>
    <row r="32" spans="1:8" x14ac:dyDescent="0.55000000000000004">
      <c r="A32" s="11" t="str">
        <f t="shared" si="0"/>
        <v>7月</v>
      </c>
      <c r="B32" s="11" t="str">
        <f t="shared" si="1"/>
        <v>7月2日</v>
      </c>
      <c r="C32" s="11" t="str">
        <f t="shared" si="2"/>
        <v>5時</v>
      </c>
      <c r="D32" s="10">
        <v>45475.166666666664</v>
      </c>
      <c r="E32">
        <v>0.03</v>
      </c>
      <c r="F32">
        <v>0.32</v>
      </c>
      <c r="G32">
        <v>0</v>
      </c>
      <c r="H32">
        <v>0.26</v>
      </c>
    </row>
    <row r="33" spans="1:8" x14ac:dyDescent="0.55000000000000004">
      <c r="A33" s="11" t="str">
        <f t="shared" si="0"/>
        <v>7月</v>
      </c>
      <c r="B33" s="11" t="str">
        <f t="shared" si="1"/>
        <v>7月2日</v>
      </c>
      <c r="C33" s="11" t="str">
        <f t="shared" si="2"/>
        <v>6時</v>
      </c>
      <c r="D33" s="10">
        <v>45475.208333333336</v>
      </c>
      <c r="E33">
        <v>0.71</v>
      </c>
      <c r="F33">
        <v>0.21</v>
      </c>
      <c r="G33">
        <v>0</v>
      </c>
      <c r="H33">
        <v>0.02</v>
      </c>
    </row>
    <row r="34" spans="1:8" x14ac:dyDescent="0.55000000000000004">
      <c r="A34" s="11" t="str">
        <f t="shared" si="0"/>
        <v>7月</v>
      </c>
      <c r="B34" s="11" t="str">
        <f t="shared" si="1"/>
        <v>7月2日</v>
      </c>
      <c r="C34" s="11" t="str">
        <f t="shared" si="2"/>
        <v>7時</v>
      </c>
      <c r="D34" s="10">
        <v>45475.25</v>
      </c>
      <c r="E34">
        <v>2.8</v>
      </c>
      <c r="F34">
        <v>0.56000000000000005</v>
      </c>
      <c r="G34">
        <v>0.01</v>
      </c>
      <c r="H34">
        <v>0.01</v>
      </c>
    </row>
    <row r="35" spans="1:8" x14ac:dyDescent="0.55000000000000004">
      <c r="A35" s="11" t="str">
        <f t="shared" si="0"/>
        <v>7月</v>
      </c>
      <c r="B35" s="11" t="str">
        <f t="shared" si="1"/>
        <v>7月2日</v>
      </c>
      <c r="C35" s="11" t="str">
        <f t="shared" si="2"/>
        <v>8時</v>
      </c>
      <c r="D35" s="10">
        <v>45475.291666666664</v>
      </c>
      <c r="E35">
        <v>5.0599999999999996</v>
      </c>
      <c r="F35">
        <v>0.27</v>
      </c>
      <c r="G35">
        <v>1.34</v>
      </c>
      <c r="H35">
        <v>0</v>
      </c>
    </row>
    <row r="36" spans="1:8" x14ac:dyDescent="0.55000000000000004">
      <c r="A36" s="11" t="str">
        <f t="shared" si="0"/>
        <v>7月</v>
      </c>
      <c r="B36" s="11" t="str">
        <f t="shared" si="1"/>
        <v>7月2日</v>
      </c>
      <c r="C36" s="11" t="str">
        <f t="shared" si="2"/>
        <v>9時</v>
      </c>
      <c r="D36" s="10">
        <v>45475.333333333336</v>
      </c>
      <c r="E36">
        <v>6.81</v>
      </c>
      <c r="F36">
        <v>0.21</v>
      </c>
      <c r="G36">
        <v>5.91</v>
      </c>
      <c r="H36">
        <v>0</v>
      </c>
    </row>
    <row r="37" spans="1:8" x14ac:dyDescent="0.55000000000000004">
      <c r="A37" s="11" t="str">
        <f t="shared" si="0"/>
        <v>7月</v>
      </c>
      <c r="B37" s="11" t="str">
        <f t="shared" si="1"/>
        <v>7月2日</v>
      </c>
      <c r="C37" s="11" t="str">
        <f t="shared" si="2"/>
        <v>10時</v>
      </c>
      <c r="D37" s="10">
        <v>45475.375</v>
      </c>
      <c r="E37">
        <v>7.69</v>
      </c>
      <c r="F37">
        <v>0.16</v>
      </c>
      <c r="G37">
        <v>7.53</v>
      </c>
      <c r="H37">
        <v>0</v>
      </c>
    </row>
    <row r="38" spans="1:8" x14ac:dyDescent="0.55000000000000004">
      <c r="A38" s="11" t="str">
        <f t="shared" si="0"/>
        <v>7月</v>
      </c>
      <c r="B38" s="11" t="str">
        <f t="shared" si="1"/>
        <v>7月2日</v>
      </c>
      <c r="C38" s="11" t="str">
        <f t="shared" si="2"/>
        <v>11時</v>
      </c>
      <c r="D38" s="10">
        <v>45475.416666666664</v>
      </c>
      <c r="E38">
        <v>7.56</v>
      </c>
      <c r="F38">
        <v>0.14000000000000001</v>
      </c>
      <c r="G38">
        <v>7.42</v>
      </c>
      <c r="H38">
        <v>0</v>
      </c>
    </row>
    <row r="39" spans="1:8" x14ac:dyDescent="0.55000000000000004">
      <c r="A39" s="11" t="str">
        <f t="shared" si="0"/>
        <v>7月</v>
      </c>
      <c r="B39" s="11" t="str">
        <f t="shared" si="1"/>
        <v>7月2日</v>
      </c>
      <c r="C39" s="11" t="str">
        <f t="shared" si="2"/>
        <v>12時</v>
      </c>
      <c r="D39" s="10">
        <v>45475.458333333336</v>
      </c>
      <c r="E39">
        <v>8.67</v>
      </c>
      <c r="F39">
        <v>0.13</v>
      </c>
      <c r="G39">
        <v>8.5500000000000007</v>
      </c>
      <c r="H39">
        <v>0</v>
      </c>
    </row>
    <row r="40" spans="1:8" x14ac:dyDescent="0.55000000000000004">
      <c r="A40" s="11" t="str">
        <f t="shared" si="0"/>
        <v>7月</v>
      </c>
      <c r="B40" s="11" t="str">
        <f t="shared" si="1"/>
        <v>7月2日</v>
      </c>
      <c r="C40" s="11" t="str">
        <f t="shared" si="2"/>
        <v>13時</v>
      </c>
      <c r="D40" s="10">
        <v>45475.5</v>
      </c>
      <c r="E40">
        <v>8.56</v>
      </c>
      <c r="F40">
        <v>0.15</v>
      </c>
      <c r="G40">
        <v>8.42</v>
      </c>
      <c r="H40">
        <v>0</v>
      </c>
    </row>
    <row r="41" spans="1:8" x14ac:dyDescent="0.55000000000000004">
      <c r="A41" s="11" t="str">
        <f t="shared" si="0"/>
        <v>7月</v>
      </c>
      <c r="B41" s="11" t="str">
        <f t="shared" si="1"/>
        <v>7月2日</v>
      </c>
      <c r="C41" s="11" t="str">
        <f t="shared" si="2"/>
        <v>14時</v>
      </c>
      <c r="D41" s="10">
        <v>45475.541666666664</v>
      </c>
      <c r="E41">
        <v>8.17</v>
      </c>
      <c r="F41">
        <v>0.15</v>
      </c>
      <c r="G41">
        <v>8.02</v>
      </c>
      <c r="H41">
        <v>0</v>
      </c>
    </row>
    <row r="42" spans="1:8" x14ac:dyDescent="0.55000000000000004">
      <c r="A42" s="11" t="str">
        <f t="shared" si="0"/>
        <v>7月</v>
      </c>
      <c r="B42" s="11" t="str">
        <f t="shared" si="1"/>
        <v>7月2日</v>
      </c>
      <c r="C42" s="11" t="str">
        <f t="shared" si="2"/>
        <v>15時</v>
      </c>
      <c r="D42" s="10">
        <v>45475.583333333336</v>
      </c>
      <c r="E42">
        <v>7.11</v>
      </c>
      <c r="F42">
        <v>0.16</v>
      </c>
      <c r="G42">
        <v>6.95</v>
      </c>
      <c r="H42">
        <v>0</v>
      </c>
    </row>
    <row r="43" spans="1:8" x14ac:dyDescent="0.55000000000000004">
      <c r="A43" s="11" t="str">
        <f t="shared" si="0"/>
        <v>7月</v>
      </c>
      <c r="B43" s="11" t="str">
        <f t="shared" si="1"/>
        <v>7月2日</v>
      </c>
      <c r="C43" s="11" t="str">
        <f t="shared" si="2"/>
        <v>16時</v>
      </c>
      <c r="D43" s="10">
        <v>45475.625</v>
      </c>
      <c r="E43">
        <v>5.56</v>
      </c>
      <c r="F43">
        <v>0.17</v>
      </c>
      <c r="G43">
        <v>5.39</v>
      </c>
      <c r="H43">
        <v>0</v>
      </c>
    </row>
    <row r="44" spans="1:8" x14ac:dyDescent="0.55000000000000004">
      <c r="A44" s="11" t="str">
        <f t="shared" si="0"/>
        <v>7月</v>
      </c>
      <c r="B44" s="11" t="str">
        <f t="shared" si="1"/>
        <v>7月2日</v>
      </c>
      <c r="C44" s="11" t="str">
        <f t="shared" si="2"/>
        <v>17時</v>
      </c>
      <c r="D44" s="10">
        <v>45475.666666666664</v>
      </c>
      <c r="E44">
        <v>3.2</v>
      </c>
      <c r="F44">
        <v>0.6</v>
      </c>
      <c r="G44">
        <v>2.65</v>
      </c>
      <c r="H44">
        <v>0</v>
      </c>
    </row>
    <row r="45" spans="1:8" x14ac:dyDescent="0.55000000000000004">
      <c r="A45" s="11" t="str">
        <f t="shared" si="0"/>
        <v>7月</v>
      </c>
      <c r="B45" s="11" t="str">
        <f t="shared" si="1"/>
        <v>7月2日</v>
      </c>
      <c r="C45" s="11" t="str">
        <f t="shared" si="2"/>
        <v>18時</v>
      </c>
      <c r="D45" s="10">
        <v>45475.708333333336</v>
      </c>
      <c r="E45">
        <v>1.55</v>
      </c>
      <c r="F45">
        <v>0.9</v>
      </c>
      <c r="G45">
        <v>0.7</v>
      </c>
      <c r="H45">
        <v>0</v>
      </c>
    </row>
    <row r="46" spans="1:8" x14ac:dyDescent="0.55000000000000004">
      <c r="A46" s="11" t="str">
        <f t="shared" si="0"/>
        <v>7月</v>
      </c>
      <c r="B46" s="11" t="str">
        <f t="shared" si="1"/>
        <v>7月2日</v>
      </c>
      <c r="C46" s="11" t="str">
        <f t="shared" si="2"/>
        <v>19時</v>
      </c>
      <c r="D46" s="10">
        <v>45475.75</v>
      </c>
      <c r="E46">
        <v>0.41</v>
      </c>
      <c r="F46">
        <v>0.75</v>
      </c>
      <c r="G46">
        <v>0.19</v>
      </c>
      <c r="H46">
        <v>0</v>
      </c>
    </row>
    <row r="47" spans="1:8" x14ac:dyDescent="0.55000000000000004">
      <c r="A47" s="11" t="str">
        <f t="shared" si="0"/>
        <v>7月</v>
      </c>
      <c r="B47" s="11" t="str">
        <f t="shared" si="1"/>
        <v>7月2日</v>
      </c>
      <c r="C47" s="11" t="str">
        <f t="shared" si="2"/>
        <v>20時</v>
      </c>
      <c r="D47" s="10">
        <v>45475.791666666664</v>
      </c>
      <c r="E47">
        <v>0</v>
      </c>
      <c r="F47">
        <v>0.37</v>
      </c>
      <c r="G47">
        <v>0</v>
      </c>
      <c r="H47">
        <v>0.01</v>
      </c>
    </row>
    <row r="48" spans="1:8" x14ac:dyDescent="0.55000000000000004">
      <c r="A48" s="11" t="str">
        <f t="shared" si="0"/>
        <v>7月</v>
      </c>
      <c r="B48" s="11" t="str">
        <f t="shared" si="1"/>
        <v>7月2日</v>
      </c>
      <c r="C48" s="11" t="str">
        <f t="shared" si="2"/>
        <v>21時</v>
      </c>
      <c r="D48" s="10">
        <v>45475.833333333336</v>
      </c>
      <c r="E48">
        <v>0</v>
      </c>
      <c r="F48">
        <v>0.49</v>
      </c>
      <c r="G48">
        <v>0</v>
      </c>
      <c r="H48">
        <v>0</v>
      </c>
    </row>
    <row r="49" spans="1:8" x14ac:dyDescent="0.55000000000000004">
      <c r="A49" s="11" t="str">
        <f t="shared" si="0"/>
        <v>7月</v>
      </c>
      <c r="B49" s="11" t="str">
        <f t="shared" si="1"/>
        <v>7月2日</v>
      </c>
      <c r="C49" s="11" t="str">
        <f t="shared" si="2"/>
        <v>22時</v>
      </c>
      <c r="D49" s="10">
        <v>45475.875</v>
      </c>
      <c r="E49">
        <v>0</v>
      </c>
      <c r="F49">
        <v>0.7</v>
      </c>
      <c r="G49">
        <v>0.01</v>
      </c>
      <c r="H49">
        <v>0.01</v>
      </c>
    </row>
    <row r="50" spans="1:8" x14ac:dyDescent="0.55000000000000004">
      <c r="A50" s="11" t="str">
        <f t="shared" si="0"/>
        <v>7月</v>
      </c>
      <c r="B50" s="11" t="str">
        <f t="shared" si="1"/>
        <v>7月2日</v>
      </c>
      <c r="C50" s="11" t="str">
        <f t="shared" si="2"/>
        <v>23時</v>
      </c>
      <c r="D50" s="10">
        <v>45475.916666666664</v>
      </c>
      <c r="E50">
        <v>0</v>
      </c>
      <c r="F50">
        <v>0.31</v>
      </c>
      <c r="G50">
        <v>0.01</v>
      </c>
      <c r="H50">
        <v>0.01</v>
      </c>
    </row>
    <row r="51" spans="1:8" x14ac:dyDescent="0.55000000000000004">
      <c r="A51" s="11" t="str">
        <f t="shared" si="0"/>
        <v>7月</v>
      </c>
      <c r="B51" s="11" t="str">
        <f t="shared" si="1"/>
        <v>7月2日</v>
      </c>
      <c r="C51" s="11" t="str">
        <f t="shared" si="2"/>
        <v>24時</v>
      </c>
      <c r="D51" s="10">
        <v>45475.958333333336</v>
      </c>
      <c r="E51">
        <v>0</v>
      </c>
      <c r="F51">
        <v>0.19</v>
      </c>
      <c r="G51">
        <v>0</v>
      </c>
      <c r="H51">
        <v>0</v>
      </c>
    </row>
    <row r="52" spans="1:8" x14ac:dyDescent="0.55000000000000004">
      <c r="A52" s="11" t="str">
        <f t="shared" si="0"/>
        <v>7月</v>
      </c>
      <c r="B52" s="11" t="str">
        <f t="shared" si="1"/>
        <v>7月3日</v>
      </c>
      <c r="C52" s="11" t="str">
        <f t="shared" si="2"/>
        <v>1時</v>
      </c>
      <c r="D52" s="10">
        <v>45476</v>
      </c>
      <c r="E52">
        <v>0</v>
      </c>
      <c r="F52">
        <v>0.24</v>
      </c>
      <c r="G52">
        <v>0</v>
      </c>
      <c r="H52">
        <v>0.01</v>
      </c>
    </row>
    <row r="53" spans="1:8" x14ac:dyDescent="0.55000000000000004">
      <c r="A53" s="11" t="str">
        <f t="shared" ref="A53:A116" si="3">MONTH(D53)&amp;"月"</f>
        <v>7月</v>
      </c>
      <c r="B53" s="11" t="str">
        <f t="shared" ref="B53:B116" si="4">A53&amp;DAY(D53)&amp;"日"</f>
        <v>7月3日</v>
      </c>
      <c r="C53" s="11" t="str">
        <f t="shared" ref="C53:C116" si="5">HOUR(D53)+1&amp;"時"</f>
        <v>2時</v>
      </c>
      <c r="D53" s="10">
        <v>45476.041666666664</v>
      </c>
      <c r="E53">
        <v>0</v>
      </c>
      <c r="F53">
        <v>0.2</v>
      </c>
      <c r="G53">
        <v>0</v>
      </c>
      <c r="H53">
        <v>0</v>
      </c>
    </row>
    <row r="54" spans="1:8" x14ac:dyDescent="0.55000000000000004">
      <c r="A54" s="11" t="str">
        <f t="shared" si="3"/>
        <v>7月</v>
      </c>
      <c r="B54" s="11" t="str">
        <f t="shared" si="4"/>
        <v>7月3日</v>
      </c>
      <c r="C54" s="11" t="str">
        <f t="shared" si="5"/>
        <v>3時</v>
      </c>
      <c r="D54" s="10">
        <v>45476.083333333336</v>
      </c>
      <c r="E54">
        <v>0</v>
      </c>
      <c r="F54">
        <v>0.19</v>
      </c>
      <c r="G54">
        <v>0</v>
      </c>
      <c r="H54">
        <v>0</v>
      </c>
    </row>
    <row r="55" spans="1:8" x14ac:dyDescent="0.55000000000000004">
      <c r="A55" s="11" t="str">
        <f t="shared" si="3"/>
        <v>7月</v>
      </c>
      <c r="B55" s="11" t="str">
        <f t="shared" si="4"/>
        <v>7月3日</v>
      </c>
      <c r="C55" s="11" t="str">
        <f t="shared" si="5"/>
        <v>4時</v>
      </c>
      <c r="D55" s="10">
        <v>45476.125</v>
      </c>
      <c r="E55">
        <v>0</v>
      </c>
      <c r="F55">
        <v>0.19</v>
      </c>
      <c r="G55">
        <v>0</v>
      </c>
      <c r="H55">
        <v>0.01</v>
      </c>
    </row>
    <row r="56" spans="1:8" x14ac:dyDescent="0.55000000000000004">
      <c r="A56" s="11" t="str">
        <f t="shared" si="3"/>
        <v>7月</v>
      </c>
      <c r="B56" s="11" t="str">
        <f t="shared" si="4"/>
        <v>7月3日</v>
      </c>
      <c r="C56" s="11" t="str">
        <f t="shared" si="5"/>
        <v>5時</v>
      </c>
      <c r="D56" s="10">
        <v>45476.166666666664</v>
      </c>
      <c r="E56">
        <v>0.01</v>
      </c>
      <c r="F56">
        <v>0.35</v>
      </c>
      <c r="G56">
        <v>0.01</v>
      </c>
      <c r="H56">
        <v>0.03</v>
      </c>
    </row>
    <row r="57" spans="1:8" x14ac:dyDescent="0.55000000000000004">
      <c r="A57" s="11" t="str">
        <f t="shared" si="3"/>
        <v>7月</v>
      </c>
      <c r="B57" s="11" t="str">
        <f t="shared" si="4"/>
        <v>7月3日</v>
      </c>
      <c r="C57" s="11" t="str">
        <f t="shared" si="5"/>
        <v>6時</v>
      </c>
      <c r="D57" s="10">
        <v>45476.208333333336</v>
      </c>
      <c r="E57">
        <v>0.53</v>
      </c>
      <c r="F57">
        <v>0.32</v>
      </c>
      <c r="G57">
        <v>0.01</v>
      </c>
      <c r="H57">
        <v>0.01</v>
      </c>
    </row>
    <row r="58" spans="1:8" x14ac:dyDescent="0.55000000000000004">
      <c r="A58" s="11" t="str">
        <f t="shared" si="3"/>
        <v>7月</v>
      </c>
      <c r="B58" s="11" t="str">
        <f t="shared" si="4"/>
        <v>7月3日</v>
      </c>
      <c r="C58" s="11" t="str">
        <f t="shared" si="5"/>
        <v>7時</v>
      </c>
      <c r="D58" s="10">
        <v>45476.25</v>
      </c>
      <c r="E58">
        <v>2.4700000000000002</v>
      </c>
      <c r="F58">
        <v>0.28000000000000003</v>
      </c>
      <c r="G58">
        <v>0.01</v>
      </c>
      <c r="H58">
        <v>0.01</v>
      </c>
    </row>
    <row r="59" spans="1:8" x14ac:dyDescent="0.55000000000000004">
      <c r="A59" s="11" t="str">
        <f t="shared" si="3"/>
        <v>7月</v>
      </c>
      <c r="B59" s="11" t="str">
        <f t="shared" si="4"/>
        <v>7月3日</v>
      </c>
      <c r="C59" s="11" t="str">
        <f t="shared" si="5"/>
        <v>8時</v>
      </c>
      <c r="D59" s="10">
        <v>45476.291666666664</v>
      </c>
      <c r="E59">
        <v>5.13</v>
      </c>
      <c r="F59">
        <v>0.25</v>
      </c>
      <c r="G59">
        <v>2.2400000000000002</v>
      </c>
      <c r="H59">
        <v>0</v>
      </c>
    </row>
    <row r="60" spans="1:8" x14ac:dyDescent="0.55000000000000004">
      <c r="A60" s="11" t="str">
        <f t="shared" si="3"/>
        <v>7月</v>
      </c>
      <c r="B60" s="11" t="str">
        <f t="shared" si="4"/>
        <v>7月3日</v>
      </c>
      <c r="C60" s="11" t="str">
        <f t="shared" si="5"/>
        <v>9時</v>
      </c>
      <c r="D60" s="10">
        <v>45476.333333333336</v>
      </c>
      <c r="E60">
        <v>4.66</v>
      </c>
      <c r="F60">
        <v>0.23</v>
      </c>
      <c r="G60">
        <v>4.42</v>
      </c>
      <c r="H60">
        <v>0</v>
      </c>
    </row>
    <row r="61" spans="1:8" x14ac:dyDescent="0.55000000000000004">
      <c r="A61" s="11" t="str">
        <f t="shared" si="3"/>
        <v>7月</v>
      </c>
      <c r="B61" s="11" t="str">
        <f t="shared" si="4"/>
        <v>7月3日</v>
      </c>
      <c r="C61" s="11" t="str">
        <f t="shared" si="5"/>
        <v>10時</v>
      </c>
      <c r="D61" s="10">
        <v>45476.375</v>
      </c>
      <c r="E61">
        <v>6.33</v>
      </c>
      <c r="F61">
        <v>0.22</v>
      </c>
      <c r="G61">
        <v>6.11</v>
      </c>
      <c r="H61">
        <v>0</v>
      </c>
    </row>
    <row r="62" spans="1:8" x14ac:dyDescent="0.55000000000000004">
      <c r="A62" s="11" t="str">
        <f t="shared" si="3"/>
        <v>7月</v>
      </c>
      <c r="B62" s="11" t="str">
        <f t="shared" si="4"/>
        <v>7月3日</v>
      </c>
      <c r="C62" s="11" t="str">
        <f t="shared" si="5"/>
        <v>11時</v>
      </c>
      <c r="D62" s="10">
        <v>45476.416666666664</v>
      </c>
      <c r="E62">
        <v>8.1</v>
      </c>
      <c r="F62">
        <v>0.17</v>
      </c>
      <c r="G62">
        <v>7.93</v>
      </c>
      <c r="H62">
        <v>0</v>
      </c>
    </row>
    <row r="63" spans="1:8" x14ac:dyDescent="0.55000000000000004">
      <c r="A63" s="11" t="str">
        <f t="shared" si="3"/>
        <v>7月</v>
      </c>
      <c r="B63" s="11" t="str">
        <f t="shared" si="4"/>
        <v>7月3日</v>
      </c>
      <c r="C63" s="11" t="str">
        <f t="shared" si="5"/>
        <v>12時</v>
      </c>
      <c r="D63" s="10">
        <v>45476.458333333336</v>
      </c>
      <c r="E63">
        <v>8.6300000000000008</v>
      </c>
      <c r="F63">
        <v>0.16</v>
      </c>
      <c r="G63">
        <v>8.4700000000000006</v>
      </c>
      <c r="H63">
        <v>0</v>
      </c>
    </row>
    <row r="64" spans="1:8" x14ac:dyDescent="0.55000000000000004">
      <c r="A64" s="11" t="str">
        <f t="shared" si="3"/>
        <v>7月</v>
      </c>
      <c r="B64" s="11" t="str">
        <f t="shared" si="4"/>
        <v>7月3日</v>
      </c>
      <c r="C64" s="11" t="str">
        <f t="shared" si="5"/>
        <v>13時</v>
      </c>
      <c r="D64" s="10">
        <v>45476.5</v>
      </c>
      <c r="E64">
        <v>4.6500000000000004</v>
      </c>
      <c r="F64">
        <v>0.17</v>
      </c>
      <c r="G64">
        <v>4.49</v>
      </c>
      <c r="H64">
        <v>0</v>
      </c>
    </row>
    <row r="65" spans="1:8" x14ac:dyDescent="0.55000000000000004">
      <c r="A65" s="11" t="str">
        <f t="shared" si="3"/>
        <v>7月</v>
      </c>
      <c r="B65" s="11" t="str">
        <f t="shared" si="4"/>
        <v>7月3日</v>
      </c>
      <c r="C65" s="11" t="str">
        <f t="shared" si="5"/>
        <v>14時</v>
      </c>
      <c r="D65" s="10">
        <v>45476.541666666664</v>
      </c>
      <c r="E65">
        <v>2.17</v>
      </c>
      <c r="F65">
        <v>0.17</v>
      </c>
      <c r="G65">
        <v>2</v>
      </c>
      <c r="H65">
        <v>0</v>
      </c>
    </row>
    <row r="66" spans="1:8" x14ac:dyDescent="0.55000000000000004">
      <c r="A66" s="11" t="str">
        <f t="shared" si="3"/>
        <v>7月</v>
      </c>
      <c r="B66" s="11" t="str">
        <f t="shared" si="4"/>
        <v>7月3日</v>
      </c>
      <c r="C66" s="11" t="str">
        <f t="shared" si="5"/>
        <v>15時</v>
      </c>
      <c r="D66" s="10">
        <v>45476.583333333336</v>
      </c>
      <c r="E66">
        <v>1.58</v>
      </c>
      <c r="F66">
        <v>0.17</v>
      </c>
      <c r="G66">
        <v>1.41</v>
      </c>
      <c r="H66">
        <v>0</v>
      </c>
    </row>
    <row r="67" spans="1:8" x14ac:dyDescent="0.55000000000000004">
      <c r="A67" s="11" t="str">
        <f t="shared" si="3"/>
        <v>7月</v>
      </c>
      <c r="B67" s="11" t="str">
        <f t="shared" si="4"/>
        <v>7月3日</v>
      </c>
      <c r="C67" s="11" t="str">
        <f t="shared" si="5"/>
        <v>16時</v>
      </c>
      <c r="D67" s="10">
        <v>45476.625</v>
      </c>
      <c r="E67">
        <v>1.1599999999999999</v>
      </c>
      <c r="F67">
        <v>0.17</v>
      </c>
      <c r="G67">
        <v>0.99</v>
      </c>
      <c r="H67">
        <v>0</v>
      </c>
    </row>
    <row r="68" spans="1:8" x14ac:dyDescent="0.55000000000000004">
      <c r="A68" s="11" t="str">
        <f t="shared" si="3"/>
        <v>7月</v>
      </c>
      <c r="B68" s="11" t="str">
        <f t="shared" si="4"/>
        <v>7月3日</v>
      </c>
      <c r="C68" s="11" t="str">
        <f t="shared" si="5"/>
        <v>17時</v>
      </c>
      <c r="D68" s="10">
        <v>45476.666666666664</v>
      </c>
      <c r="E68">
        <v>0.36</v>
      </c>
      <c r="F68">
        <v>0.71</v>
      </c>
      <c r="G68">
        <v>0.18</v>
      </c>
      <c r="H68">
        <v>0</v>
      </c>
    </row>
    <row r="69" spans="1:8" x14ac:dyDescent="0.55000000000000004">
      <c r="A69" s="11" t="str">
        <f t="shared" si="3"/>
        <v>7月</v>
      </c>
      <c r="B69" s="11" t="str">
        <f t="shared" si="4"/>
        <v>7月3日</v>
      </c>
      <c r="C69" s="11" t="str">
        <f t="shared" si="5"/>
        <v>18時</v>
      </c>
      <c r="D69" s="10">
        <v>45476.708333333336</v>
      </c>
      <c r="E69">
        <v>0.06</v>
      </c>
      <c r="F69">
        <v>0.92</v>
      </c>
      <c r="G69">
        <v>0</v>
      </c>
      <c r="H69">
        <v>0</v>
      </c>
    </row>
    <row r="70" spans="1:8" x14ac:dyDescent="0.55000000000000004">
      <c r="A70" s="11" t="str">
        <f t="shared" si="3"/>
        <v>7月</v>
      </c>
      <c r="B70" s="11" t="str">
        <f t="shared" si="4"/>
        <v>7月3日</v>
      </c>
      <c r="C70" s="11" t="str">
        <f t="shared" si="5"/>
        <v>19時</v>
      </c>
      <c r="D70" s="10">
        <v>45476.75</v>
      </c>
      <c r="E70">
        <v>0</v>
      </c>
      <c r="F70">
        <v>0.46</v>
      </c>
      <c r="G70">
        <v>0.01</v>
      </c>
      <c r="H70">
        <v>0.01</v>
      </c>
    </row>
    <row r="71" spans="1:8" x14ac:dyDescent="0.55000000000000004">
      <c r="A71" s="11" t="str">
        <f t="shared" si="3"/>
        <v>7月</v>
      </c>
      <c r="B71" s="11" t="str">
        <f t="shared" si="4"/>
        <v>7月3日</v>
      </c>
      <c r="C71" s="11" t="str">
        <f t="shared" si="5"/>
        <v>20時</v>
      </c>
      <c r="D71" s="10">
        <v>45476.791666666664</v>
      </c>
      <c r="E71">
        <v>0</v>
      </c>
      <c r="F71">
        <v>0.43</v>
      </c>
      <c r="G71">
        <v>0</v>
      </c>
      <c r="H71">
        <v>0.01</v>
      </c>
    </row>
    <row r="72" spans="1:8" x14ac:dyDescent="0.55000000000000004">
      <c r="A72" s="11" t="str">
        <f t="shared" si="3"/>
        <v>7月</v>
      </c>
      <c r="B72" s="11" t="str">
        <f t="shared" si="4"/>
        <v>7月3日</v>
      </c>
      <c r="C72" s="11" t="str">
        <f t="shared" si="5"/>
        <v>21時</v>
      </c>
      <c r="D72" s="10">
        <v>45476.833333333336</v>
      </c>
      <c r="E72">
        <v>0</v>
      </c>
      <c r="F72">
        <v>0.5</v>
      </c>
      <c r="G72">
        <v>0</v>
      </c>
      <c r="H72">
        <v>0</v>
      </c>
    </row>
    <row r="73" spans="1:8" x14ac:dyDescent="0.55000000000000004">
      <c r="A73" s="11" t="str">
        <f t="shared" si="3"/>
        <v>7月</v>
      </c>
      <c r="B73" s="11" t="str">
        <f t="shared" si="4"/>
        <v>7月3日</v>
      </c>
      <c r="C73" s="11" t="str">
        <f t="shared" si="5"/>
        <v>22時</v>
      </c>
      <c r="D73" s="10">
        <v>45476.875</v>
      </c>
      <c r="E73">
        <v>0</v>
      </c>
      <c r="F73">
        <v>0.76</v>
      </c>
      <c r="G73">
        <v>0.01</v>
      </c>
      <c r="H73">
        <v>0.01</v>
      </c>
    </row>
    <row r="74" spans="1:8" x14ac:dyDescent="0.55000000000000004">
      <c r="A74" s="11" t="str">
        <f t="shared" si="3"/>
        <v>7月</v>
      </c>
      <c r="B74" s="11" t="str">
        <f t="shared" si="4"/>
        <v>7月3日</v>
      </c>
      <c r="C74" s="11" t="str">
        <f t="shared" si="5"/>
        <v>23時</v>
      </c>
      <c r="D74" s="10">
        <v>45476.916666666664</v>
      </c>
      <c r="E74">
        <v>0</v>
      </c>
      <c r="F74">
        <v>0.34</v>
      </c>
      <c r="G74">
        <v>0.01</v>
      </c>
      <c r="H74">
        <v>0.01</v>
      </c>
    </row>
    <row r="75" spans="1:8" x14ac:dyDescent="0.55000000000000004">
      <c r="A75" s="11" t="str">
        <f t="shared" si="3"/>
        <v>7月</v>
      </c>
      <c r="B75" s="11" t="str">
        <f t="shared" si="4"/>
        <v>7月3日</v>
      </c>
      <c r="C75" s="11" t="str">
        <f t="shared" si="5"/>
        <v>24時</v>
      </c>
      <c r="D75" s="10">
        <v>45476.958333333336</v>
      </c>
      <c r="E75">
        <v>0</v>
      </c>
      <c r="F75">
        <v>0.21</v>
      </c>
      <c r="G75">
        <v>0</v>
      </c>
      <c r="H75">
        <v>0</v>
      </c>
    </row>
    <row r="76" spans="1:8" x14ac:dyDescent="0.55000000000000004">
      <c r="A76" s="11" t="str">
        <f t="shared" si="3"/>
        <v>7月</v>
      </c>
      <c r="B76" s="11" t="str">
        <f t="shared" si="4"/>
        <v>7月4日</v>
      </c>
      <c r="C76" s="11" t="str">
        <f t="shared" si="5"/>
        <v>1時</v>
      </c>
      <c r="D76" s="10">
        <v>45477</v>
      </c>
      <c r="E76">
        <v>0</v>
      </c>
      <c r="F76">
        <v>0.18</v>
      </c>
      <c r="G76">
        <v>0</v>
      </c>
      <c r="H76">
        <v>0</v>
      </c>
    </row>
    <row r="77" spans="1:8" x14ac:dyDescent="0.55000000000000004">
      <c r="A77" s="11" t="str">
        <f t="shared" si="3"/>
        <v>7月</v>
      </c>
      <c r="B77" s="11" t="str">
        <f t="shared" si="4"/>
        <v>7月4日</v>
      </c>
      <c r="C77" s="11" t="str">
        <f t="shared" si="5"/>
        <v>2時</v>
      </c>
      <c r="D77" s="10">
        <v>45477.041666666664</v>
      </c>
      <c r="E77">
        <v>0</v>
      </c>
      <c r="F77">
        <v>0.18</v>
      </c>
      <c r="G77">
        <v>0</v>
      </c>
      <c r="H77">
        <v>0</v>
      </c>
    </row>
    <row r="78" spans="1:8" x14ac:dyDescent="0.55000000000000004">
      <c r="A78" s="11" t="str">
        <f t="shared" si="3"/>
        <v>7月</v>
      </c>
      <c r="B78" s="11" t="str">
        <f t="shared" si="4"/>
        <v>7月4日</v>
      </c>
      <c r="C78" s="11" t="str">
        <f t="shared" si="5"/>
        <v>3時</v>
      </c>
      <c r="D78" s="10">
        <v>45477.083333333336</v>
      </c>
      <c r="E78">
        <v>0</v>
      </c>
      <c r="F78">
        <v>0.17</v>
      </c>
      <c r="G78">
        <v>0</v>
      </c>
      <c r="H78">
        <v>0</v>
      </c>
    </row>
    <row r="79" spans="1:8" x14ac:dyDescent="0.55000000000000004">
      <c r="A79" s="11" t="str">
        <f t="shared" si="3"/>
        <v>7月</v>
      </c>
      <c r="B79" s="11" t="str">
        <f t="shared" si="4"/>
        <v>7月4日</v>
      </c>
      <c r="C79" s="11" t="str">
        <f t="shared" si="5"/>
        <v>4時</v>
      </c>
      <c r="D79" s="10">
        <v>45477.125</v>
      </c>
      <c r="E79">
        <v>0</v>
      </c>
      <c r="F79">
        <v>0.19</v>
      </c>
      <c r="G79">
        <v>0</v>
      </c>
      <c r="H79">
        <v>0</v>
      </c>
    </row>
    <row r="80" spans="1:8" x14ac:dyDescent="0.55000000000000004">
      <c r="A80" s="11" t="str">
        <f t="shared" si="3"/>
        <v>7月</v>
      </c>
      <c r="B80" s="11" t="str">
        <f t="shared" si="4"/>
        <v>7月4日</v>
      </c>
      <c r="C80" s="11" t="str">
        <f t="shared" si="5"/>
        <v>5時</v>
      </c>
      <c r="D80" s="10">
        <v>45477.166666666664</v>
      </c>
      <c r="E80">
        <v>0.02</v>
      </c>
      <c r="F80">
        <v>0.33</v>
      </c>
      <c r="G80">
        <v>0.01</v>
      </c>
      <c r="H80">
        <v>0.03</v>
      </c>
    </row>
    <row r="81" spans="1:8" x14ac:dyDescent="0.55000000000000004">
      <c r="A81" s="11" t="str">
        <f t="shared" si="3"/>
        <v>7月</v>
      </c>
      <c r="B81" s="11" t="str">
        <f t="shared" si="4"/>
        <v>7月4日</v>
      </c>
      <c r="C81" s="11" t="str">
        <f t="shared" si="5"/>
        <v>6時</v>
      </c>
      <c r="D81" s="10">
        <v>45477.208333333336</v>
      </c>
      <c r="E81">
        <v>0.25</v>
      </c>
      <c r="F81">
        <v>0.22</v>
      </c>
      <c r="G81">
        <v>0.01</v>
      </c>
      <c r="H81">
        <v>0</v>
      </c>
    </row>
    <row r="82" spans="1:8" x14ac:dyDescent="0.55000000000000004">
      <c r="A82" s="11" t="str">
        <f t="shared" si="3"/>
        <v>7月</v>
      </c>
      <c r="B82" s="11" t="str">
        <f t="shared" si="4"/>
        <v>7月4日</v>
      </c>
      <c r="C82" s="11" t="str">
        <f t="shared" si="5"/>
        <v>7時</v>
      </c>
      <c r="D82" s="10">
        <v>45477.25</v>
      </c>
      <c r="E82">
        <v>0.81</v>
      </c>
      <c r="F82">
        <v>0.59</v>
      </c>
      <c r="G82">
        <v>0.01</v>
      </c>
      <c r="H82">
        <v>0.01</v>
      </c>
    </row>
    <row r="83" spans="1:8" x14ac:dyDescent="0.55000000000000004">
      <c r="A83" s="11" t="str">
        <f t="shared" si="3"/>
        <v>7月</v>
      </c>
      <c r="B83" s="11" t="str">
        <f t="shared" si="4"/>
        <v>7月4日</v>
      </c>
      <c r="C83" s="11" t="str">
        <f t="shared" si="5"/>
        <v>8時</v>
      </c>
      <c r="D83" s="10">
        <v>45477.291666666664</v>
      </c>
      <c r="E83">
        <v>2.1800000000000002</v>
      </c>
      <c r="F83">
        <v>0.28999999999999998</v>
      </c>
      <c r="G83">
        <v>0.1</v>
      </c>
      <c r="H83">
        <v>0</v>
      </c>
    </row>
    <row r="84" spans="1:8" x14ac:dyDescent="0.55000000000000004">
      <c r="A84" s="11" t="str">
        <f t="shared" si="3"/>
        <v>7月</v>
      </c>
      <c r="B84" s="11" t="str">
        <f t="shared" si="4"/>
        <v>7月4日</v>
      </c>
      <c r="C84" s="11" t="str">
        <f t="shared" si="5"/>
        <v>9時</v>
      </c>
      <c r="D84" s="10">
        <v>45477.333333333336</v>
      </c>
      <c r="E84">
        <v>4.0199999999999996</v>
      </c>
      <c r="F84">
        <v>0.24</v>
      </c>
      <c r="G84">
        <v>0.67</v>
      </c>
      <c r="H84">
        <v>0</v>
      </c>
    </row>
    <row r="85" spans="1:8" x14ac:dyDescent="0.55000000000000004">
      <c r="A85" s="11" t="str">
        <f t="shared" si="3"/>
        <v>7月</v>
      </c>
      <c r="B85" s="11" t="str">
        <f t="shared" si="4"/>
        <v>7月4日</v>
      </c>
      <c r="C85" s="11" t="str">
        <f t="shared" si="5"/>
        <v>10時</v>
      </c>
      <c r="D85" s="10">
        <v>45477.375</v>
      </c>
      <c r="E85">
        <v>4.3899999999999997</v>
      </c>
      <c r="F85">
        <v>0.21</v>
      </c>
      <c r="G85">
        <v>2.76</v>
      </c>
      <c r="H85">
        <v>0</v>
      </c>
    </row>
    <row r="86" spans="1:8" x14ac:dyDescent="0.55000000000000004">
      <c r="A86" s="11" t="str">
        <f t="shared" si="3"/>
        <v>7月</v>
      </c>
      <c r="B86" s="11" t="str">
        <f t="shared" si="4"/>
        <v>7月4日</v>
      </c>
      <c r="C86" s="11" t="str">
        <f t="shared" si="5"/>
        <v>11時</v>
      </c>
      <c r="D86" s="10">
        <v>45477.416666666664</v>
      </c>
      <c r="E86">
        <v>6.25</v>
      </c>
      <c r="F86">
        <v>0.18</v>
      </c>
      <c r="G86">
        <v>6.06</v>
      </c>
      <c r="H86">
        <v>0</v>
      </c>
    </row>
    <row r="87" spans="1:8" x14ac:dyDescent="0.55000000000000004">
      <c r="A87" s="11" t="str">
        <f t="shared" si="3"/>
        <v>7月</v>
      </c>
      <c r="B87" s="11" t="str">
        <f t="shared" si="4"/>
        <v>7月4日</v>
      </c>
      <c r="C87" s="11" t="str">
        <f t="shared" si="5"/>
        <v>12時</v>
      </c>
      <c r="D87" s="10">
        <v>45477.458333333336</v>
      </c>
      <c r="E87">
        <v>3.89</v>
      </c>
      <c r="F87">
        <v>0.18</v>
      </c>
      <c r="G87">
        <v>3.71</v>
      </c>
      <c r="H87">
        <v>0</v>
      </c>
    </row>
    <row r="88" spans="1:8" x14ac:dyDescent="0.55000000000000004">
      <c r="A88" s="11" t="str">
        <f t="shared" si="3"/>
        <v>7月</v>
      </c>
      <c r="B88" s="11" t="str">
        <f t="shared" si="4"/>
        <v>7月4日</v>
      </c>
      <c r="C88" s="11" t="str">
        <f t="shared" si="5"/>
        <v>13時</v>
      </c>
      <c r="D88" s="10">
        <v>45477.5</v>
      </c>
      <c r="E88">
        <v>2.5099999999999998</v>
      </c>
      <c r="F88">
        <v>0.19</v>
      </c>
      <c r="G88">
        <v>2.3199999999999998</v>
      </c>
      <c r="H88">
        <v>0</v>
      </c>
    </row>
    <row r="89" spans="1:8" x14ac:dyDescent="0.55000000000000004">
      <c r="A89" s="11" t="str">
        <f t="shared" si="3"/>
        <v>7月</v>
      </c>
      <c r="B89" s="11" t="str">
        <f t="shared" si="4"/>
        <v>7月4日</v>
      </c>
      <c r="C89" s="11" t="str">
        <f t="shared" si="5"/>
        <v>14時</v>
      </c>
      <c r="D89" s="10">
        <v>45477.541666666664</v>
      </c>
      <c r="E89">
        <v>3.43</v>
      </c>
      <c r="F89">
        <v>0.17</v>
      </c>
      <c r="G89">
        <v>3.26</v>
      </c>
      <c r="H89">
        <v>0</v>
      </c>
    </row>
    <row r="90" spans="1:8" x14ac:dyDescent="0.55000000000000004">
      <c r="A90" s="11" t="str">
        <f t="shared" si="3"/>
        <v>7月</v>
      </c>
      <c r="B90" s="11" t="str">
        <f t="shared" si="4"/>
        <v>7月4日</v>
      </c>
      <c r="C90" s="11" t="str">
        <f t="shared" si="5"/>
        <v>15時</v>
      </c>
      <c r="D90" s="10">
        <v>45477.583333333336</v>
      </c>
      <c r="E90">
        <v>4.3</v>
      </c>
      <c r="F90">
        <v>0.18</v>
      </c>
      <c r="G90">
        <v>4.12</v>
      </c>
      <c r="H90">
        <v>0</v>
      </c>
    </row>
    <row r="91" spans="1:8" x14ac:dyDescent="0.55000000000000004">
      <c r="A91" s="11" t="str">
        <f t="shared" si="3"/>
        <v>7月</v>
      </c>
      <c r="B91" s="11" t="str">
        <f t="shared" si="4"/>
        <v>7月4日</v>
      </c>
      <c r="C91" s="11" t="str">
        <f t="shared" si="5"/>
        <v>16時</v>
      </c>
      <c r="D91" s="10">
        <v>45477.625</v>
      </c>
      <c r="E91">
        <v>4.33</v>
      </c>
      <c r="F91">
        <v>0.17</v>
      </c>
      <c r="G91">
        <v>4.1500000000000004</v>
      </c>
      <c r="H91">
        <v>0</v>
      </c>
    </row>
    <row r="92" spans="1:8" x14ac:dyDescent="0.55000000000000004">
      <c r="A92" s="11" t="str">
        <f t="shared" si="3"/>
        <v>7月</v>
      </c>
      <c r="B92" s="11" t="str">
        <f t="shared" si="4"/>
        <v>7月4日</v>
      </c>
      <c r="C92" s="11" t="str">
        <f t="shared" si="5"/>
        <v>17時</v>
      </c>
      <c r="D92" s="10">
        <v>45477.666666666664</v>
      </c>
      <c r="E92">
        <v>3.34</v>
      </c>
      <c r="F92">
        <v>0.6</v>
      </c>
      <c r="G92">
        <v>2.75</v>
      </c>
      <c r="H92">
        <v>0</v>
      </c>
    </row>
    <row r="93" spans="1:8" x14ac:dyDescent="0.55000000000000004">
      <c r="A93" s="11" t="str">
        <f t="shared" si="3"/>
        <v>7月</v>
      </c>
      <c r="B93" s="11" t="str">
        <f t="shared" si="4"/>
        <v>7月4日</v>
      </c>
      <c r="C93" s="11" t="str">
        <f t="shared" si="5"/>
        <v>18時</v>
      </c>
      <c r="D93" s="10">
        <v>45477.708333333336</v>
      </c>
      <c r="E93">
        <v>1.41</v>
      </c>
      <c r="F93">
        <v>1.29</v>
      </c>
      <c r="G93">
        <v>0.36</v>
      </c>
      <c r="H93">
        <v>0.01</v>
      </c>
    </row>
    <row r="94" spans="1:8" x14ac:dyDescent="0.55000000000000004">
      <c r="A94" s="11" t="str">
        <f t="shared" si="3"/>
        <v>7月</v>
      </c>
      <c r="B94" s="11" t="str">
        <f t="shared" si="4"/>
        <v>7月4日</v>
      </c>
      <c r="C94" s="11" t="str">
        <f t="shared" si="5"/>
        <v>19時</v>
      </c>
      <c r="D94" s="10">
        <v>45477.75</v>
      </c>
      <c r="E94">
        <v>0.19</v>
      </c>
      <c r="F94">
        <v>1.1000000000000001</v>
      </c>
      <c r="G94">
        <v>0.01</v>
      </c>
      <c r="H94">
        <v>0.02</v>
      </c>
    </row>
    <row r="95" spans="1:8" x14ac:dyDescent="0.55000000000000004">
      <c r="A95" s="11" t="str">
        <f t="shared" si="3"/>
        <v>7月</v>
      </c>
      <c r="B95" s="11" t="str">
        <f t="shared" si="4"/>
        <v>7月4日</v>
      </c>
      <c r="C95" s="11" t="str">
        <f t="shared" si="5"/>
        <v>20時</v>
      </c>
      <c r="D95" s="10">
        <v>45477.791666666664</v>
      </c>
      <c r="E95">
        <v>0</v>
      </c>
      <c r="F95">
        <v>0.53</v>
      </c>
      <c r="G95">
        <v>0</v>
      </c>
      <c r="H95">
        <v>0</v>
      </c>
    </row>
    <row r="96" spans="1:8" x14ac:dyDescent="0.55000000000000004">
      <c r="A96" s="11" t="str">
        <f t="shared" si="3"/>
        <v>7月</v>
      </c>
      <c r="B96" s="11" t="str">
        <f t="shared" si="4"/>
        <v>7月4日</v>
      </c>
      <c r="C96" s="11" t="str">
        <f t="shared" si="5"/>
        <v>21時</v>
      </c>
      <c r="D96" s="10">
        <v>45477.833333333336</v>
      </c>
      <c r="E96">
        <v>0</v>
      </c>
      <c r="F96">
        <v>0.67</v>
      </c>
      <c r="G96">
        <v>0</v>
      </c>
      <c r="H96">
        <v>0.01</v>
      </c>
    </row>
    <row r="97" spans="1:8" x14ac:dyDescent="0.55000000000000004">
      <c r="A97" s="11" t="str">
        <f t="shared" si="3"/>
        <v>7月</v>
      </c>
      <c r="B97" s="11" t="str">
        <f t="shared" si="4"/>
        <v>7月4日</v>
      </c>
      <c r="C97" s="11" t="str">
        <f t="shared" si="5"/>
        <v>22時</v>
      </c>
      <c r="D97" s="10">
        <v>45477.875</v>
      </c>
      <c r="E97">
        <v>0</v>
      </c>
      <c r="F97">
        <v>0.64</v>
      </c>
      <c r="G97">
        <v>0</v>
      </c>
      <c r="H97">
        <v>0</v>
      </c>
    </row>
    <row r="98" spans="1:8" x14ac:dyDescent="0.55000000000000004">
      <c r="A98" s="11" t="str">
        <f t="shared" si="3"/>
        <v>7月</v>
      </c>
      <c r="B98" s="11" t="str">
        <f t="shared" si="4"/>
        <v>7月4日</v>
      </c>
      <c r="C98" s="11" t="str">
        <f t="shared" si="5"/>
        <v>23時</v>
      </c>
      <c r="D98" s="10">
        <v>45477.916666666664</v>
      </c>
      <c r="E98">
        <v>0</v>
      </c>
      <c r="F98">
        <v>0.48</v>
      </c>
      <c r="G98">
        <v>0.01</v>
      </c>
      <c r="H98">
        <v>0.01</v>
      </c>
    </row>
    <row r="99" spans="1:8" x14ac:dyDescent="0.55000000000000004">
      <c r="A99" s="11" t="str">
        <f t="shared" si="3"/>
        <v>7月</v>
      </c>
      <c r="B99" s="11" t="str">
        <f t="shared" si="4"/>
        <v>7月4日</v>
      </c>
      <c r="C99" s="11" t="str">
        <f t="shared" si="5"/>
        <v>24時</v>
      </c>
      <c r="D99" s="10">
        <v>45477.958333333336</v>
      </c>
      <c r="E99">
        <v>0</v>
      </c>
      <c r="F99">
        <v>0.3</v>
      </c>
      <c r="G99">
        <v>0</v>
      </c>
      <c r="H99">
        <v>0</v>
      </c>
    </row>
    <row r="100" spans="1:8" x14ac:dyDescent="0.55000000000000004">
      <c r="A100" s="11" t="str">
        <f t="shared" si="3"/>
        <v>7月</v>
      </c>
      <c r="B100" s="11" t="str">
        <f t="shared" si="4"/>
        <v>7月5日</v>
      </c>
      <c r="C100" s="11" t="str">
        <f t="shared" si="5"/>
        <v>1時</v>
      </c>
      <c r="D100" s="10">
        <v>45478</v>
      </c>
      <c r="E100">
        <v>0</v>
      </c>
      <c r="F100">
        <v>0.28000000000000003</v>
      </c>
      <c r="G100">
        <v>0</v>
      </c>
      <c r="H100">
        <v>0</v>
      </c>
    </row>
    <row r="101" spans="1:8" x14ac:dyDescent="0.55000000000000004">
      <c r="A101" s="11" t="str">
        <f t="shared" si="3"/>
        <v>7月</v>
      </c>
      <c r="B101" s="11" t="str">
        <f t="shared" si="4"/>
        <v>7月5日</v>
      </c>
      <c r="C101" s="11" t="str">
        <f t="shared" si="5"/>
        <v>2時</v>
      </c>
      <c r="D101" s="10">
        <v>45478.041666666664</v>
      </c>
      <c r="E101">
        <v>0</v>
      </c>
      <c r="F101">
        <v>0.25</v>
      </c>
      <c r="G101">
        <v>0</v>
      </c>
      <c r="H101">
        <v>0</v>
      </c>
    </row>
    <row r="102" spans="1:8" x14ac:dyDescent="0.55000000000000004">
      <c r="A102" s="11" t="str">
        <f t="shared" si="3"/>
        <v>7月</v>
      </c>
      <c r="B102" s="11" t="str">
        <f t="shared" si="4"/>
        <v>7月5日</v>
      </c>
      <c r="C102" s="11" t="str">
        <f t="shared" si="5"/>
        <v>3時</v>
      </c>
      <c r="D102" s="10">
        <v>45478.083333333336</v>
      </c>
      <c r="E102">
        <v>0</v>
      </c>
      <c r="F102">
        <v>0.23</v>
      </c>
      <c r="G102">
        <v>0</v>
      </c>
      <c r="H102">
        <v>0</v>
      </c>
    </row>
    <row r="103" spans="1:8" x14ac:dyDescent="0.55000000000000004">
      <c r="A103" s="11" t="str">
        <f t="shared" si="3"/>
        <v>7月</v>
      </c>
      <c r="B103" s="11" t="str">
        <f t="shared" si="4"/>
        <v>7月5日</v>
      </c>
      <c r="C103" s="11" t="str">
        <f t="shared" si="5"/>
        <v>4時</v>
      </c>
      <c r="D103" s="10">
        <v>45478.125</v>
      </c>
      <c r="E103">
        <v>0</v>
      </c>
      <c r="F103">
        <v>0.2</v>
      </c>
      <c r="G103">
        <v>0</v>
      </c>
      <c r="H103">
        <v>0</v>
      </c>
    </row>
    <row r="104" spans="1:8" x14ac:dyDescent="0.55000000000000004">
      <c r="A104" s="11" t="str">
        <f t="shared" si="3"/>
        <v>7月</v>
      </c>
      <c r="B104" s="11" t="str">
        <f t="shared" si="4"/>
        <v>7月5日</v>
      </c>
      <c r="C104" s="11" t="str">
        <f t="shared" si="5"/>
        <v>5時</v>
      </c>
      <c r="D104" s="10">
        <v>45478.166666666664</v>
      </c>
      <c r="E104">
        <v>0</v>
      </c>
      <c r="F104">
        <v>0.39</v>
      </c>
      <c r="G104">
        <v>0.01</v>
      </c>
      <c r="H104">
        <v>0.03</v>
      </c>
    </row>
    <row r="105" spans="1:8" x14ac:dyDescent="0.55000000000000004">
      <c r="A105" s="11" t="str">
        <f t="shared" si="3"/>
        <v>7月</v>
      </c>
      <c r="B105" s="11" t="str">
        <f t="shared" si="4"/>
        <v>7月5日</v>
      </c>
      <c r="C105" s="11" t="str">
        <f t="shared" si="5"/>
        <v>6時</v>
      </c>
      <c r="D105" s="10">
        <v>45478.208333333336</v>
      </c>
      <c r="E105">
        <v>0.57999999999999996</v>
      </c>
      <c r="F105">
        <v>0.28999999999999998</v>
      </c>
      <c r="G105">
        <v>0.01</v>
      </c>
      <c r="H105">
        <v>0.01</v>
      </c>
    </row>
    <row r="106" spans="1:8" x14ac:dyDescent="0.55000000000000004">
      <c r="A106" s="11" t="str">
        <f t="shared" si="3"/>
        <v>7月</v>
      </c>
      <c r="B106" s="11" t="str">
        <f t="shared" si="4"/>
        <v>7月5日</v>
      </c>
      <c r="C106" s="11" t="str">
        <f t="shared" si="5"/>
        <v>7時</v>
      </c>
      <c r="D106" s="10">
        <v>45478.25</v>
      </c>
      <c r="E106">
        <v>0.75</v>
      </c>
      <c r="F106">
        <v>0.37</v>
      </c>
      <c r="G106">
        <v>0.01</v>
      </c>
      <c r="H106">
        <v>0.01</v>
      </c>
    </row>
    <row r="107" spans="1:8" x14ac:dyDescent="0.55000000000000004">
      <c r="A107" s="11" t="str">
        <f t="shared" si="3"/>
        <v>7月</v>
      </c>
      <c r="B107" s="11" t="str">
        <f t="shared" si="4"/>
        <v>7月5日</v>
      </c>
      <c r="C107" s="11" t="str">
        <f t="shared" si="5"/>
        <v>8時</v>
      </c>
      <c r="D107" s="10">
        <v>45478.291666666664</v>
      </c>
      <c r="E107">
        <v>0.8</v>
      </c>
      <c r="F107">
        <v>0.28999999999999998</v>
      </c>
      <c r="G107">
        <v>0</v>
      </c>
      <c r="H107">
        <v>0</v>
      </c>
    </row>
    <row r="108" spans="1:8" x14ac:dyDescent="0.55000000000000004">
      <c r="A108" s="11" t="str">
        <f t="shared" si="3"/>
        <v>7月</v>
      </c>
      <c r="B108" s="11" t="str">
        <f t="shared" si="4"/>
        <v>7月5日</v>
      </c>
      <c r="C108" s="11" t="str">
        <f t="shared" si="5"/>
        <v>9時</v>
      </c>
      <c r="D108" s="10">
        <v>45478.333333333336</v>
      </c>
      <c r="E108">
        <v>0.74</v>
      </c>
      <c r="F108">
        <v>0.18</v>
      </c>
      <c r="G108">
        <v>0</v>
      </c>
      <c r="H108">
        <v>0</v>
      </c>
    </row>
    <row r="109" spans="1:8" x14ac:dyDescent="0.55000000000000004">
      <c r="A109" s="11" t="str">
        <f t="shared" si="3"/>
        <v>7月</v>
      </c>
      <c r="B109" s="11" t="str">
        <f t="shared" si="4"/>
        <v>7月5日</v>
      </c>
      <c r="C109" s="11" t="str">
        <f t="shared" si="5"/>
        <v>10時</v>
      </c>
      <c r="D109" s="10">
        <v>45478.375</v>
      </c>
      <c r="E109">
        <v>0.44</v>
      </c>
      <c r="F109">
        <v>0.17</v>
      </c>
      <c r="G109">
        <v>0</v>
      </c>
      <c r="H109">
        <v>0</v>
      </c>
    </row>
    <row r="110" spans="1:8" x14ac:dyDescent="0.55000000000000004">
      <c r="A110" s="11" t="str">
        <f t="shared" si="3"/>
        <v>7月</v>
      </c>
      <c r="B110" s="11" t="str">
        <f t="shared" si="4"/>
        <v>7月5日</v>
      </c>
      <c r="C110" s="11" t="str">
        <f t="shared" si="5"/>
        <v>11時</v>
      </c>
      <c r="D110" s="10">
        <v>45478.416666666664</v>
      </c>
      <c r="E110">
        <v>0.69</v>
      </c>
      <c r="F110">
        <v>0.19</v>
      </c>
      <c r="G110">
        <v>0</v>
      </c>
      <c r="H110">
        <v>0</v>
      </c>
    </row>
    <row r="111" spans="1:8" x14ac:dyDescent="0.55000000000000004">
      <c r="A111" s="11" t="str">
        <f t="shared" si="3"/>
        <v>7月</v>
      </c>
      <c r="B111" s="11" t="str">
        <f t="shared" si="4"/>
        <v>7月5日</v>
      </c>
      <c r="C111" s="11" t="str">
        <f t="shared" si="5"/>
        <v>12時</v>
      </c>
      <c r="D111" s="10">
        <v>45478.458333333336</v>
      </c>
      <c r="E111">
        <v>1.59</v>
      </c>
      <c r="F111">
        <v>0.17</v>
      </c>
      <c r="G111">
        <v>0</v>
      </c>
      <c r="H111">
        <v>0</v>
      </c>
    </row>
    <row r="112" spans="1:8" x14ac:dyDescent="0.55000000000000004">
      <c r="A112" s="11" t="str">
        <f t="shared" si="3"/>
        <v>7月</v>
      </c>
      <c r="B112" s="11" t="str">
        <f t="shared" si="4"/>
        <v>7月5日</v>
      </c>
      <c r="C112" s="11" t="str">
        <f t="shared" si="5"/>
        <v>13時</v>
      </c>
      <c r="D112" s="10">
        <v>45478.5</v>
      </c>
      <c r="E112">
        <v>2.98</v>
      </c>
      <c r="F112">
        <v>0.17</v>
      </c>
      <c r="G112">
        <v>0.49</v>
      </c>
      <c r="H112">
        <v>0</v>
      </c>
    </row>
    <row r="113" spans="1:8" x14ac:dyDescent="0.55000000000000004">
      <c r="A113" s="11" t="str">
        <f t="shared" si="3"/>
        <v>7月</v>
      </c>
      <c r="B113" s="11" t="str">
        <f t="shared" si="4"/>
        <v>7月5日</v>
      </c>
      <c r="C113" s="11" t="str">
        <f t="shared" si="5"/>
        <v>14時</v>
      </c>
      <c r="D113" s="10">
        <v>45478.541666666664</v>
      </c>
      <c r="E113">
        <v>6</v>
      </c>
      <c r="F113">
        <v>0.17</v>
      </c>
      <c r="G113">
        <v>5.71</v>
      </c>
      <c r="H113">
        <v>0</v>
      </c>
    </row>
    <row r="114" spans="1:8" x14ac:dyDescent="0.55000000000000004">
      <c r="A114" s="11" t="str">
        <f t="shared" si="3"/>
        <v>7月</v>
      </c>
      <c r="B114" s="11" t="str">
        <f t="shared" si="4"/>
        <v>7月5日</v>
      </c>
      <c r="C114" s="11" t="str">
        <f t="shared" si="5"/>
        <v>15時</v>
      </c>
      <c r="D114" s="10">
        <v>45478.583333333336</v>
      </c>
      <c r="E114">
        <v>5.15</v>
      </c>
      <c r="F114">
        <v>0.17</v>
      </c>
      <c r="G114">
        <v>4.9800000000000004</v>
      </c>
      <c r="H114">
        <v>0</v>
      </c>
    </row>
    <row r="115" spans="1:8" x14ac:dyDescent="0.55000000000000004">
      <c r="A115" s="11" t="str">
        <f t="shared" si="3"/>
        <v>7月</v>
      </c>
      <c r="B115" s="11" t="str">
        <f t="shared" si="4"/>
        <v>7月5日</v>
      </c>
      <c r="C115" s="11" t="str">
        <f t="shared" si="5"/>
        <v>16時</v>
      </c>
      <c r="D115" s="10">
        <v>45478.625</v>
      </c>
      <c r="E115">
        <v>4.41</v>
      </c>
      <c r="F115">
        <v>0.18</v>
      </c>
      <c r="G115">
        <v>4.2300000000000004</v>
      </c>
      <c r="H115">
        <v>0</v>
      </c>
    </row>
    <row r="116" spans="1:8" x14ac:dyDescent="0.55000000000000004">
      <c r="A116" s="11" t="str">
        <f t="shared" si="3"/>
        <v>7月</v>
      </c>
      <c r="B116" s="11" t="str">
        <f t="shared" si="4"/>
        <v>7月5日</v>
      </c>
      <c r="C116" s="11" t="str">
        <f t="shared" si="5"/>
        <v>17時</v>
      </c>
      <c r="D116" s="10">
        <v>45478.666666666664</v>
      </c>
      <c r="E116">
        <v>1.1399999999999999</v>
      </c>
      <c r="F116">
        <v>0.64</v>
      </c>
      <c r="G116">
        <v>0.79</v>
      </c>
      <c r="H116">
        <v>0</v>
      </c>
    </row>
    <row r="117" spans="1:8" x14ac:dyDescent="0.55000000000000004">
      <c r="A117" s="11" t="str">
        <f t="shared" ref="A117:A180" si="6">MONTH(D117)&amp;"月"</f>
        <v>7月</v>
      </c>
      <c r="B117" s="11" t="str">
        <f t="shared" ref="B117:B180" si="7">A117&amp;DAY(D117)&amp;"日"</f>
        <v>7月5日</v>
      </c>
      <c r="C117" s="11" t="str">
        <f t="shared" ref="C117:C180" si="8">HOUR(D117)+1&amp;"時"</f>
        <v>18時</v>
      </c>
      <c r="D117" s="10">
        <v>45478.708333333336</v>
      </c>
      <c r="E117">
        <v>0.33</v>
      </c>
      <c r="F117">
        <v>0.99</v>
      </c>
      <c r="G117">
        <v>0.01</v>
      </c>
      <c r="H117">
        <v>0.01</v>
      </c>
    </row>
    <row r="118" spans="1:8" x14ac:dyDescent="0.55000000000000004">
      <c r="A118" s="11" t="str">
        <f t="shared" si="6"/>
        <v>7月</v>
      </c>
      <c r="B118" s="11" t="str">
        <f t="shared" si="7"/>
        <v>7月5日</v>
      </c>
      <c r="C118" s="11" t="str">
        <f t="shared" si="8"/>
        <v>19時</v>
      </c>
      <c r="D118" s="10">
        <v>45478.75</v>
      </c>
      <c r="E118">
        <v>0.14000000000000001</v>
      </c>
      <c r="F118">
        <v>0.2</v>
      </c>
      <c r="G118">
        <v>0</v>
      </c>
      <c r="H118">
        <v>0</v>
      </c>
    </row>
    <row r="119" spans="1:8" x14ac:dyDescent="0.55000000000000004">
      <c r="A119" s="11" t="str">
        <f t="shared" si="6"/>
        <v>7月</v>
      </c>
      <c r="B119" s="11" t="str">
        <f t="shared" si="7"/>
        <v>7月5日</v>
      </c>
      <c r="C119" s="11" t="str">
        <f t="shared" si="8"/>
        <v>20時</v>
      </c>
      <c r="D119" s="10">
        <v>45478.791666666664</v>
      </c>
      <c r="E119">
        <v>0</v>
      </c>
      <c r="F119">
        <v>0.37</v>
      </c>
      <c r="G119">
        <v>0</v>
      </c>
      <c r="H119">
        <v>0</v>
      </c>
    </row>
    <row r="120" spans="1:8" x14ac:dyDescent="0.55000000000000004">
      <c r="A120" s="11" t="str">
        <f t="shared" si="6"/>
        <v>7月</v>
      </c>
      <c r="B120" s="11" t="str">
        <f t="shared" si="7"/>
        <v>7月5日</v>
      </c>
      <c r="C120" s="11" t="str">
        <f t="shared" si="8"/>
        <v>21時</v>
      </c>
      <c r="D120" s="10">
        <v>45478.833333333336</v>
      </c>
      <c r="E120">
        <v>0</v>
      </c>
      <c r="F120">
        <v>0.47</v>
      </c>
      <c r="G120">
        <v>0</v>
      </c>
      <c r="H120">
        <v>0</v>
      </c>
    </row>
    <row r="121" spans="1:8" x14ac:dyDescent="0.55000000000000004">
      <c r="A121" s="11" t="str">
        <f t="shared" si="6"/>
        <v>7月</v>
      </c>
      <c r="B121" s="11" t="str">
        <f t="shared" si="7"/>
        <v>7月5日</v>
      </c>
      <c r="C121" s="11" t="str">
        <f t="shared" si="8"/>
        <v>22時</v>
      </c>
      <c r="D121" s="10">
        <v>45478.875</v>
      </c>
      <c r="E121">
        <v>0</v>
      </c>
      <c r="F121">
        <v>0.88</v>
      </c>
      <c r="G121">
        <v>0.01</v>
      </c>
      <c r="H121">
        <v>0.01</v>
      </c>
    </row>
    <row r="122" spans="1:8" x14ac:dyDescent="0.55000000000000004">
      <c r="A122" s="11" t="str">
        <f t="shared" si="6"/>
        <v>7月</v>
      </c>
      <c r="B122" s="11" t="str">
        <f t="shared" si="7"/>
        <v>7月5日</v>
      </c>
      <c r="C122" s="11" t="str">
        <f t="shared" si="8"/>
        <v>23時</v>
      </c>
      <c r="D122" s="10">
        <v>45478.916666666664</v>
      </c>
      <c r="E122">
        <v>0</v>
      </c>
      <c r="F122">
        <v>0.36</v>
      </c>
      <c r="G122">
        <v>0</v>
      </c>
      <c r="H122">
        <v>0</v>
      </c>
    </row>
    <row r="123" spans="1:8" x14ac:dyDescent="0.55000000000000004">
      <c r="A123" s="11" t="str">
        <f t="shared" si="6"/>
        <v>7月</v>
      </c>
      <c r="B123" s="11" t="str">
        <f t="shared" si="7"/>
        <v>7月5日</v>
      </c>
      <c r="C123" s="11" t="str">
        <f t="shared" si="8"/>
        <v>24時</v>
      </c>
      <c r="D123" s="10">
        <v>45478.958333333336</v>
      </c>
      <c r="E123">
        <v>0</v>
      </c>
      <c r="F123">
        <v>0.41</v>
      </c>
      <c r="G123">
        <v>0</v>
      </c>
      <c r="H123">
        <v>0</v>
      </c>
    </row>
    <row r="124" spans="1:8" x14ac:dyDescent="0.55000000000000004">
      <c r="A124" s="11" t="str">
        <f t="shared" si="6"/>
        <v>7月</v>
      </c>
      <c r="B124" s="11" t="str">
        <f t="shared" si="7"/>
        <v>7月6日</v>
      </c>
      <c r="C124" s="11" t="str">
        <f t="shared" si="8"/>
        <v>1時</v>
      </c>
      <c r="D124" s="10">
        <v>45479</v>
      </c>
      <c r="E124">
        <v>0</v>
      </c>
      <c r="F124">
        <v>0.32</v>
      </c>
      <c r="G124">
        <v>0</v>
      </c>
      <c r="H124">
        <v>0</v>
      </c>
    </row>
    <row r="125" spans="1:8" x14ac:dyDescent="0.55000000000000004">
      <c r="A125" s="11" t="str">
        <f t="shared" si="6"/>
        <v>7月</v>
      </c>
      <c r="B125" s="11" t="str">
        <f t="shared" si="7"/>
        <v>7月6日</v>
      </c>
      <c r="C125" s="11" t="str">
        <f t="shared" si="8"/>
        <v>2時</v>
      </c>
      <c r="D125" s="10">
        <v>45479.041666666664</v>
      </c>
      <c r="E125">
        <v>0</v>
      </c>
      <c r="F125">
        <v>0.28999999999999998</v>
      </c>
      <c r="G125">
        <v>0</v>
      </c>
      <c r="H125">
        <v>0</v>
      </c>
    </row>
    <row r="126" spans="1:8" x14ac:dyDescent="0.55000000000000004">
      <c r="A126" s="11" t="str">
        <f t="shared" si="6"/>
        <v>7月</v>
      </c>
      <c r="B126" s="11" t="str">
        <f t="shared" si="7"/>
        <v>7月6日</v>
      </c>
      <c r="C126" s="11" t="str">
        <f t="shared" si="8"/>
        <v>3時</v>
      </c>
      <c r="D126" s="10">
        <v>45479.083333333336</v>
      </c>
      <c r="E126">
        <v>0</v>
      </c>
      <c r="F126">
        <v>0.25</v>
      </c>
      <c r="G126">
        <v>0</v>
      </c>
      <c r="H126">
        <v>0</v>
      </c>
    </row>
    <row r="127" spans="1:8" x14ac:dyDescent="0.55000000000000004">
      <c r="A127" s="11" t="str">
        <f t="shared" si="6"/>
        <v>7月</v>
      </c>
      <c r="B127" s="11" t="str">
        <f t="shared" si="7"/>
        <v>7月6日</v>
      </c>
      <c r="C127" s="11" t="str">
        <f t="shared" si="8"/>
        <v>4時</v>
      </c>
      <c r="D127" s="10">
        <v>45479.125</v>
      </c>
      <c r="E127">
        <v>0</v>
      </c>
      <c r="F127">
        <v>0.25</v>
      </c>
      <c r="G127">
        <v>0</v>
      </c>
      <c r="H127">
        <v>0</v>
      </c>
    </row>
    <row r="128" spans="1:8" x14ac:dyDescent="0.55000000000000004">
      <c r="A128" s="11" t="str">
        <f t="shared" si="6"/>
        <v>7月</v>
      </c>
      <c r="B128" s="11" t="str">
        <f t="shared" si="7"/>
        <v>7月6日</v>
      </c>
      <c r="C128" s="11" t="str">
        <f t="shared" si="8"/>
        <v>5時</v>
      </c>
      <c r="D128" s="10">
        <v>45479.166666666664</v>
      </c>
      <c r="E128">
        <v>0</v>
      </c>
      <c r="F128">
        <v>0.21</v>
      </c>
      <c r="G128">
        <v>0</v>
      </c>
      <c r="H128">
        <v>0</v>
      </c>
    </row>
    <row r="129" spans="1:8" x14ac:dyDescent="0.55000000000000004">
      <c r="A129" s="11" t="str">
        <f t="shared" si="6"/>
        <v>7月</v>
      </c>
      <c r="B129" s="11" t="str">
        <f t="shared" si="7"/>
        <v>7月6日</v>
      </c>
      <c r="C129" s="11" t="str">
        <f t="shared" si="8"/>
        <v>6時</v>
      </c>
      <c r="D129" s="10">
        <v>45479.208333333336</v>
      </c>
      <c r="E129">
        <v>0.5</v>
      </c>
      <c r="F129">
        <v>0.2</v>
      </c>
      <c r="G129">
        <v>0</v>
      </c>
      <c r="H129">
        <v>0.01</v>
      </c>
    </row>
    <row r="130" spans="1:8" x14ac:dyDescent="0.55000000000000004">
      <c r="A130" s="11" t="str">
        <f t="shared" si="6"/>
        <v>7月</v>
      </c>
      <c r="B130" s="11" t="str">
        <f t="shared" si="7"/>
        <v>7月6日</v>
      </c>
      <c r="C130" s="11" t="str">
        <f t="shared" si="8"/>
        <v>7時</v>
      </c>
      <c r="D130" s="10">
        <v>45479.25</v>
      </c>
      <c r="E130">
        <v>1.2</v>
      </c>
      <c r="F130">
        <v>0.19</v>
      </c>
      <c r="G130">
        <v>0</v>
      </c>
      <c r="H130">
        <v>0</v>
      </c>
    </row>
    <row r="131" spans="1:8" x14ac:dyDescent="0.55000000000000004">
      <c r="A131" s="11" t="str">
        <f t="shared" si="6"/>
        <v>7月</v>
      </c>
      <c r="B131" s="11" t="str">
        <f t="shared" si="7"/>
        <v>7月6日</v>
      </c>
      <c r="C131" s="11" t="str">
        <f t="shared" si="8"/>
        <v>8時</v>
      </c>
      <c r="D131" s="10">
        <v>45479.291666666664</v>
      </c>
      <c r="E131">
        <v>1.24</v>
      </c>
      <c r="F131">
        <v>0.27</v>
      </c>
      <c r="G131">
        <v>0.01</v>
      </c>
      <c r="H131">
        <v>0.01</v>
      </c>
    </row>
    <row r="132" spans="1:8" x14ac:dyDescent="0.55000000000000004">
      <c r="A132" s="11" t="str">
        <f t="shared" si="6"/>
        <v>7月</v>
      </c>
      <c r="B132" s="11" t="str">
        <f t="shared" si="7"/>
        <v>7月6日</v>
      </c>
      <c r="C132" s="11" t="str">
        <f t="shared" si="8"/>
        <v>9時</v>
      </c>
      <c r="D132" s="10">
        <v>45479.333333333336</v>
      </c>
      <c r="E132">
        <v>2.06</v>
      </c>
      <c r="F132">
        <v>0.2</v>
      </c>
      <c r="G132">
        <v>0.05</v>
      </c>
      <c r="H132">
        <v>0</v>
      </c>
    </row>
    <row r="133" spans="1:8" x14ac:dyDescent="0.55000000000000004">
      <c r="A133" s="11" t="str">
        <f t="shared" si="6"/>
        <v>7月</v>
      </c>
      <c r="B133" s="11" t="str">
        <f t="shared" si="7"/>
        <v>7月6日</v>
      </c>
      <c r="C133" s="11" t="str">
        <f t="shared" si="8"/>
        <v>10時</v>
      </c>
      <c r="D133" s="10">
        <v>45479.375</v>
      </c>
      <c r="E133">
        <v>4.8899999999999997</v>
      </c>
      <c r="F133">
        <v>0.17</v>
      </c>
      <c r="G133">
        <v>2.72</v>
      </c>
      <c r="H133">
        <v>0</v>
      </c>
    </row>
    <row r="134" spans="1:8" x14ac:dyDescent="0.55000000000000004">
      <c r="A134" s="11" t="str">
        <f t="shared" si="6"/>
        <v>7月</v>
      </c>
      <c r="B134" s="11" t="str">
        <f t="shared" si="7"/>
        <v>7月6日</v>
      </c>
      <c r="C134" s="11" t="str">
        <f t="shared" si="8"/>
        <v>11時</v>
      </c>
      <c r="D134" s="10">
        <v>45479.416666666664</v>
      </c>
      <c r="E134">
        <v>6.94</v>
      </c>
      <c r="F134">
        <v>0.18</v>
      </c>
      <c r="G134">
        <v>6.77</v>
      </c>
      <c r="H134">
        <v>0</v>
      </c>
    </row>
    <row r="135" spans="1:8" x14ac:dyDescent="0.55000000000000004">
      <c r="A135" s="11" t="str">
        <f t="shared" si="6"/>
        <v>7月</v>
      </c>
      <c r="B135" s="11" t="str">
        <f t="shared" si="7"/>
        <v>7月6日</v>
      </c>
      <c r="C135" s="11" t="str">
        <f t="shared" si="8"/>
        <v>12時</v>
      </c>
      <c r="D135" s="10">
        <v>45479.458333333336</v>
      </c>
      <c r="E135">
        <v>7.72</v>
      </c>
      <c r="F135">
        <v>0.67</v>
      </c>
      <c r="G135">
        <v>7.05</v>
      </c>
      <c r="H135">
        <v>0</v>
      </c>
    </row>
    <row r="136" spans="1:8" x14ac:dyDescent="0.55000000000000004">
      <c r="A136" s="11" t="str">
        <f t="shared" si="6"/>
        <v>7月</v>
      </c>
      <c r="B136" s="11" t="str">
        <f t="shared" si="7"/>
        <v>7月6日</v>
      </c>
      <c r="C136" s="11" t="str">
        <f t="shared" si="8"/>
        <v>13時</v>
      </c>
      <c r="D136" s="10">
        <v>45479.5</v>
      </c>
      <c r="E136">
        <v>6.84</v>
      </c>
      <c r="F136">
        <v>0.81</v>
      </c>
      <c r="G136">
        <v>6.03</v>
      </c>
      <c r="H136">
        <v>0</v>
      </c>
    </row>
    <row r="137" spans="1:8" x14ac:dyDescent="0.55000000000000004">
      <c r="A137" s="11" t="str">
        <f t="shared" si="6"/>
        <v>7月</v>
      </c>
      <c r="B137" s="11" t="str">
        <f t="shared" si="7"/>
        <v>7月6日</v>
      </c>
      <c r="C137" s="11" t="str">
        <f t="shared" si="8"/>
        <v>14時</v>
      </c>
      <c r="D137" s="10">
        <v>45479.541666666664</v>
      </c>
      <c r="E137">
        <v>6.7</v>
      </c>
      <c r="F137">
        <v>0.63</v>
      </c>
      <c r="G137">
        <v>6.07</v>
      </c>
      <c r="H137">
        <v>0</v>
      </c>
    </row>
    <row r="138" spans="1:8" x14ac:dyDescent="0.55000000000000004">
      <c r="A138" s="11" t="str">
        <f t="shared" si="6"/>
        <v>7月</v>
      </c>
      <c r="B138" s="11" t="str">
        <f t="shared" si="7"/>
        <v>7月6日</v>
      </c>
      <c r="C138" s="11" t="str">
        <f t="shared" si="8"/>
        <v>15時</v>
      </c>
      <c r="D138" s="10">
        <v>45479.583333333336</v>
      </c>
      <c r="E138">
        <v>6.69</v>
      </c>
      <c r="F138">
        <v>0.83</v>
      </c>
      <c r="G138">
        <v>5.87</v>
      </c>
      <c r="H138">
        <v>0</v>
      </c>
    </row>
    <row r="139" spans="1:8" x14ac:dyDescent="0.55000000000000004">
      <c r="A139" s="11" t="str">
        <f t="shared" si="6"/>
        <v>7月</v>
      </c>
      <c r="B139" s="11" t="str">
        <f t="shared" si="7"/>
        <v>7月6日</v>
      </c>
      <c r="C139" s="11" t="str">
        <f t="shared" si="8"/>
        <v>16時</v>
      </c>
      <c r="D139" s="10">
        <v>45479.625</v>
      </c>
      <c r="E139">
        <v>5.53</v>
      </c>
      <c r="F139">
        <v>0.49</v>
      </c>
      <c r="G139">
        <v>5.04</v>
      </c>
      <c r="H139">
        <v>0</v>
      </c>
    </row>
    <row r="140" spans="1:8" x14ac:dyDescent="0.55000000000000004">
      <c r="A140" s="11" t="str">
        <f t="shared" si="6"/>
        <v>7月</v>
      </c>
      <c r="B140" s="11" t="str">
        <f t="shared" si="7"/>
        <v>7月6日</v>
      </c>
      <c r="C140" s="11" t="str">
        <f t="shared" si="8"/>
        <v>17時</v>
      </c>
      <c r="D140" s="10">
        <v>45479.666666666664</v>
      </c>
      <c r="E140">
        <v>2.62</v>
      </c>
      <c r="F140">
        <v>0.9</v>
      </c>
      <c r="G140">
        <v>1.97</v>
      </c>
      <c r="H140">
        <v>0.01</v>
      </c>
    </row>
    <row r="141" spans="1:8" x14ac:dyDescent="0.55000000000000004">
      <c r="A141" s="11" t="str">
        <f t="shared" si="6"/>
        <v>7月</v>
      </c>
      <c r="B141" s="11" t="str">
        <f t="shared" si="7"/>
        <v>7月6日</v>
      </c>
      <c r="C141" s="11" t="str">
        <f t="shared" si="8"/>
        <v>18時</v>
      </c>
      <c r="D141" s="10">
        <v>45479.708333333336</v>
      </c>
      <c r="E141">
        <v>0.85</v>
      </c>
      <c r="F141">
        <v>1.45</v>
      </c>
      <c r="G141">
        <v>0.03</v>
      </c>
      <c r="H141">
        <v>0.01</v>
      </c>
    </row>
    <row r="142" spans="1:8" x14ac:dyDescent="0.55000000000000004">
      <c r="A142" s="11" t="str">
        <f t="shared" si="6"/>
        <v>7月</v>
      </c>
      <c r="B142" s="11" t="str">
        <f t="shared" si="7"/>
        <v>7月6日</v>
      </c>
      <c r="C142" s="11" t="str">
        <f t="shared" si="8"/>
        <v>19時</v>
      </c>
      <c r="D142" s="10">
        <v>45479.75</v>
      </c>
      <c r="E142">
        <v>0.2</v>
      </c>
      <c r="F142">
        <v>0.43</v>
      </c>
      <c r="G142">
        <v>0</v>
      </c>
      <c r="H142">
        <v>0</v>
      </c>
    </row>
    <row r="143" spans="1:8" x14ac:dyDescent="0.55000000000000004">
      <c r="A143" s="11" t="str">
        <f t="shared" si="6"/>
        <v>7月</v>
      </c>
      <c r="B143" s="11" t="str">
        <f t="shared" si="7"/>
        <v>7月6日</v>
      </c>
      <c r="C143" s="11" t="str">
        <f t="shared" si="8"/>
        <v>20時</v>
      </c>
      <c r="D143" s="10">
        <v>45479.791666666664</v>
      </c>
      <c r="E143">
        <v>0</v>
      </c>
      <c r="F143">
        <v>0.47</v>
      </c>
      <c r="G143">
        <v>0</v>
      </c>
      <c r="H143">
        <v>0</v>
      </c>
    </row>
    <row r="144" spans="1:8" x14ac:dyDescent="0.55000000000000004">
      <c r="A144" s="11" t="str">
        <f t="shared" si="6"/>
        <v>7月</v>
      </c>
      <c r="B144" s="11" t="str">
        <f t="shared" si="7"/>
        <v>7月6日</v>
      </c>
      <c r="C144" s="11" t="str">
        <f t="shared" si="8"/>
        <v>21時</v>
      </c>
      <c r="D144" s="10">
        <v>45479.833333333336</v>
      </c>
      <c r="E144">
        <v>0</v>
      </c>
      <c r="F144">
        <v>0.62</v>
      </c>
      <c r="G144">
        <v>0</v>
      </c>
      <c r="H144">
        <v>0</v>
      </c>
    </row>
    <row r="145" spans="1:8" x14ac:dyDescent="0.55000000000000004">
      <c r="A145" s="11" t="str">
        <f t="shared" si="6"/>
        <v>7月</v>
      </c>
      <c r="B145" s="11" t="str">
        <f t="shared" si="7"/>
        <v>7月6日</v>
      </c>
      <c r="C145" s="11" t="str">
        <f t="shared" si="8"/>
        <v>22時</v>
      </c>
      <c r="D145" s="10">
        <v>45479.875</v>
      </c>
      <c r="E145">
        <v>0</v>
      </c>
      <c r="F145">
        <v>0.28999999999999998</v>
      </c>
      <c r="G145">
        <v>0</v>
      </c>
      <c r="H145">
        <v>0</v>
      </c>
    </row>
    <row r="146" spans="1:8" x14ac:dyDescent="0.55000000000000004">
      <c r="A146" s="11" t="str">
        <f t="shared" si="6"/>
        <v>7月</v>
      </c>
      <c r="B146" s="11" t="str">
        <f t="shared" si="7"/>
        <v>7月6日</v>
      </c>
      <c r="C146" s="11" t="str">
        <f t="shared" si="8"/>
        <v>23時</v>
      </c>
      <c r="D146" s="10">
        <v>45479.916666666664</v>
      </c>
      <c r="E146">
        <v>0</v>
      </c>
      <c r="F146">
        <v>0.25</v>
      </c>
      <c r="G146">
        <v>0</v>
      </c>
      <c r="H146">
        <v>0</v>
      </c>
    </row>
    <row r="147" spans="1:8" x14ac:dyDescent="0.55000000000000004">
      <c r="A147" s="11" t="str">
        <f t="shared" si="6"/>
        <v>7月</v>
      </c>
      <c r="B147" s="11" t="str">
        <f t="shared" si="7"/>
        <v>7月6日</v>
      </c>
      <c r="C147" s="11" t="str">
        <f t="shared" si="8"/>
        <v>24時</v>
      </c>
      <c r="D147" s="10">
        <v>45479.958333333336</v>
      </c>
      <c r="E147">
        <v>0</v>
      </c>
      <c r="F147">
        <v>0.32</v>
      </c>
      <c r="G147">
        <v>0</v>
      </c>
      <c r="H147">
        <v>0</v>
      </c>
    </row>
    <row r="148" spans="1:8" x14ac:dyDescent="0.55000000000000004">
      <c r="A148" s="11" t="str">
        <f t="shared" si="6"/>
        <v>7月</v>
      </c>
      <c r="B148" s="11" t="str">
        <f t="shared" si="7"/>
        <v>7月7日</v>
      </c>
      <c r="C148" s="11" t="str">
        <f t="shared" si="8"/>
        <v>1時</v>
      </c>
      <c r="D148" s="10">
        <v>45480</v>
      </c>
      <c r="E148">
        <v>0</v>
      </c>
      <c r="F148">
        <v>0.3</v>
      </c>
      <c r="G148">
        <v>0</v>
      </c>
      <c r="H148">
        <v>0</v>
      </c>
    </row>
    <row r="149" spans="1:8" x14ac:dyDescent="0.55000000000000004">
      <c r="A149" s="11" t="str">
        <f t="shared" si="6"/>
        <v>7月</v>
      </c>
      <c r="B149" s="11" t="str">
        <f t="shared" si="7"/>
        <v>7月7日</v>
      </c>
      <c r="C149" s="11" t="str">
        <f t="shared" si="8"/>
        <v>2時</v>
      </c>
      <c r="D149" s="10">
        <v>45480.041666666664</v>
      </c>
      <c r="E149">
        <v>0</v>
      </c>
      <c r="F149">
        <v>0.43</v>
      </c>
      <c r="G149">
        <v>0</v>
      </c>
      <c r="H149">
        <v>0</v>
      </c>
    </row>
    <row r="150" spans="1:8" x14ac:dyDescent="0.55000000000000004">
      <c r="A150" s="11" t="str">
        <f t="shared" si="6"/>
        <v>7月</v>
      </c>
      <c r="B150" s="11" t="str">
        <f t="shared" si="7"/>
        <v>7月7日</v>
      </c>
      <c r="C150" s="11" t="str">
        <f t="shared" si="8"/>
        <v>3時</v>
      </c>
      <c r="D150" s="10">
        <v>45480.083333333336</v>
      </c>
      <c r="E150">
        <v>0</v>
      </c>
      <c r="F150">
        <v>0.36</v>
      </c>
      <c r="G150">
        <v>0</v>
      </c>
      <c r="H150">
        <v>0</v>
      </c>
    </row>
    <row r="151" spans="1:8" x14ac:dyDescent="0.55000000000000004">
      <c r="A151" s="11" t="str">
        <f t="shared" si="6"/>
        <v>7月</v>
      </c>
      <c r="B151" s="11" t="str">
        <f t="shared" si="7"/>
        <v>7月7日</v>
      </c>
      <c r="C151" s="11" t="str">
        <f t="shared" si="8"/>
        <v>4時</v>
      </c>
      <c r="D151" s="10">
        <v>45480.125</v>
      </c>
      <c r="E151">
        <v>0</v>
      </c>
      <c r="F151">
        <v>0.38</v>
      </c>
      <c r="G151">
        <v>0</v>
      </c>
      <c r="H151">
        <v>0</v>
      </c>
    </row>
    <row r="152" spans="1:8" x14ac:dyDescent="0.55000000000000004">
      <c r="A152" s="11" t="str">
        <f t="shared" si="6"/>
        <v>7月</v>
      </c>
      <c r="B152" s="11" t="str">
        <f t="shared" si="7"/>
        <v>7月7日</v>
      </c>
      <c r="C152" s="11" t="str">
        <f t="shared" si="8"/>
        <v>5時</v>
      </c>
      <c r="D152" s="10">
        <v>45480.166666666664</v>
      </c>
      <c r="E152">
        <v>0</v>
      </c>
      <c r="F152">
        <v>0.32</v>
      </c>
      <c r="G152">
        <v>0</v>
      </c>
      <c r="H152">
        <v>0</v>
      </c>
    </row>
    <row r="153" spans="1:8" x14ac:dyDescent="0.55000000000000004">
      <c r="A153" s="11" t="str">
        <f t="shared" si="6"/>
        <v>7月</v>
      </c>
      <c r="B153" s="11" t="str">
        <f t="shared" si="7"/>
        <v>7月7日</v>
      </c>
      <c r="C153" s="11" t="str">
        <f t="shared" si="8"/>
        <v>6時</v>
      </c>
      <c r="D153" s="10">
        <v>45480.208333333336</v>
      </c>
      <c r="E153">
        <v>0</v>
      </c>
      <c r="F153">
        <v>0.24</v>
      </c>
      <c r="G153">
        <v>0</v>
      </c>
      <c r="H153">
        <v>0</v>
      </c>
    </row>
    <row r="154" spans="1:8" x14ac:dyDescent="0.55000000000000004">
      <c r="A154" s="11" t="str">
        <f t="shared" si="6"/>
        <v>7月</v>
      </c>
      <c r="B154" s="11" t="str">
        <f t="shared" si="7"/>
        <v>7月7日</v>
      </c>
      <c r="C154" s="11" t="str">
        <f t="shared" si="8"/>
        <v>7時</v>
      </c>
      <c r="D154" s="10">
        <v>45480.25</v>
      </c>
      <c r="E154">
        <v>0.04</v>
      </c>
      <c r="F154">
        <v>0.18</v>
      </c>
      <c r="G154">
        <v>0</v>
      </c>
      <c r="H154">
        <v>0</v>
      </c>
    </row>
    <row r="155" spans="1:8" x14ac:dyDescent="0.55000000000000004">
      <c r="A155" s="11" t="str">
        <f t="shared" si="6"/>
        <v>7月</v>
      </c>
      <c r="B155" s="11" t="str">
        <f t="shared" si="7"/>
        <v>7月7日</v>
      </c>
      <c r="C155" s="11" t="str">
        <f t="shared" si="8"/>
        <v>8時</v>
      </c>
      <c r="D155" s="10">
        <v>45480.291666666664</v>
      </c>
      <c r="E155">
        <v>0.15</v>
      </c>
      <c r="F155">
        <v>0.16</v>
      </c>
      <c r="G155">
        <v>0</v>
      </c>
      <c r="H155">
        <v>0</v>
      </c>
    </row>
    <row r="156" spans="1:8" x14ac:dyDescent="0.55000000000000004">
      <c r="A156" s="11" t="str">
        <f t="shared" si="6"/>
        <v>7月</v>
      </c>
      <c r="B156" s="11" t="str">
        <f t="shared" si="7"/>
        <v>7月7日</v>
      </c>
      <c r="C156" s="11" t="str">
        <f t="shared" si="8"/>
        <v>9時</v>
      </c>
      <c r="D156" s="10">
        <v>45480.333333333336</v>
      </c>
      <c r="E156">
        <v>0.25</v>
      </c>
      <c r="F156">
        <v>0.21</v>
      </c>
      <c r="G156">
        <v>0</v>
      </c>
      <c r="H156">
        <v>0</v>
      </c>
    </row>
    <row r="157" spans="1:8" x14ac:dyDescent="0.55000000000000004">
      <c r="A157" s="11" t="str">
        <f t="shared" si="6"/>
        <v>7月</v>
      </c>
      <c r="B157" s="11" t="str">
        <f t="shared" si="7"/>
        <v>7月7日</v>
      </c>
      <c r="C157" s="11" t="str">
        <f t="shared" si="8"/>
        <v>10時</v>
      </c>
      <c r="D157" s="10">
        <v>45480.375</v>
      </c>
      <c r="E157">
        <v>0.28999999999999998</v>
      </c>
      <c r="F157">
        <v>0.5</v>
      </c>
      <c r="G157">
        <v>0</v>
      </c>
      <c r="H157">
        <v>0.02</v>
      </c>
    </row>
    <row r="158" spans="1:8" x14ac:dyDescent="0.55000000000000004">
      <c r="A158" s="11" t="str">
        <f t="shared" si="6"/>
        <v>7月</v>
      </c>
      <c r="B158" s="11" t="str">
        <f t="shared" si="7"/>
        <v>7月7日</v>
      </c>
      <c r="C158" s="11" t="str">
        <f t="shared" si="8"/>
        <v>11時</v>
      </c>
      <c r="D158" s="10">
        <v>45480.416666666664</v>
      </c>
      <c r="E158">
        <v>0.34</v>
      </c>
      <c r="F158">
        <v>0.4</v>
      </c>
      <c r="G158">
        <v>0</v>
      </c>
      <c r="H158">
        <v>0.09</v>
      </c>
    </row>
    <row r="159" spans="1:8" x14ac:dyDescent="0.55000000000000004">
      <c r="A159" s="11" t="str">
        <f t="shared" si="6"/>
        <v>7月</v>
      </c>
      <c r="B159" s="11" t="str">
        <f t="shared" si="7"/>
        <v>7月7日</v>
      </c>
      <c r="C159" s="11" t="str">
        <f t="shared" si="8"/>
        <v>12時</v>
      </c>
      <c r="D159" s="10">
        <v>45480.458333333336</v>
      </c>
      <c r="E159">
        <v>1.58</v>
      </c>
      <c r="F159">
        <v>1.1200000000000001</v>
      </c>
      <c r="G159">
        <v>0</v>
      </c>
      <c r="H159">
        <v>0.25</v>
      </c>
    </row>
    <row r="160" spans="1:8" x14ac:dyDescent="0.55000000000000004">
      <c r="A160" s="11" t="str">
        <f t="shared" si="6"/>
        <v>7月</v>
      </c>
      <c r="B160" s="11" t="str">
        <f t="shared" si="7"/>
        <v>7月7日</v>
      </c>
      <c r="C160" s="11" t="str">
        <f t="shared" si="8"/>
        <v>13時</v>
      </c>
      <c r="D160" s="10">
        <v>45480.5</v>
      </c>
      <c r="E160">
        <v>3.04</v>
      </c>
      <c r="F160">
        <v>0.38</v>
      </c>
      <c r="G160">
        <v>0.19</v>
      </c>
      <c r="H160">
        <v>0.01</v>
      </c>
    </row>
    <row r="161" spans="1:8" x14ac:dyDescent="0.55000000000000004">
      <c r="A161" s="11" t="str">
        <f t="shared" si="6"/>
        <v>7月</v>
      </c>
      <c r="B161" s="11" t="str">
        <f t="shared" si="7"/>
        <v>7月7日</v>
      </c>
      <c r="C161" s="11" t="str">
        <f t="shared" si="8"/>
        <v>14時</v>
      </c>
      <c r="D161" s="10">
        <v>45480.541666666664</v>
      </c>
      <c r="E161">
        <v>1.33</v>
      </c>
      <c r="F161">
        <v>0.59</v>
      </c>
      <c r="G161">
        <v>0.04</v>
      </c>
      <c r="H161">
        <v>0</v>
      </c>
    </row>
    <row r="162" spans="1:8" x14ac:dyDescent="0.55000000000000004">
      <c r="A162" s="11" t="str">
        <f t="shared" si="6"/>
        <v>7月</v>
      </c>
      <c r="B162" s="11" t="str">
        <f t="shared" si="7"/>
        <v>7月7日</v>
      </c>
      <c r="C162" s="11" t="str">
        <f t="shared" si="8"/>
        <v>15時</v>
      </c>
      <c r="D162" s="10">
        <v>45480.583333333336</v>
      </c>
      <c r="E162">
        <v>0.38</v>
      </c>
      <c r="F162">
        <v>0.65</v>
      </c>
      <c r="G162">
        <v>0.01</v>
      </c>
      <c r="H162">
        <v>0.01</v>
      </c>
    </row>
    <row r="163" spans="1:8" x14ac:dyDescent="0.55000000000000004">
      <c r="A163" s="11" t="str">
        <f t="shared" si="6"/>
        <v>7月</v>
      </c>
      <c r="B163" s="11" t="str">
        <f t="shared" si="7"/>
        <v>7月7日</v>
      </c>
      <c r="C163" s="11" t="str">
        <f t="shared" si="8"/>
        <v>16時</v>
      </c>
      <c r="D163" s="10">
        <v>45480.625</v>
      </c>
      <c r="E163">
        <v>0.15</v>
      </c>
      <c r="F163">
        <v>0.47</v>
      </c>
      <c r="G163">
        <v>0.01</v>
      </c>
      <c r="H163">
        <v>0.01</v>
      </c>
    </row>
    <row r="164" spans="1:8" x14ac:dyDescent="0.55000000000000004">
      <c r="A164" s="11" t="str">
        <f t="shared" si="6"/>
        <v>7月</v>
      </c>
      <c r="B164" s="11" t="str">
        <f t="shared" si="7"/>
        <v>7月7日</v>
      </c>
      <c r="C164" s="11" t="str">
        <f t="shared" si="8"/>
        <v>17時</v>
      </c>
      <c r="D164" s="10">
        <v>45480.666666666664</v>
      </c>
      <c r="E164">
        <v>0.22</v>
      </c>
      <c r="F164">
        <v>1.05</v>
      </c>
      <c r="G164">
        <v>0.01</v>
      </c>
      <c r="H164">
        <v>0.01</v>
      </c>
    </row>
    <row r="165" spans="1:8" x14ac:dyDescent="0.55000000000000004">
      <c r="A165" s="11" t="str">
        <f t="shared" si="6"/>
        <v>7月</v>
      </c>
      <c r="B165" s="11" t="str">
        <f t="shared" si="7"/>
        <v>7月7日</v>
      </c>
      <c r="C165" s="11" t="str">
        <f t="shared" si="8"/>
        <v>18時</v>
      </c>
      <c r="D165" s="10">
        <v>45480.708333333336</v>
      </c>
      <c r="E165">
        <v>0.11</v>
      </c>
      <c r="F165">
        <v>1.53</v>
      </c>
      <c r="G165">
        <v>0.01</v>
      </c>
      <c r="H165">
        <v>0.01</v>
      </c>
    </row>
    <row r="166" spans="1:8" x14ac:dyDescent="0.55000000000000004">
      <c r="A166" s="11" t="str">
        <f t="shared" si="6"/>
        <v>7月</v>
      </c>
      <c r="B166" s="11" t="str">
        <f t="shared" si="7"/>
        <v>7月7日</v>
      </c>
      <c r="C166" s="11" t="str">
        <f t="shared" si="8"/>
        <v>19時</v>
      </c>
      <c r="D166" s="10">
        <v>45480.75</v>
      </c>
      <c r="E166">
        <v>0.04</v>
      </c>
      <c r="F166">
        <v>0.52</v>
      </c>
      <c r="G166">
        <v>0.01</v>
      </c>
      <c r="H166">
        <v>0.02</v>
      </c>
    </row>
    <row r="167" spans="1:8" x14ac:dyDescent="0.55000000000000004">
      <c r="A167" s="11" t="str">
        <f t="shared" si="6"/>
        <v>7月</v>
      </c>
      <c r="B167" s="11" t="str">
        <f t="shared" si="7"/>
        <v>7月7日</v>
      </c>
      <c r="C167" s="11" t="str">
        <f t="shared" si="8"/>
        <v>20時</v>
      </c>
      <c r="D167" s="10">
        <v>45480.791666666664</v>
      </c>
      <c r="E167">
        <v>0</v>
      </c>
      <c r="F167">
        <v>0.96</v>
      </c>
      <c r="G167">
        <v>0</v>
      </c>
      <c r="H167">
        <v>0.99</v>
      </c>
    </row>
    <row r="168" spans="1:8" x14ac:dyDescent="0.55000000000000004">
      <c r="A168" s="11" t="str">
        <f t="shared" si="6"/>
        <v>7月</v>
      </c>
      <c r="B168" s="11" t="str">
        <f t="shared" si="7"/>
        <v>7月7日</v>
      </c>
      <c r="C168" s="11" t="str">
        <f t="shared" si="8"/>
        <v>21時</v>
      </c>
      <c r="D168" s="10">
        <v>45480.833333333336</v>
      </c>
      <c r="E168">
        <v>0</v>
      </c>
      <c r="F168">
        <v>0.99</v>
      </c>
      <c r="G168">
        <v>0</v>
      </c>
      <c r="H168">
        <v>1.02</v>
      </c>
    </row>
    <row r="169" spans="1:8" x14ac:dyDescent="0.55000000000000004">
      <c r="A169" s="11" t="str">
        <f t="shared" si="6"/>
        <v>7月</v>
      </c>
      <c r="B169" s="11" t="str">
        <f t="shared" si="7"/>
        <v>7月7日</v>
      </c>
      <c r="C169" s="11" t="str">
        <f t="shared" si="8"/>
        <v>22時</v>
      </c>
      <c r="D169" s="10">
        <v>45480.875</v>
      </c>
      <c r="E169">
        <v>0</v>
      </c>
      <c r="F169">
        <v>0.49</v>
      </c>
      <c r="G169">
        <v>0</v>
      </c>
      <c r="H169">
        <v>0.52</v>
      </c>
    </row>
    <row r="170" spans="1:8" x14ac:dyDescent="0.55000000000000004">
      <c r="A170" s="11" t="str">
        <f t="shared" si="6"/>
        <v>7月</v>
      </c>
      <c r="B170" s="11" t="str">
        <f t="shared" si="7"/>
        <v>7月7日</v>
      </c>
      <c r="C170" s="11" t="str">
        <f t="shared" si="8"/>
        <v>23時</v>
      </c>
      <c r="D170" s="10">
        <v>45480.916666666664</v>
      </c>
      <c r="E170">
        <v>0</v>
      </c>
      <c r="F170">
        <v>0.32</v>
      </c>
      <c r="G170">
        <v>0</v>
      </c>
      <c r="H170">
        <v>0.35</v>
      </c>
    </row>
    <row r="171" spans="1:8" x14ac:dyDescent="0.55000000000000004">
      <c r="A171" s="11" t="str">
        <f t="shared" si="6"/>
        <v>7月</v>
      </c>
      <c r="B171" s="11" t="str">
        <f t="shared" si="7"/>
        <v>7月7日</v>
      </c>
      <c r="C171" s="11" t="str">
        <f t="shared" si="8"/>
        <v>24時</v>
      </c>
      <c r="D171" s="10">
        <v>45480.958333333336</v>
      </c>
      <c r="E171">
        <v>0</v>
      </c>
      <c r="F171">
        <v>0.26</v>
      </c>
      <c r="G171">
        <v>0</v>
      </c>
      <c r="H171">
        <v>0.28999999999999998</v>
      </c>
    </row>
    <row r="172" spans="1:8" x14ac:dyDescent="0.55000000000000004">
      <c r="A172" s="11" t="str">
        <f t="shared" si="6"/>
        <v>7月</v>
      </c>
      <c r="B172" s="11" t="str">
        <f t="shared" si="7"/>
        <v>7月8日</v>
      </c>
      <c r="C172" s="11" t="str">
        <f t="shared" si="8"/>
        <v>1時</v>
      </c>
      <c r="D172" s="10">
        <v>45481</v>
      </c>
      <c r="E172">
        <v>0</v>
      </c>
      <c r="F172">
        <v>0.3</v>
      </c>
      <c r="G172">
        <v>0</v>
      </c>
      <c r="H172">
        <v>0.32</v>
      </c>
    </row>
    <row r="173" spans="1:8" x14ac:dyDescent="0.55000000000000004">
      <c r="A173" s="11" t="str">
        <f t="shared" si="6"/>
        <v>7月</v>
      </c>
      <c r="B173" s="11" t="str">
        <f t="shared" si="7"/>
        <v>7月8日</v>
      </c>
      <c r="C173" s="11" t="str">
        <f t="shared" si="8"/>
        <v>2時</v>
      </c>
      <c r="D173" s="10">
        <v>45481.041666666664</v>
      </c>
      <c r="E173">
        <v>0</v>
      </c>
      <c r="F173">
        <v>0.31</v>
      </c>
      <c r="G173">
        <v>0</v>
      </c>
      <c r="H173">
        <v>0.34</v>
      </c>
    </row>
    <row r="174" spans="1:8" x14ac:dyDescent="0.55000000000000004">
      <c r="A174" s="11" t="str">
        <f t="shared" si="6"/>
        <v>7月</v>
      </c>
      <c r="B174" s="11" t="str">
        <f t="shared" si="7"/>
        <v>7月8日</v>
      </c>
      <c r="C174" s="11" t="str">
        <f t="shared" si="8"/>
        <v>3時</v>
      </c>
      <c r="D174" s="10">
        <v>45481.083333333336</v>
      </c>
      <c r="E174">
        <v>0</v>
      </c>
      <c r="F174">
        <v>0.22</v>
      </c>
      <c r="G174">
        <v>0</v>
      </c>
      <c r="H174">
        <v>0.25</v>
      </c>
    </row>
    <row r="175" spans="1:8" x14ac:dyDescent="0.55000000000000004">
      <c r="A175" s="11" t="str">
        <f t="shared" si="6"/>
        <v>7月</v>
      </c>
      <c r="B175" s="11" t="str">
        <f t="shared" si="7"/>
        <v>7月8日</v>
      </c>
      <c r="C175" s="11" t="str">
        <f t="shared" si="8"/>
        <v>4時</v>
      </c>
      <c r="D175" s="10">
        <v>45481.125</v>
      </c>
      <c r="E175">
        <v>0</v>
      </c>
      <c r="F175">
        <v>0.19</v>
      </c>
      <c r="G175">
        <v>0</v>
      </c>
      <c r="H175">
        <v>0.22</v>
      </c>
    </row>
    <row r="176" spans="1:8" x14ac:dyDescent="0.55000000000000004">
      <c r="A176" s="11" t="str">
        <f t="shared" si="6"/>
        <v>7月</v>
      </c>
      <c r="B176" s="11" t="str">
        <f t="shared" si="7"/>
        <v>7月8日</v>
      </c>
      <c r="C176" s="11" t="str">
        <f t="shared" si="8"/>
        <v>5時</v>
      </c>
      <c r="D176" s="10">
        <v>45481.166666666664</v>
      </c>
      <c r="E176">
        <v>0.01</v>
      </c>
      <c r="F176">
        <v>0.37</v>
      </c>
      <c r="G176">
        <v>0</v>
      </c>
      <c r="H176">
        <v>0.38</v>
      </c>
    </row>
    <row r="177" spans="1:8" x14ac:dyDescent="0.55000000000000004">
      <c r="A177" s="11" t="str">
        <f t="shared" si="6"/>
        <v>7月</v>
      </c>
      <c r="B177" s="11" t="str">
        <f t="shared" si="7"/>
        <v>7月8日</v>
      </c>
      <c r="C177" s="11" t="str">
        <f t="shared" si="8"/>
        <v>6時</v>
      </c>
      <c r="D177" s="10">
        <v>45481.208333333336</v>
      </c>
      <c r="E177">
        <v>0.57999999999999996</v>
      </c>
      <c r="F177">
        <v>0.2</v>
      </c>
      <c r="G177">
        <v>0</v>
      </c>
      <c r="H177">
        <v>0.02</v>
      </c>
    </row>
    <row r="178" spans="1:8" x14ac:dyDescent="0.55000000000000004">
      <c r="A178" s="11" t="str">
        <f t="shared" si="6"/>
        <v>7月</v>
      </c>
      <c r="B178" s="11" t="str">
        <f t="shared" si="7"/>
        <v>7月8日</v>
      </c>
      <c r="C178" s="11" t="str">
        <f t="shared" si="8"/>
        <v>7時</v>
      </c>
      <c r="D178" s="10">
        <v>45481.25</v>
      </c>
      <c r="E178">
        <v>2.41</v>
      </c>
      <c r="F178">
        <v>0.46</v>
      </c>
      <c r="G178">
        <v>0.01</v>
      </c>
      <c r="H178">
        <v>0</v>
      </c>
    </row>
    <row r="179" spans="1:8" x14ac:dyDescent="0.55000000000000004">
      <c r="A179" s="11" t="str">
        <f t="shared" si="6"/>
        <v>7月</v>
      </c>
      <c r="B179" s="11" t="str">
        <f t="shared" si="7"/>
        <v>7月8日</v>
      </c>
      <c r="C179" s="11" t="str">
        <f t="shared" si="8"/>
        <v>8時</v>
      </c>
      <c r="D179" s="10">
        <v>45481.291666666664</v>
      </c>
      <c r="E179">
        <v>4.08</v>
      </c>
      <c r="F179">
        <v>0.24</v>
      </c>
      <c r="G179">
        <v>1.01</v>
      </c>
      <c r="H179">
        <v>0</v>
      </c>
    </row>
    <row r="180" spans="1:8" x14ac:dyDescent="0.55000000000000004">
      <c r="A180" s="11" t="str">
        <f t="shared" si="6"/>
        <v>7月</v>
      </c>
      <c r="B180" s="11" t="str">
        <f t="shared" si="7"/>
        <v>7月8日</v>
      </c>
      <c r="C180" s="11" t="str">
        <f t="shared" si="8"/>
        <v>9時</v>
      </c>
      <c r="D180" s="10">
        <v>45481.333333333336</v>
      </c>
      <c r="E180">
        <v>3.1</v>
      </c>
      <c r="F180">
        <v>0.19</v>
      </c>
      <c r="G180">
        <v>1.22</v>
      </c>
      <c r="H180">
        <v>0</v>
      </c>
    </row>
    <row r="181" spans="1:8" x14ac:dyDescent="0.55000000000000004">
      <c r="A181" s="11" t="str">
        <f t="shared" ref="A181:A244" si="9">MONTH(D181)&amp;"月"</f>
        <v>7月</v>
      </c>
      <c r="B181" s="11" t="str">
        <f t="shared" ref="B181:B244" si="10">A181&amp;DAY(D181)&amp;"日"</f>
        <v>7月8日</v>
      </c>
      <c r="C181" s="11" t="str">
        <f t="shared" ref="C181:C244" si="11">HOUR(D181)+1&amp;"時"</f>
        <v>10時</v>
      </c>
      <c r="D181" s="10">
        <v>45481.375</v>
      </c>
      <c r="E181">
        <v>1.54</v>
      </c>
      <c r="F181">
        <v>0.18</v>
      </c>
      <c r="G181">
        <v>1.36</v>
      </c>
      <c r="H181">
        <v>0</v>
      </c>
    </row>
    <row r="182" spans="1:8" x14ac:dyDescent="0.55000000000000004">
      <c r="A182" s="11" t="str">
        <f t="shared" si="9"/>
        <v>7月</v>
      </c>
      <c r="B182" s="11" t="str">
        <f t="shared" si="10"/>
        <v>7月8日</v>
      </c>
      <c r="C182" s="11" t="str">
        <f t="shared" si="11"/>
        <v>11時</v>
      </c>
      <c r="D182" s="10">
        <v>45481.416666666664</v>
      </c>
      <c r="E182">
        <v>0.81</v>
      </c>
      <c r="F182">
        <v>0.16</v>
      </c>
      <c r="G182">
        <v>0.65</v>
      </c>
      <c r="H182">
        <v>0</v>
      </c>
    </row>
    <row r="183" spans="1:8" x14ac:dyDescent="0.55000000000000004">
      <c r="A183" s="11" t="str">
        <f t="shared" si="9"/>
        <v>7月</v>
      </c>
      <c r="B183" s="11" t="str">
        <f t="shared" si="10"/>
        <v>7月8日</v>
      </c>
      <c r="C183" s="11" t="str">
        <f t="shared" si="11"/>
        <v>12時</v>
      </c>
      <c r="D183" s="10">
        <v>45481.458333333336</v>
      </c>
      <c r="E183">
        <v>2.08</v>
      </c>
      <c r="F183">
        <v>0.21</v>
      </c>
      <c r="G183">
        <v>1.87</v>
      </c>
      <c r="H183">
        <v>0</v>
      </c>
    </row>
    <row r="184" spans="1:8" x14ac:dyDescent="0.55000000000000004">
      <c r="A184" s="11" t="str">
        <f t="shared" si="9"/>
        <v>7月</v>
      </c>
      <c r="B184" s="11" t="str">
        <f t="shared" si="10"/>
        <v>7月8日</v>
      </c>
      <c r="C184" s="11" t="str">
        <f t="shared" si="11"/>
        <v>13時</v>
      </c>
      <c r="D184" s="10">
        <v>45481.5</v>
      </c>
      <c r="E184">
        <v>2.3199999999999998</v>
      </c>
      <c r="F184">
        <v>0.22</v>
      </c>
      <c r="G184">
        <v>2.1</v>
      </c>
      <c r="H184">
        <v>0</v>
      </c>
    </row>
    <row r="185" spans="1:8" x14ac:dyDescent="0.55000000000000004">
      <c r="A185" s="11" t="str">
        <f t="shared" si="9"/>
        <v>7月</v>
      </c>
      <c r="B185" s="11" t="str">
        <f t="shared" si="10"/>
        <v>7月8日</v>
      </c>
      <c r="C185" s="11" t="str">
        <f t="shared" si="11"/>
        <v>14時</v>
      </c>
      <c r="D185" s="10">
        <v>45481.541666666664</v>
      </c>
      <c r="E185">
        <v>1.03</v>
      </c>
      <c r="F185">
        <v>0.18</v>
      </c>
      <c r="G185">
        <v>0.86</v>
      </c>
      <c r="H185">
        <v>0</v>
      </c>
    </row>
    <row r="186" spans="1:8" x14ac:dyDescent="0.55000000000000004">
      <c r="A186" s="11" t="str">
        <f t="shared" si="9"/>
        <v>7月</v>
      </c>
      <c r="B186" s="11" t="str">
        <f t="shared" si="10"/>
        <v>7月8日</v>
      </c>
      <c r="C186" s="11" t="str">
        <f t="shared" si="11"/>
        <v>15時</v>
      </c>
      <c r="D186" s="10">
        <v>45481.583333333336</v>
      </c>
      <c r="E186">
        <v>1.1599999999999999</v>
      </c>
      <c r="F186">
        <v>0.19</v>
      </c>
      <c r="G186">
        <v>0.97</v>
      </c>
      <c r="H186">
        <v>0</v>
      </c>
    </row>
    <row r="187" spans="1:8" x14ac:dyDescent="0.55000000000000004">
      <c r="A187" s="11" t="str">
        <f t="shared" si="9"/>
        <v>7月</v>
      </c>
      <c r="B187" s="11" t="str">
        <f t="shared" si="10"/>
        <v>7月8日</v>
      </c>
      <c r="C187" s="11" t="str">
        <f t="shared" si="11"/>
        <v>16時</v>
      </c>
      <c r="D187" s="10">
        <v>45481.625</v>
      </c>
      <c r="E187">
        <v>1.35</v>
      </c>
      <c r="F187">
        <v>0.16</v>
      </c>
      <c r="G187">
        <v>1.18</v>
      </c>
      <c r="H187">
        <v>0</v>
      </c>
    </row>
    <row r="188" spans="1:8" x14ac:dyDescent="0.55000000000000004">
      <c r="A188" s="11" t="str">
        <f t="shared" si="9"/>
        <v>7月</v>
      </c>
      <c r="B188" s="11" t="str">
        <f t="shared" si="10"/>
        <v>7月8日</v>
      </c>
      <c r="C188" s="11" t="str">
        <f t="shared" si="11"/>
        <v>17時</v>
      </c>
      <c r="D188" s="10">
        <v>45481.666666666664</v>
      </c>
      <c r="E188">
        <v>0.45</v>
      </c>
      <c r="F188">
        <v>1.1399999999999999</v>
      </c>
      <c r="G188">
        <v>7.0000000000000007E-2</v>
      </c>
      <c r="H188">
        <v>0</v>
      </c>
    </row>
    <row r="189" spans="1:8" x14ac:dyDescent="0.55000000000000004">
      <c r="A189" s="11" t="str">
        <f t="shared" si="9"/>
        <v>7月</v>
      </c>
      <c r="B189" s="11" t="str">
        <f t="shared" si="10"/>
        <v>7月8日</v>
      </c>
      <c r="C189" s="11" t="str">
        <f t="shared" si="11"/>
        <v>18時</v>
      </c>
      <c r="D189" s="10">
        <v>45481.708333333336</v>
      </c>
      <c r="E189">
        <v>1.45</v>
      </c>
      <c r="F189">
        <v>1.21</v>
      </c>
      <c r="G189">
        <v>0.01</v>
      </c>
      <c r="H189">
        <v>0.01</v>
      </c>
    </row>
    <row r="190" spans="1:8" x14ac:dyDescent="0.55000000000000004">
      <c r="A190" s="11" t="str">
        <f t="shared" si="9"/>
        <v>7月</v>
      </c>
      <c r="B190" s="11" t="str">
        <f t="shared" si="10"/>
        <v>7月8日</v>
      </c>
      <c r="C190" s="11" t="str">
        <f t="shared" si="11"/>
        <v>19時</v>
      </c>
      <c r="D190" s="10">
        <v>45481.75</v>
      </c>
      <c r="E190">
        <v>0.36</v>
      </c>
      <c r="F190">
        <v>0.9</v>
      </c>
      <c r="G190">
        <v>0.01</v>
      </c>
      <c r="H190">
        <v>0.01</v>
      </c>
    </row>
    <row r="191" spans="1:8" x14ac:dyDescent="0.55000000000000004">
      <c r="A191" s="11" t="str">
        <f t="shared" si="9"/>
        <v>7月</v>
      </c>
      <c r="B191" s="11" t="str">
        <f t="shared" si="10"/>
        <v>7月8日</v>
      </c>
      <c r="C191" s="11" t="str">
        <f t="shared" si="11"/>
        <v>20時</v>
      </c>
      <c r="D191" s="10">
        <v>45481.791666666664</v>
      </c>
      <c r="E191">
        <v>0</v>
      </c>
      <c r="F191">
        <v>0.48</v>
      </c>
      <c r="G191">
        <v>0</v>
      </c>
      <c r="H191">
        <v>0</v>
      </c>
    </row>
    <row r="192" spans="1:8" x14ac:dyDescent="0.55000000000000004">
      <c r="A192" s="11" t="str">
        <f t="shared" si="9"/>
        <v>7月</v>
      </c>
      <c r="B192" s="11" t="str">
        <f t="shared" si="10"/>
        <v>7月8日</v>
      </c>
      <c r="C192" s="11" t="str">
        <f t="shared" si="11"/>
        <v>21時</v>
      </c>
      <c r="D192" s="10">
        <v>45481.833333333336</v>
      </c>
      <c r="E192">
        <v>0</v>
      </c>
      <c r="F192">
        <v>0.44</v>
      </c>
      <c r="G192">
        <v>0</v>
      </c>
      <c r="H192">
        <v>0</v>
      </c>
    </row>
    <row r="193" spans="1:8" x14ac:dyDescent="0.55000000000000004">
      <c r="A193" s="11" t="str">
        <f t="shared" si="9"/>
        <v>7月</v>
      </c>
      <c r="B193" s="11" t="str">
        <f t="shared" si="10"/>
        <v>7月8日</v>
      </c>
      <c r="C193" s="11" t="str">
        <f t="shared" si="11"/>
        <v>22時</v>
      </c>
      <c r="D193" s="10">
        <v>45481.875</v>
      </c>
      <c r="E193">
        <v>0</v>
      </c>
      <c r="F193">
        <v>1.1200000000000001</v>
      </c>
      <c r="G193">
        <v>0.01</v>
      </c>
      <c r="H193">
        <v>0.02</v>
      </c>
    </row>
    <row r="194" spans="1:8" x14ac:dyDescent="0.55000000000000004">
      <c r="A194" s="11" t="str">
        <f t="shared" si="9"/>
        <v>7月</v>
      </c>
      <c r="B194" s="11" t="str">
        <f t="shared" si="10"/>
        <v>7月8日</v>
      </c>
      <c r="C194" s="11" t="str">
        <f t="shared" si="11"/>
        <v>23時</v>
      </c>
      <c r="D194" s="10">
        <v>45481.916666666664</v>
      </c>
      <c r="E194">
        <v>0</v>
      </c>
      <c r="F194">
        <v>0.3</v>
      </c>
      <c r="G194">
        <v>0.01</v>
      </c>
      <c r="H194">
        <v>0.01</v>
      </c>
    </row>
    <row r="195" spans="1:8" x14ac:dyDescent="0.55000000000000004">
      <c r="A195" s="11" t="str">
        <f t="shared" si="9"/>
        <v>7月</v>
      </c>
      <c r="B195" s="11" t="str">
        <f t="shared" si="10"/>
        <v>7月8日</v>
      </c>
      <c r="C195" s="11" t="str">
        <f t="shared" si="11"/>
        <v>24時</v>
      </c>
      <c r="D195" s="10">
        <v>45481.958333333336</v>
      </c>
      <c r="E195">
        <v>0</v>
      </c>
      <c r="F195">
        <v>0.23</v>
      </c>
      <c r="G195">
        <v>0</v>
      </c>
      <c r="H195">
        <v>0</v>
      </c>
    </row>
    <row r="196" spans="1:8" x14ac:dyDescent="0.55000000000000004">
      <c r="A196" s="11" t="str">
        <f t="shared" si="9"/>
        <v>7月</v>
      </c>
      <c r="B196" s="11" t="str">
        <f t="shared" si="10"/>
        <v>7月9日</v>
      </c>
      <c r="C196" s="11" t="str">
        <f t="shared" si="11"/>
        <v>1時</v>
      </c>
      <c r="D196" s="10">
        <v>45482</v>
      </c>
      <c r="E196">
        <v>0</v>
      </c>
      <c r="F196">
        <v>0.25</v>
      </c>
      <c r="G196">
        <v>0</v>
      </c>
      <c r="H196">
        <v>0</v>
      </c>
    </row>
    <row r="197" spans="1:8" x14ac:dyDescent="0.55000000000000004">
      <c r="A197" s="11" t="str">
        <f t="shared" si="9"/>
        <v>7月</v>
      </c>
      <c r="B197" s="11" t="str">
        <f t="shared" si="10"/>
        <v>7月9日</v>
      </c>
      <c r="C197" s="11" t="str">
        <f t="shared" si="11"/>
        <v>2時</v>
      </c>
      <c r="D197" s="10">
        <v>45482.041666666664</v>
      </c>
      <c r="E197">
        <v>0</v>
      </c>
      <c r="F197">
        <v>0.22</v>
      </c>
      <c r="G197">
        <v>0</v>
      </c>
      <c r="H197">
        <v>0</v>
      </c>
    </row>
    <row r="198" spans="1:8" x14ac:dyDescent="0.55000000000000004">
      <c r="A198" s="11" t="str">
        <f t="shared" si="9"/>
        <v>7月</v>
      </c>
      <c r="B198" s="11" t="str">
        <f t="shared" si="10"/>
        <v>7月9日</v>
      </c>
      <c r="C198" s="11" t="str">
        <f t="shared" si="11"/>
        <v>3時</v>
      </c>
      <c r="D198" s="10">
        <v>45482.083333333336</v>
      </c>
      <c r="E198">
        <v>0</v>
      </c>
      <c r="F198">
        <v>0.23</v>
      </c>
      <c r="G198">
        <v>0</v>
      </c>
      <c r="H198">
        <v>0</v>
      </c>
    </row>
    <row r="199" spans="1:8" x14ac:dyDescent="0.55000000000000004">
      <c r="A199" s="11" t="str">
        <f t="shared" si="9"/>
        <v>7月</v>
      </c>
      <c r="B199" s="11" t="str">
        <f t="shared" si="10"/>
        <v>7月9日</v>
      </c>
      <c r="C199" s="11" t="str">
        <f t="shared" si="11"/>
        <v>4時</v>
      </c>
      <c r="D199" s="10">
        <v>45482.125</v>
      </c>
      <c r="E199">
        <v>0</v>
      </c>
      <c r="F199">
        <v>0.32</v>
      </c>
      <c r="G199">
        <v>0</v>
      </c>
      <c r="H199">
        <v>0.01</v>
      </c>
    </row>
    <row r="200" spans="1:8" x14ac:dyDescent="0.55000000000000004">
      <c r="A200" s="11" t="str">
        <f t="shared" si="9"/>
        <v>7月</v>
      </c>
      <c r="B200" s="11" t="str">
        <f t="shared" si="10"/>
        <v>7月9日</v>
      </c>
      <c r="C200" s="11" t="str">
        <f t="shared" si="11"/>
        <v>5時</v>
      </c>
      <c r="D200" s="10">
        <v>45482.166666666664</v>
      </c>
      <c r="E200">
        <v>0</v>
      </c>
      <c r="F200">
        <v>0.34</v>
      </c>
      <c r="G200">
        <v>0.01</v>
      </c>
      <c r="H200">
        <v>0.03</v>
      </c>
    </row>
    <row r="201" spans="1:8" x14ac:dyDescent="0.55000000000000004">
      <c r="A201" s="11" t="str">
        <f t="shared" si="9"/>
        <v>7月</v>
      </c>
      <c r="B201" s="11" t="str">
        <f t="shared" si="10"/>
        <v>7月9日</v>
      </c>
      <c r="C201" s="11" t="str">
        <f t="shared" si="11"/>
        <v>6時</v>
      </c>
      <c r="D201" s="10">
        <v>45482.208333333336</v>
      </c>
      <c r="E201">
        <v>0</v>
      </c>
      <c r="F201">
        <v>0.25</v>
      </c>
      <c r="G201">
        <v>0</v>
      </c>
      <c r="H201">
        <v>0</v>
      </c>
    </row>
    <row r="202" spans="1:8" x14ac:dyDescent="0.55000000000000004">
      <c r="A202" s="11" t="str">
        <f t="shared" si="9"/>
        <v>7月</v>
      </c>
      <c r="B202" s="11" t="str">
        <f t="shared" si="10"/>
        <v>7月9日</v>
      </c>
      <c r="C202" s="11" t="str">
        <f t="shared" si="11"/>
        <v>7時</v>
      </c>
      <c r="D202" s="10">
        <v>45482.25</v>
      </c>
      <c r="E202">
        <v>0.15</v>
      </c>
      <c r="F202">
        <v>0.56999999999999995</v>
      </c>
      <c r="G202">
        <v>0</v>
      </c>
      <c r="H202">
        <v>0.36</v>
      </c>
    </row>
    <row r="203" spans="1:8" x14ac:dyDescent="0.55000000000000004">
      <c r="A203" s="11" t="str">
        <f t="shared" si="9"/>
        <v>7月</v>
      </c>
      <c r="B203" s="11" t="str">
        <f t="shared" si="10"/>
        <v>7月9日</v>
      </c>
      <c r="C203" s="11" t="str">
        <f t="shared" si="11"/>
        <v>8時</v>
      </c>
      <c r="D203" s="10">
        <v>45482.291666666664</v>
      </c>
      <c r="E203">
        <v>0.28999999999999998</v>
      </c>
      <c r="F203">
        <v>0.33</v>
      </c>
      <c r="G203">
        <v>0</v>
      </c>
      <c r="H203">
        <v>7.0000000000000007E-2</v>
      </c>
    </row>
    <row r="204" spans="1:8" x14ac:dyDescent="0.55000000000000004">
      <c r="A204" s="11" t="str">
        <f t="shared" si="9"/>
        <v>7月</v>
      </c>
      <c r="B204" s="11" t="str">
        <f t="shared" si="10"/>
        <v>7月9日</v>
      </c>
      <c r="C204" s="11" t="str">
        <f t="shared" si="11"/>
        <v>9時</v>
      </c>
      <c r="D204" s="10">
        <v>45482.333333333336</v>
      </c>
      <c r="E204">
        <v>0.57999999999999996</v>
      </c>
      <c r="F204">
        <v>0.16</v>
      </c>
      <c r="G204">
        <v>0</v>
      </c>
      <c r="H204">
        <v>0.02</v>
      </c>
    </row>
    <row r="205" spans="1:8" x14ac:dyDescent="0.55000000000000004">
      <c r="A205" s="11" t="str">
        <f t="shared" si="9"/>
        <v>7月</v>
      </c>
      <c r="B205" s="11" t="str">
        <f t="shared" si="10"/>
        <v>7月9日</v>
      </c>
      <c r="C205" s="11" t="str">
        <f t="shared" si="11"/>
        <v>10時</v>
      </c>
      <c r="D205" s="10">
        <v>45482.375</v>
      </c>
      <c r="E205">
        <v>0.33</v>
      </c>
      <c r="F205">
        <v>0.19</v>
      </c>
      <c r="G205">
        <v>0</v>
      </c>
      <c r="H205">
        <v>0</v>
      </c>
    </row>
    <row r="206" spans="1:8" x14ac:dyDescent="0.55000000000000004">
      <c r="A206" s="11" t="str">
        <f t="shared" si="9"/>
        <v>7月</v>
      </c>
      <c r="B206" s="11" t="str">
        <f t="shared" si="10"/>
        <v>7月9日</v>
      </c>
      <c r="C206" s="11" t="str">
        <f t="shared" si="11"/>
        <v>11時</v>
      </c>
      <c r="D206" s="10">
        <v>45482.416666666664</v>
      </c>
      <c r="E206">
        <v>1.1000000000000001</v>
      </c>
      <c r="F206">
        <v>0.24</v>
      </c>
      <c r="G206">
        <v>0</v>
      </c>
      <c r="H206">
        <v>0</v>
      </c>
    </row>
    <row r="207" spans="1:8" x14ac:dyDescent="0.55000000000000004">
      <c r="A207" s="11" t="str">
        <f t="shared" si="9"/>
        <v>7月</v>
      </c>
      <c r="B207" s="11" t="str">
        <f t="shared" si="10"/>
        <v>7月9日</v>
      </c>
      <c r="C207" s="11" t="str">
        <f t="shared" si="11"/>
        <v>12時</v>
      </c>
      <c r="D207" s="10">
        <v>45482.458333333336</v>
      </c>
      <c r="E207">
        <v>1.18</v>
      </c>
      <c r="F207">
        <v>0.19</v>
      </c>
      <c r="G207">
        <v>0</v>
      </c>
      <c r="H207">
        <v>0</v>
      </c>
    </row>
    <row r="208" spans="1:8" x14ac:dyDescent="0.55000000000000004">
      <c r="A208" s="11" t="str">
        <f t="shared" si="9"/>
        <v>7月</v>
      </c>
      <c r="B208" s="11" t="str">
        <f t="shared" si="10"/>
        <v>7月9日</v>
      </c>
      <c r="C208" s="11" t="str">
        <f t="shared" si="11"/>
        <v>13時</v>
      </c>
      <c r="D208" s="10">
        <v>45482.5</v>
      </c>
      <c r="E208">
        <v>1.6</v>
      </c>
      <c r="F208">
        <v>0.2</v>
      </c>
      <c r="G208">
        <v>0</v>
      </c>
      <c r="H208">
        <v>0</v>
      </c>
    </row>
    <row r="209" spans="1:8" x14ac:dyDescent="0.55000000000000004">
      <c r="A209" s="11" t="str">
        <f t="shared" si="9"/>
        <v>7月</v>
      </c>
      <c r="B209" s="11" t="str">
        <f t="shared" si="10"/>
        <v>7月9日</v>
      </c>
      <c r="C209" s="11" t="str">
        <f t="shared" si="11"/>
        <v>14時</v>
      </c>
      <c r="D209" s="10">
        <v>45482.541666666664</v>
      </c>
      <c r="E209">
        <v>0.48</v>
      </c>
      <c r="F209">
        <v>0.18</v>
      </c>
      <c r="G209">
        <v>0</v>
      </c>
      <c r="H209">
        <v>0</v>
      </c>
    </row>
    <row r="210" spans="1:8" x14ac:dyDescent="0.55000000000000004">
      <c r="A210" s="11" t="str">
        <f t="shared" si="9"/>
        <v>7月</v>
      </c>
      <c r="B210" s="11" t="str">
        <f t="shared" si="10"/>
        <v>7月9日</v>
      </c>
      <c r="C210" s="11" t="str">
        <f t="shared" si="11"/>
        <v>15時</v>
      </c>
      <c r="D210" s="10">
        <v>45482.583333333336</v>
      </c>
      <c r="E210">
        <v>0.33</v>
      </c>
      <c r="F210">
        <v>0.17</v>
      </c>
      <c r="G210">
        <v>0</v>
      </c>
      <c r="H210">
        <v>0</v>
      </c>
    </row>
    <row r="211" spans="1:8" x14ac:dyDescent="0.55000000000000004">
      <c r="A211" s="11" t="str">
        <f t="shared" si="9"/>
        <v>7月</v>
      </c>
      <c r="B211" s="11" t="str">
        <f t="shared" si="10"/>
        <v>7月9日</v>
      </c>
      <c r="C211" s="11" t="str">
        <f t="shared" si="11"/>
        <v>16時</v>
      </c>
      <c r="D211" s="10">
        <v>45482.625</v>
      </c>
      <c r="E211">
        <v>0.56999999999999995</v>
      </c>
      <c r="F211">
        <v>0.17</v>
      </c>
      <c r="G211">
        <v>0.01</v>
      </c>
      <c r="H211">
        <v>0.01</v>
      </c>
    </row>
    <row r="212" spans="1:8" x14ac:dyDescent="0.55000000000000004">
      <c r="A212" s="11" t="str">
        <f t="shared" si="9"/>
        <v>7月</v>
      </c>
      <c r="B212" s="11" t="str">
        <f t="shared" si="10"/>
        <v>7月9日</v>
      </c>
      <c r="C212" s="11" t="str">
        <f t="shared" si="11"/>
        <v>17時</v>
      </c>
      <c r="D212" s="10">
        <v>45482.666666666664</v>
      </c>
      <c r="E212">
        <v>0.99</v>
      </c>
      <c r="F212">
        <v>0.69</v>
      </c>
      <c r="G212">
        <v>0</v>
      </c>
      <c r="H212">
        <v>0</v>
      </c>
    </row>
    <row r="213" spans="1:8" x14ac:dyDescent="0.55000000000000004">
      <c r="A213" s="11" t="str">
        <f t="shared" si="9"/>
        <v>7月</v>
      </c>
      <c r="B213" s="11" t="str">
        <f t="shared" si="10"/>
        <v>7月9日</v>
      </c>
      <c r="C213" s="11" t="str">
        <f t="shared" si="11"/>
        <v>18時</v>
      </c>
      <c r="D213" s="10">
        <v>45482.708333333336</v>
      </c>
      <c r="E213">
        <v>1.48</v>
      </c>
      <c r="F213">
        <v>1.02</v>
      </c>
      <c r="G213">
        <v>0.01</v>
      </c>
      <c r="H213">
        <v>0.01</v>
      </c>
    </row>
    <row r="214" spans="1:8" x14ac:dyDescent="0.55000000000000004">
      <c r="A214" s="11" t="str">
        <f t="shared" si="9"/>
        <v>7月</v>
      </c>
      <c r="B214" s="11" t="str">
        <f t="shared" si="10"/>
        <v>7月9日</v>
      </c>
      <c r="C214" s="11" t="str">
        <f t="shared" si="11"/>
        <v>19時</v>
      </c>
      <c r="D214" s="10">
        <v>45482.75</v>
      </c>
      <c r="E214">
        <v>0.13</v>
      </c>
      <c r="F214">
        <v>0.78</v>
      </c>
      <c r="G214">
        <v>0.01</v>
      </c>
      <c r="H214">
        <v>0.01</v>
      </c>
    </row>
    <row r="215" spans="1:8" x14ac:dyDescent="0.55000000000000004">
      <c r="A215" s="11" t="str">
        <f t="shared" si="9"/>
        <v>7月</v>
      </c>
      <c r="B215" s="11" t="str">
        <f t="shared" si="10"/>
        <v>7月9日</v>
      </c>
      <c r="C215" s="11" t="str">
        <f t="shared" si="11"/>
        <v>20時</v>
      </c>
      <c r="D215" s="10">
        <v>45482.791666666664</v>
      </c>
      <c r="E215">
        <v>0</v>
      </c>
      <c r="F215">
        <v>0.37</v>
      </c>
      <c r="G215">
        <v>0</v>
      </c>
      <c r="H215">
        <v>0</v>
      </c>
    </row>
    <row r="216" spans="1:8" x14ac:dyDescent="0.55000000000000004">
      <c r="A216" s="11" t="str">
        <f t="shared" si="9"/>
        <v>7月</v>
      </c>
      <c r="B216" s="11" t="str">
        <f t="shared" si="10"/>
        <v>7月9日</v>
      </c>
      <c r="C216" s="11" t="str">
        <f t="shared" si="11"/>
        <v>21時</v>
      </c>
      <c r="D216" s="10">
        <v>45482.833333333336</v>
      </c>
      <c r="E216">
        <v>0</v>
      </c>
      <c r="F216">
        <v>0.43</v>
      </c>
      <c r="G216">
        <v>0</v>
      </c>
      <c r="H216">
        <v>0</v>
      </c>
    </row>
    <row r="217" spans="1:8" x14ac:dyDescent="0.55000000000000004">
      <c r="A217" s="11" t="str">
        <f t="shared" si="9"/>
        <v>7月</v>
      </c>
      <c r="B217" s="11" t="str">
        <f t="shared" si="10"/>
        <v>7月9日</v>
      </c>
      <c r="C217" s="11" t="str">
        <f t="shared" si="11"/>
        <v>22時</v>
      </c>
      <c r="D217" s="10">
        <v>45482.875</v>
      </c>
      <c r="E217">
        <v>0</v>
      </c>
      <c r="F217">
        <v>0.88</v>
      </c>
      <c r="G217">
        <v>0.01</v>
      </c>
      <c r="H217">
        <v>0.01</v>
      </c>
    </row>
    <row r="218" spans="1:8" x14ac:dyDescent="0.55000000000000004">
      <c r="A218" s="11" t="str">
        <f t="shared" si="9"/>
        <v>7月</v>
      </c>
      <c r="B218" s="11" t="str">
        <f t="shared" si="10"/>
        <v>7月9日</v>
      </c>
      <c r="C218" s="11" t="str">
        <f t="shared" si="11"/>
        <v>23時</v>
      </c>
      <c r="D218" s="10">
        <v>45482.916666666664</v>
      </c>
      <c r="E218">
        <v>0</v>
      </c>
      <c r="F218">
        <v>0.28999999999999998</v>
      </c>
      <c r="G218">
        <v>0</v>
      </c>
      <c r="H218">
        <v>0</v>
      </c>
    </row>
    <row r="219" spans="1:8" x14ac:dyDescent="0.55000000000000004">
      <c r="A219" s="11" t="str">
        <f t="shared" si="9"/>
        <v>7月</v>
      </c>
      <c r="B219" s="11" t="str">
        <f t="shared" si="10"/>
        <v>7月9日</v>
      </c>
      <c r="C219" s="11" t="str">
        <f t="shared" si="11"/>
        <v>24時</v>
      </c>
      <c r="D219" s="10">
        <v>45482.958333333336</v>
      </c>
      <c r="E219">
        <v>0</v>
      </c>
      <c r="F219">
        <v>0.3</v>
      </c>
      <c r="G219">
        <v>0</v>
      </c>
      <c r="H219">
        <v>0</v>
      </c>
    </row>
    <row r="220" spans="1:8" x14ac:dyDescent="0.55000000000000004">
      <c r="A220" s="11" t="str">
        <f t="shared" si="9"/>
        <v>7月</v>
      </c>
      <c r="B220" s="11" t="str">
        <f t="shared" si="10"/>
        <v>7月10日</v>
      </c>
      <c r="C220" s="11" t="str">
        <f t="shared" si="11"/>
        <v>1時</v>
      </c>
      <c r="D220" s="10">
        <v>45483</v>
      </c>
      <c r="E220">
        <v>0</v>
      </c>
      <c r="F220">
        <v>0.35</v>
      </c>
      <c r="G220">
        <v>0</v>
      </c>
      <c r="H220">
        <v>0</v>
      </c>
    </row>
    <row r="221" spans="1:8" x14ac:dyDescent="0.55000000000000004">
      <c r="A221" s="11" t="str">
        <f t="shared" si="9"/>
        <v>7月</v>
      </c>
      <c r="B221" s="11" t="str">
        <f t="shared" si="10"/>
        <v>7月10日</v>
      </c>
      <c r="C221" s="11" t="str">
        <f t="shared" si="11"/>
        <v>2時</v>
      </c>
      <c r="D221" s="10">
        <v>45483.041666666664</v>
      </c>
      <c r="E221">
        <v>0</v>
      </c>
      <c r="F221">
        <v>0.21</v>
      </c>
      <c r="G221">
        <v>0</v>
      </c>
      <c r="H221">
        <v>0</v>
      </c>
    </row>
    <row r="222" spans="1:8" x14ac:dyDescent="0.55000000000000004">
      <c r="A222" s="11" t="str">
        <f t="shared" si="9"/>
        <v>7月</v>
      </c>
      <c r="B222" s="11" t="str">
        <f t="shared" si="10"/>
        <v>7月10日</v>
      </c>
      <c r="C222" s="11" t="str">
        <f t="shared" si="11"/>
        <v>3時</v>
      </c>
      <c r="D222" s="10">
        <v>45483.083333333336</v>
      </c>
      <c r="E222">
        <v>0</v>
      </c>
      <c r="F222">
        <v>0.33</v>
      </c>
      <c r="G222">
        <v>0</v>
      </c>
      <c r="H222">
        <v>0</v>
      </c>
    </row>
    <row r="223" spans="1:8" x14ac:dyDescent="0.55000000000000004">
      <c r="A223" s="11" t="str">
        <f t="shared" si="9"/>
        <v>7月</v>
      </c>
      <c r="B223" s="11" t="str">
        <f t="shared" si="10"/>
        <v>7月10日</v>
      </c>
      <c r="C223" s="11" t="str">
        <f t="shared" si="11"/>
        <v>4時</v>
      </c>
      <c r="D223" s="10">
        <v>45483.125</v>
      </c>
      <c r="E223">
        <v>0</v>
      </c>
      <c r="F223">
        <v>0.25</v>
      </c>
      <c r="G223">
        <v>0</v>
      </c>
      <c r="H223">
        <v>0</v>
      </c>
    </row>
    <row r="224" spans="1:8" x14ac:dyDescent="0.55000000000000004">
      <c r="A224" s="11" t="str">
        <f t="shared" si="9"/>
        <v>7月</v>
      </c>
      <c r="B224" s="11" t="str">
        <f t="shared" si="10"/>
        <v>7月10日</v>
      </c>
      <c r="C224" s="11" t="str">
        <f t="shared" si="11"/>
        <v>5時</v>
      </c>
      <c r="D224" s="10">
        <v>45483.166666666664</v>
      </c>
      <c r="E224">
        <v>0.01</v>
      </c>
      <c r="F224">
        <v>0.36</v>
      </c>
      <c r="G224">
        <v>0</v>
      </c>
      <c r="H224">
        <v>0.19</v>
      </c>
    </row>
    <row r="225" spans="1:8" x14ac:dyDescent="0.55000000000000004">
      <c r="A225" s="11" t="str">
        <f t="shared" si="9"/>
        <v>7月</v>
      </c>
      <c r="B225" s="11" t="str">
        <f t="shared" si="10"/>
        <v>7月10日</v>
      </c>
      <c r="C225" s="11" t="str">
        <f t="shared" si="11"/>
        <v>6時</v>
      </c>
      <c r="D225" s="10">
        <v>45483.208333333336</v>
      </c>
      <c r="E225">
        <v>0.52</v>
      </c>
      <c r="F225">
        <v>0.22</v>
      </c>
      <c r="G225">
        <v>0.01</v>
      </c>
      <c r="H225">
        <v>0.05</v>
      </c>
    </row>
    <row r="226" spans="1:8" x14ac:dyDescent="0.55000000000000004">
      <c r="A226" s="11" t="str">
        <f t="shared" si="9"/>
        <v>7月</v>
      </c>
      <c r="B226" s="11" t="str">
        <f t="shared" si="10"/>
        <v>7月10日</v>
      </c>
      <c r="C226" s="11" t="str">
        <f t="shared" si="11"/>
        <v>7時</v>
      </c>
      <c r="D226" s="10">
        <v>45483.25</v>
      </c>
      <c r="E226">
        <v>2.2200000000000002</v>
      </c>
      <c r="F226">
        <v>0.32</v>
      </c>
      <c r="G226">
        <v>0</v>
      </c>
      <c r="H226">
        <v>0</v>
      </c>
    </row>
    <row r="227" spans="1:8" x14ac:dyDescent="0.55000000000000004">
      <c r="A227" s="11" t="str">
        <f t="shared" si="9"/>
        <v>7月</v>
      </c>
      <c r="B227" s="11" t="str">
        <f t="shared" si="10"/>
        <v>7月10日</v>
      </c>
      <c r="C227" s="11" t="str">
        <f t="shared" si="11"/>
        <v>8時</v>
      </c>
      <c r="D227" s="10">
        <v>45483.291666666664</v>
      </c>
      <c r="E227">
        <v>2.35</v>
      </c>
      <c r="F227">
        <v>0.25</v>
      </c>
      <c r="G227">
        <v>0.01</v>
      </c>
      <c r="H227">
        <v>0</v>
      </c>
    </row>
    <row r="228" spans="1:8" x14ac:dyDescent="0.55000000000000004">
      <c r="A228" s="11" t="str">
        <f t="shared" si="9"/>
        <v>7月</v>
      </c>
      <c r="B228" s="11" t="str">
        <f t="shared" si="10"/>
        <v>7月10日</v>
      </c>
      <c r="C228" s="11" t="str">
        <f t="shared" si="11"/>
        <v>9時</v>
      </c>
      <c r="D228" s="10">
        <v>45483.333333333336</v>
      </c>
      <c r="E228">
        <v>5.0599999999999996</v>
      </c>
      <c r="F228">
        <v>0.23</v>
      </c>
      <c r="G228">
        <v>2.46</v>
      </c>
      <c r="H228">
        <v>0</v>
      </c>
    </row>
    <row r="229" spans="1:8" x14ac:dyDescent="0.55000000000000004">
      <c r="A229" s="11" t="str">
        <f t="shared" si="9"/>
        <v>7月</v>
      </c>
      <c r="B229" s="11" t="str">
        <f t="shared" si="10"/>
        <v>7月10日</v>
      </c>
      <c r="C229" s="11" t="str">
        <f t="shared" si="11"/>
        <v>10時</v>
      </c>
      <c r="D229" s="10">
        <v>45483.375</v>
      </c>
      <c r="E229">
        <v>4.7</v>
      </c>
      <c r="F229">
        <v>0.21</v>
      </c>
      <c r="G229">
        <v>4.49</v>
      </c>
      <c r="H229">
        <v>0</v>
      </c>
    </row>
    <row r="230" spans="1:8" x14ac:dyDescent="0.55000000000000004">
      <c r="A230" s="11" t="str">
        <f t="shared" si="9"/>
        <v>7月</v>
      </c>
      <c r="B230" s="11" t="str">
        <f t="shared" si="10"/>
        <v>7月10日</v>
      </c>
      <c r="C230" s="11" t="str">
        <f t="shared" si="11"/>
        <v>11時</v>
      </c>
      <c r="D230" s="10">
        <v>45483.416666666664</v>
      </c>
      <c r="E230">
        <v>4.79</v>
      </c>
      <c r="F230">
        <v>0.17</v>
      </c>
      <c r="G230">
        <v>4.6100000000000003</v>
      </c>
      <c r="H230">
        <v>0</v>
      </c>
    </row>
    <row r="231" spans="1:8" x14ac:dyDescent="0.55000000000000004">
      <c r="A231" s="11" t="str">
        <f t="shared" si="9"/>
        <v>7月</v>
      </c>
      <c r="B231" s="11" t="str">
        <f t="shared" si="10"/>
        <v>7月10日</v>
      </c>
      <c r="C231" s="11" t="str">
        <f t="shared" si="11"/>
        <v>12時</v>
      </c>
      <c r="D231" s="10">
        <v>45483.458333333336</v>
      </c>
      <c r="E231">
        <v>3.06</v>
      </c>
      <c r="F231">
        <v>0.19</v>
      </c>
      <c r="G231">
        <v>2.87</v>
      </c>
      <c r="H231">
        <v>0</v>
      </c>
    </row>
    <row r="232" spans="1:8" x14ac:dyDescent="0.55000000000000004">
      <c r="A232" s="11" t="str">
        <f t="shared" si="9"/>
        <v>7月</v>
      </c>
      <c r="B232" s="11" t="str">
        <f t="shared" si="10"/>
        <v>7月10日</v>
      </c>
      <c r="C232" s="11" t="str">
        <f t="shared" si="11"/>
        <v>13時</v>
      </c>
      <c r="D232" s="10">
        <v>45483.5</v>
      </c>
      <c r="E232">
        <v>2.21</v>
      </c>
      <c r="F232">
        <v>0.18</v>
      </c>
      <c r="G232">
        <v>2.04</v>
      </c>
      <c r="H232">
        <v>0</v>
      </c>
    </row>
    <row r="233" spans="1:8" x14ac:dyDescent="0.55000000000000004">
      <c r="A233" s="11" t="str">
        <f t="shared" si="9"/>
        <v>7月</v>
      </c>
      <c r="B233" s="11" t="str">
        <f t="shared" si="10"/>
        <v>7月10日</v>
      </c>
      <c r="C233" s="11" t="str">
        <f t="shared" si="11"/>
        <v>14時</v>
      </c>
      <c r="D233" s="10">
        <v>45483.541666666664</v>
      </c>
      <c r="E233">
        <v>1.34</v>
      </c>
      <c r="F233">
        <v>0.18</v>
      </c>
      <c r="G233">
        <v>1.1599999999999999</v>
      </c>
      <c r="H233">
        <v>0</v>
      </c>
    </row>
    <row r="234" spans="1:8" x14ac:dyDescent="0.55000000000000004">
      <c r="A234" s="11" t="str">
        <f t="shared" si="9"/>
        <v>7月</v>
      </c>
      <c r="B234" s="11" t="str">
        <f t="shared" si="10"/>
        <v>7月10日</v>
      </c>
      <c r="C234" s="11" t="str">
        <f t="shared" si="11"/>
        <v>15時</v>
      </c>
      <c r="D234" s="10">
        <v>45483.583333333336</v>
      </c>
      <c r="E234">
        <v>1.43</v>
      </c>
      <c r="F234">
        <v>0.17</v>
      </c>
      <c r="G234">
        <v>1.26</v>
      </c>
      <c r="H234">
        <v>0</v>
      </c>
    </row>
    <row r="235" spans="1:8" x14ac:dyDescent="0.55000000000000004">
      <c r="A235" s="11" t="str">
        <f t="shared" si="9"/>
        <v>7月</v>
      </c>
      <c r="B235" s="11" t="str">
        <f t="shared" si="10"/>
        <v>7月10日</v>
      </c>
      <c r="C235" s="11" t="str">
        <f t="shared" si="11"/>
        <v>16時</v>
      </c>
      <c r="D235" s="10">
        <v>45483.625</v>
      </c>
      <c r="E235">
        <v>1.07</v>
      </c>
      <c r="F235">
        <v>0.18</v>
      </c>
      <c r="G235">
        <v>0.89</v>
      </c>
      <c r="H235">
        <v>0</v>
      </c>
    </row>
    <row r="236" spans="1:8" x14ac:dyDescent="0.55000000000000004">
      <c r="A236" s="11" t="str">
        <f t="shared" si="9"/>
        <v>7月</v>
      </c>
      <c r="B236" s="11" t="str">
        <f t="shared" si="10"/>
        <v>7月10日</v>
      </c>
      <c r="C236" s="11" t="str">
        <f t="shared" si="11"/>
        <v>17時</v>
      </c>
      <c r="D236" s="10">
        <v>45483.666666666664</v>
      </c>
      <c r="E236">
        <v>0.31</v>
      </c>
      <c r="F236">
        <v>0.66</v>
      </c>
      <c r="G236">
        <v>0.11</v>
      </c>
      <c r="H236">
        <v>0</v>
      </c>
    </row>
    <row r="237" spans="1:8" x14ac:dyDescent="0.55000000000000004">
      <c r="A237" s="11" t="str">
        <f t="shared" si="9"/>
        <v>7月</v>
      </c>
      <c r="B237" s="11" t="str">
        <f t="shared" si="10"/>
        <v>7月10日</v>
      </c>
      <c r="C237" s="11" t="str">
        <f t="shared" si="11"/>
        <v>18時</v>
      </c>
      <c r="D237" s="10">
        <v>45483.708333333336</v>
      </c>
      <c r="E237">
        <v>0.2</v>
      </c>
      <c r="F237">
        <v>0.81</v>
      </c>
      <c r="G237">
        <v>0.01</v>
      </c>
      <c r="H237">
        <v>0.01</v>
      </c>
    </row>
    <row r="238" spans="1:8" x14ac:dyDescent="0.55000000000000004">
      <c r="A238" s="11" t="str">
        <f t="shared" si="9"/>
        <v>7月</v>
      </c>
      <c r="B238" s="11" t="str">
        <f t="shared" si="10"/>
        <v>7月10日</v>
      </c>
      <c r="C238" s="11" t="str">
        <f t="shared" si="11"/>
        <v>19時</v>
      </c>
      <c r="D238" s="10">
        <v>45483.75</v>
      </c>
      <c r="E238">
        <v>0</v>
      </c>
      <c r="F238">
        <v>0.56999999999999995</v>
      </c>
      <c r="G238">
        <v>0.01</v>
      </c>
      <c r="H238">
        <v>0.01</v>
      </c>
    </row>
    <row r="239" spans="1:8" x14ac:dyDescent="0.55000000000000004">
      <c r="A239" s="11" t="str">
        <f t="shared" si="9"/>
        <v>7月</v>
      </c>
      <c r="B239" s="11" t="str">
        <f t="shared" si="10"/>
        <v>7月10日</v>
      </c>
      <c r="C239" s="11" t="str">
        <f t="shared" si="11"/>
        <v>20時</v>
      </c>
      <c r="D239" s="10">
        <v>45483.791666666664</v>
      </c>
      <c r="E239">
        <v>0</v>
      </c>
      <c r="F239">
        <v>0.64</v>
      </c>
      <c r="G239">
        <v>0.01</v>
      </c>
      <c r="H239">
        <v>0.01</v>
      </c>
    </row>
    <row r="240" spans="1:8" x14ac:dyDescent="0.55000000000000004">
      <c r="A240" s="11" t="str">
        <f t="shared" si="9"/>
        <v>7月</v>
      </c>
      <c r="B240" s="11" t="str">
        <f t="shared" si="10"/>
        <v>7月10日</v>
      </c>
      <c r="C240" s="11" t="str">
        <f t="shared" si="11"/>
        <v>21時</v>
      </c>
      <c r="D240" s="10">
        <v>45483.833333333336</v>
      </c>
      <c r="E240">
        <v>0</v>
      </c>
      <c r="F240">
        <v>0.72</v>
      </c>
      <c r="G240">
        <v>0.01</v>
      </c>
      <c r="H240">
        <v>0.01</v>
      </c>
    </row>
    <row r="241" spans="1:8" x14ac:dyDescent="0.55000000000000004">
      <c r="A241" s="11" t="str">
        <f t="shared" si="9"/>
        <v>7月</v>
      </c>
      <c r="B241" s="11" t="str">
        <f t="shared" si="10"/>
        <v>7月10日</v>
      </c>
      <c r="C241" s="11" t="str">
        <f t="shared" si="11"/>
        <v>22時</v>
      </c>
      <c r="D241" s="10">
        <v>45483.875</v>
      </c>
      <c r="E241">
        <v>0</v>
      </c>
      <c r="F241">
        <v>0.44</v>
      </c>
      <c r="G241">
        <v>0</v>
      </c>
      <c r="H241">
        <v>0</v>
      </c>
    </row>
    <row r="242" spans="1:8" x14ac:dyDescent="0.55000000000000004">
      <c r="A242" s="11" t="str">
        <f t="shared" si="9"/>
        <v>7月</v>
      </c>
      <c r="B242" s="11" t="str">
        <f t="shared" si="10"/>
        <v>7月10日</v>
      </c>
      <c r="C242" s="11" t="str">
        <f t="shared" si="11"/>
        <v>23時</v>
      </c>
      <c r="D242" s="10">
        <v>45483.916666666664</v>
      </c>
      <c r="E242">
        <v>0</v>
      </c>
      <c r="F242">
        <v>0.27</v>
      </c>
      <c r="G242">
        <v>0</v>
      </c>
      <c r="H242">
        <v>0</v>
      </c>
    </row>
    <row r="243" spans="1:8" x14ac:dyDescent="0.55000000000000004">
      <c r="A243" s="11" t="str">
        <f t="shared" si="9"/>
        <v>7月</v>
      </c>
      <c r="B243" s="11" t="str">
        <f t="shared" si="10"/>
        <v>7月10日</v>
      </c>
      <c r="C243" s="11" t="str">
        <f t="shared" si="11"/>
        <v>24時</v>
      </c>
      <c r="D243" s="10">
        <v>45483.958333333336</v>
      </c>
      <c r="E243">
        <v>0</v>
      </c>
      <c r="F243">
        <v>0.27</v>
      </c>
      <c r="G243">
        <v>0</v>
      </c>
      <c r="H243">
        <v>0</v>
      </c>
    </row>
    <row r="244" spans="1:8" x14ac:dyDescent="0.55000000000000004">
      <c r="A244" s="11" t="str">
        <f t="shared" si="9"/>
        <v>7月</v>
      </c>
      <c r="B244" s="11" t="str">
        <f t="shared" si="10"/>
        <v>7月11日</v>
      </c>
      <c r="C244" s="11" t="str">
        <f t="shared" si="11"/>
        <v>1時</v>
      </c>
      <c r="D244" s="10">
        <v>45484</v>
      </c>
      <c r="E244">
        <v>0</v>
      </c>
      <c r="F244">
        <v>0.23</v>
      </c>
      <c r="G244">
        <v>0</v>
      </c>
      <c r="H244">
        <v>0</v>
      </c>
    </row>
    <row r="245" spans="1:8" x14ac:dyDescent="0.55000000000000004">
      <c r="A245" s="11" t="str">
        <f t="shared" ref="A245:A289" si="12">MONTH(D245)&amp;"月"</f>
        <v>7月</v>
      </c>
      <c r="B245" s="11" t="str">
        <f t="shared" ref="B245:B289" si="13">A245&amp;DAY(D245)&amp;"日"</f>
        <v>7月11日</v>
      </c>
      <c r="C245" s="11" t="str">
        <f t="shared" ref="C245:C289" si="14">HOUR(D245)+1&amp;"時"</f>
        <v>2時</v>
      </c>
      <c r="D245" s="10">
        <v>45484.041666666664</v>
      </c>
      <c r="E245">
        <v>0</v>
      </c>
      <c r="F245">
        <v>0.26</v>
      </c>
      <c r="G245">
        <v>0</v>
      </c>
      <c r="H245">
        <v>0</v>
      </c>
    </row>
    <row r="246" spans="1:8" x14ac:dyDescent="0.55000000000000004">
      <c r="A246" s="11" t="str">
        <f t="shared" si="12"/>
        <v>7月</v>
      </c>
      <c r="B246" s="11" t="str">
        <f t="shared" si="13"/>
        <v>7月11日</v>
      </c>
      <c r="C246" s="11" t="str">
        <f t="shared" si="14"/>
        <v>3時</v>
      </c>
      <c r="D246" s="10">
        <v>45484.083333333336</v>
      </c>
      <c r="E246">
        <v>0</v>
      </c>
      <c r="F246">
        <v>0.2</v>
      </c>
      <c r="G246">
        <v>0</v>
      </c>
      <c r="H246">
        <v>0</v>
      </c>
    </row>
    <row r="247" spans="1:8" x14ac:dyDescent="0.55000000000000004">
      <c r="A247" s="11" t="str">
        <f t="shared" si="12"/>
        <v>7月</v>
      </c>
      <c r="B247" s="11" t="str">
        <f t="shared" si="13"/>
        <v>7月11日</v>
      </c>
      <c r="C247" s="11" t="str">
        <f t="shared" si="14"/>
        <v>4時</v>
      </c>
      <c r="D247" s="10">
        <v>45484.125</v>
      </c>
      <c r="E247">
        <v>0</v>
      </c>
      <c r="F247">
        <v>0.24</v>
      </c>
      <c r="G247">
        <v>0</v>
      </c>
      <c r="H247">
        <v>0</v>
      </c>
    </row>
    <row r="248" spans="1:8" x14ac:dyDescent="0.55000000000000004">
      <c r="A248" s="11" t="str">
        <f t="shared" si="12"/>
        <v>7月</v>
      </c>
      <c r="B248" s="11" t="str">
        <f t="shared" si="13"/>
        <v>7月11日</v>
      </c>
      <c r="C248" s="11" t="str">
        <f t="shared" si="14"/>
        <v>5時</v>
      </c>
      <c r="D248" s="10">
        <v>45484.166666666664</v>
      </c>
      <c r="E248">
        <v>0.02</v>
      </c>
      <c r="F248">
        <v>0.44</v>
      </c>
      <c r="G248">
        <v>0.01</v>
      </c>
      <c r="H248">
        <v>0.03</v>
      </c>
    </row>
    <row r="249" spans="1:8" x14ac:dyDescent="0.55000000000000004">
      <c r="A249" s="11" t="str">
        <f t="shared" si="12"/>
        <v>7月</v>
      </c>
      <c r="B249" s="11" t="str">
        <f t="shared" si="13"/>
        <v>7月11日</v>
      </c>
      <c r="C249" s="11" t="str">
        <f t="shared" si="14"/>
        <v>6時</v>
      </c>
      <c r="D249" s="10">
        <v>45484.208333333336</v>
      </c>
      <c r="E249">
        <v>0.67</v>
      </c>
      <c r="F249">
        <v>0.4</v>
      </c>
      <c r="G249">
        <v>0.01</v>
      </c>
      <c r="H249">
        <v>0.06</v>
      </c>
    </row>
    <row r="250" spans="1:8" x14ac:dyDescent="0.55000000000000004">
      <c r="A250" s="11" t="str">
        <f t="shared" si="12"/>
        <v>7月</v>
      </c>
      <c r="B250" s="11" t="str">
        <f t="shared" si="13"/>
        <v>7月11日</v>
      </c>
      <c r="C250" s="11" t="str">
        <f t="shared" si="14"/>
        <v>7時</v>
      </c>
      <c r="D250" s="10">
        <v>45484.25</v>
      </c>
      <c r="E250">
        <v>1.81</v>
      </c>
      <c r="F250">
        <v>0.54</v>
      </c>
      <c r="G250">
        <v>0</v>
      </c>
      <c r="H250">
        <v>0</v>
      </c>
    </row>
    <row r="251" spans="1:8" x14ac:dyDescent="0.55000000000000004">
      <c r="A251" s="11" t="str">
        <f t="shared" si="12"/>
        <v>7月</v>
      </c>
      <c r="B251" s="11" t="str">
        <f t="shared" si="13"/>
        <v>7月11日</v>
      </c>
      <c r="C251" s="11" t="str">
        <f t="shared" si="14"/>
        <v>8時</v>
      </c>
      <c r="D251" s="10">
        <v>45484.291666666664</v>
      </c>
      <c r="E251">
        <v>3.41</v>
      </c>
      <c r="F251">
        <v>0.32</v>
      </c>
      <c r="G251">
        <v>0.28000000000000003</v>
      </c>
      <c r="H251">
        <v>0</v>
      </c>
    </row>
    <row r="252" spans="1:8" x14ac:dyDescent="0.55000000000000004">
      <c r="A252" s="11" t="str">
        <f t="shared" si="12"/>
        <v>7月</v>
      </c>
      <c r="B252" s="11" t="str">
        <f t="shared" si="13"/>
        <v>7月11日</v>
      </c>
      <c r="C252" s="11" t="str">
        <f t="shared" si="14"/>
        <v>9時</v>
      </c>
      <c r="D252" s="10">
        <v>45484.333333333336</v>
      </c>
      <c r="E252">
        <v>4.29</v>
      </c>
      <c r="F252">
        <v>0.18</v>
      </c>
      <c r="G252">
        <v>1.74</v>
      </c>
      <c r="H252">
        <v>0</v>
      </c>
    </row>
    <row r="253" spans="1:8" x14ac:dyDescent="0.55000000000000004">
      <c r="A253" s="11" t="str">
        <f t="shared" si="12"/>
        <v>7月</v>
      </c>
      <c r="B253" s="11" t="str">
        <f t="shared" si="13"/>
        <v>7月11日</v>
      </c>
      <c r="C253" s="11" t="str">
        <f t="shared" si="14"/>
        <v>10時</v>
      </c>
      <c r="D253" s="10">
        <v>45484.375</v>
      </c>
      <c r="E253">
        <v>3.59</v>
      </c>
      <c r="F253">
        <v>0.2</v>
      </c>
      <c r="G253">
        <v>3.39</v>
      </c>
      <c r="H253">
        <v>0</v>
      </c>
    </row>
    <row r="254" spans="1:8" x14ac:dyDescent="0.55000000000000004">
      <c r="A254" s="11" t="str">
        <f t="shared" si="12"/>
        <v>7月</v>
      </c>
      <c r="B254" s="11" t="str">
        <f t="shared" si="13"/>
        <v>7月11日</v>
      </c>
      <c r="C254" s="11" t="str">
        <f t="shared" si="14"/>
        <v>11時</v>
      </c>
      <c r="D254" s="10">
        <v>45484.416666666664</v>
      </c>
      <c r="E254">
        <v>4.72</v>
      </c>
      <c r="F254">
        <v>0.21</v>
      </c>
      <c r="G254">
        <v>4.51</v>
      </c>
      <c r="H254">
        <v>0</v>
      </c>
    </row>
    <row r="255" spans="1:8" x14ac:dyDescent="0.55000000000000004">
      <c r="A255" s="11" t="str">
        <f t="shared" si="12"/>
        <v>7月</v>
      </c>
      <c r="B255" s="11" t="str">
        <f t="shared" si="13"/>
        <v>7月11日</v>
      </c>
      <c r="C255" s="11" t="str">
        <f t="shared" si="14"/>
        <v>12時</v>
      </c>
      <c r="D255" s="10">
        <v>45484.458333333336</v>
      </c>
      <c r="E255">
        <v>7.4</v>
      </c>
      <c r="F255">
        <v>0.18</v>
      </c>
      <c r="G255">
        <v>7.22</v>
      </c>
      <c r="H255">
        <v>0</v>
      </c>
    </row>
    <row r="256" spans="1:8" x14ac:dyDescent="0.55000000000000004">
      <c r="A256" s="11" t="str">
        <f t="shared" si="12"/>
        <v>7月</v>
      </c>
      <c r="B256" s="11" t="str">
        <f t="shared" si="13"/>
        <v>7月11日</v>
      </c>
      <c r="C256" s="11" t="str">
        <f t="shared" si="14"/>
        <v>13時</v>
      </c>
      <c r="D256" s="10">
        <v>45484.5</v>
      </c>
      <c r="E256">
        <v>7.22</v>
      </c>
      <c r="F256">
        <v>0.17</v>
      </c>
      <c r="G256">
        <v>7.06</v>
      </c>
      <c r="H256">
        <v>0</v>
      </c>
    </row>
    <row r="257" spans="1:8" x14ac:dyDescent="0.55000000000000004">
      <c r="A257" s="11" t="str">
        <f t="shared" si="12"/>
        <v>7月</v>
      </c>
      <c r="B257" s="11" t="str">
        <f t="shared" si="13"/>
        <v>7月11日</v>
      </c>
      <c r="C257" s="11" t="str">
        <f t="shared" si="14"/>
        <v>14時</v>
      </c>
      <c r="D257" s="10">
        <v>45484.541666666664</v>
      </c>
      <c r="E257">
        <v>6.08</v>
      </c>
      <c r="F257">
        <v>0.16</v>
      </c>
      <c r="G257">
        <v>5.93</v>
      </c>
      <c r="H257">
        <v>0</v>
      </c>
    </row>
    <row r="258" spans="1:8" x14ac:dyDescent="0.55000000000000004">
      <c r="A258" s="11" t="str">
        <f t="shared" si="12"/>
        <v>7月</v>
      </c>
      <c r="B258" s="11" t="str">
        <f t="shared" si="13"/>
        <v>7月11日</v>
      </c>
      <c r="C258" s="11" t="str">
        <f t="shared" si="14"/>
        <v>15時</v>
      </c>
      <c r="D258" s="10">
        <v>45484.583333333336</v>
      </c>
      <c r="E258">
        <v>5.17</v>
      </c>
      <c r="F258">
        <v>0.18</v>
      </c>
      <c r="G258">
        <v>4.99</v>
      </c>
      <c r="H258">
        <v>0</v>
      </c>
    </row>
    <row r="259" spans="1:8" x14ac:dyDescent="0.55000000000000004">
      <c r="A259" s="11" t="str">
        <f t="shared" si="12"/>
        <v>7月</v>
      </c>
      <c r="B259" s="11" t="str">
        <f t="shared" si="13"/>
        <v>7月11日</v>
      </c>
      <c r="C259" s="11" t="str">
        <f t="shared" si="14"/>
        <v>16時</v>
      </c>
      <c r="D259" s="10">
        <v>45484.625</v>
      </c>
      <c r="E259">
        <v>5.27</v>
      </c>
      <c r="F259">
        <v>0.17</v>
      </c>
      <c r="G259">
        <v>5.1100000000000003</v>
      </c>
      <c r="H259">
        <v>0</v>
      </c>
    </row>
    <row r="260" spans="1:8" x14ac:dyDescent="0.55000000000000004">
      <c r="A260" s="11" t="str">
        <f t="shared" si="12"/>
        <v>7月</v>
      </c>
      <c r="B260" s="11" t="str">
        <f t="shared" si="13"/>
        <v>7月11日</v>
      </c>
      <c r="C260" s="11" t="str">
        <f t="shared" si="14"/>
        <v>17時</v>
      </c>
      <c r="D260" s="10">
        <v>45484.666666666664</v>
      </c>
      <c r="E260">
        <v>3.44</v>
      </c>
      <c r="F260">
        <v>0.59</v>
      </c>
      <c r="G260">
        <v>2.85</v>
      </c>
      <c r="H260">
        <v>0</v>
      </c>
    </row>
    <row r="261" spans="1:8" x14ac:dyDescent="0.55000000000000004">
      <c r="A261" s="11" t="str">
        <f t="shared" si="12"/>
        <v>7月</v>
      </c>
      <c r="B261" s="11" t="str">
        <f t="shared" si="13"/>
        <v>7月11日</v>
      </c>
      <c r="C261" s="11" t="str">
        <f t="shared" si="14"/>
        <v>18時</v>
      </c>
      <c r="D261" s="10">
        <v>45484.708333333336</v>
      </c>
      <c r="E261">
        <v>1.38</v>
      </c>
      <c r="F261">
        <v>1.0900000000000001</v>
      </c>
      <c r="G261">
        <v>0.38</v>
      </c>
      <c r="H261">
        <v>0</v>
      </c>
    </row>
    <row r="262" spans="1:8" x14ac:dyDescent="0.55000000000000004">
      <c r="A262" s="11" t="str">
        <f t="shared" si="12"/>
        <v>7月</v>
      </c>
      <c r="B262" s="11" t="str">
        <f t="shared" si="13"/>
        <v>7月11日</v>
      </c>
      <c r="C262" s="11" t="str">
        <f t="shared" si="14"/>
        <v>19時</v>
      </c>
      <c r="D262" s="10">
        <v>45484.75</v>
      </c>
      <c r="E262">
        <v>0.21</v>
      </c>
      <c r="F262">
        <v>1.2</v>
      </c>
      <c r="G262">
        <v>0.02</v>
      </c>
      <c r="H262">
        <v>0.01</v>
      </c>
    </row>
    <row r="263" spans="1:8" x14ac:dyDescent="0.55000000000000004">
      <c r="A263" s="11" t="str">
        <f t="shared" si="12"/>
        <v>7月</v>
      </c>
      <c r="B263" s="11" t="str">
        <f t="shared" si="13"/>
        <v>7月11日</v>
      </c>
      <c r="C263" s="11" t="str">
        <f t="shared" si="14"/>
        <v>20時</v>
      </c>
      <c r="D263" s="10">
        <v>45484.791666666664</v>
      </c>
      <c r="E263">
        <v>0</v>
      </c>
      <c r="F263">
        <v>0.64</v>
      </c>
      <c r="G263">
        <v>0.01</v>
      </c>
      <c r="H263">
        <v>0.01</v>
      </c>
    </row>
    <row r="264" spans="1:8" x14ac:dyDescent="0.55000000000000004">
      <c r="A264" s="11" t="str">
        <f t="shared" si="12"/>
        <v>7月</v>
      </c>
      <c r="B264" s="11" t="str">
        <f t="shared" si="13"/>
        <v>7月11日</v>
      </c>
      <c r="C264" s="11" t="str">
        <f t="shared" si="14"/>
        <v>21時</v>
      </c>
      <c r="D264" s="10">
        <v>45484.833333333336</v>
      </c>
      <c r="E264">
        <v>0</v>
      </c>
      <c r="F264">
        <v>0.52</v>
      </c>
      <c r="G264">
        <v>0</v>
      </c>
      <c r="H264">
        <v>0</v>
      </c>
    </row>
    <row r="265" spans="1:8" x14ac:dyDescent="0.55000000000000004">
      <c r="A265" s="11" t="str">
        <f t="shared" si="12"/>
        <v>7月</v>
      </c>
      <c r="B265" s="11" t="str">
        <f t="shared" si="13"/>
        <v>7月11日</v>
      </c>
      <c r="C265" s="11" t="str">
        <f t="shared" si="14"/>
        <v>22時</v>
      </c>
      <c r="D265" s="10">
        <v>45484.875</v>
      </c>
      <c r="E265">
        <v>0</v>
      </c>
      <c r="F265">
        <v>0.33</v>
      </c>
      <c r="G265">
        <v>0</v>
      </c>
      <c r="H265">
        <v>0</v>
      </c>
    </row>
    <row r="266" spans="1:8" x14ac:dyDescent="0.55000000000000004">
      <c r="A266" s="11" t="str">
        <f t="shared" si="12"/>
        <v>7月</v>
      </c>
      <c r="B266" s="11" t="str">
        <f t="shared" si="13"/>
        <v>7月11日</v>
      </c>
      <c r="C266" s="11" t="str">
        <f t="shared" si="14"/>
        <v>23時</v>
      </c>
      <c r="D266" s="10">
        <v>45484.916666666664</v>
      </c>
      <c r="E266">
        <v>0</v>
      </c>
      <c r="F266">
        <v>0.21</v>
      </c>
      <c r="G266">
        <v>0</v>
      </c>
      <c r="H266">
        <v>0</v>
      </c>
    </row>
    <row r="267" spans="1:8" x14ac:dyDescent="0.55000000000000004">
      <c r="A267" s="11" t="str">
        <f t="shared" si="12"/>
        <v>7月</v>
      </c>
      <c r="B267" s="11" t="str">
        <f t="shared" si="13"/>
        <v>7月11日</v>
      </c>
      <c r="C267" s="11" t="str">
        <f t="shared" si="14"/>
        <v>24時</v>
      </c>
      <c r="D267" s="10">
        <v>45484.958333333336</v>
      </c>
      <c r="E267">
        <v>0</v>
      </c>
      <c r="F267">
        <v>0.28999999999999998</v>
      </c>
      <c r="G267">
        <v>0</v>
      </c>
      <c r="H267">
        <v>0</v>
      </c>
    </row>
    <row r="268" spans="1:8" x14ac:dyDescent="0.55000000000000004">
      <c r="A268" s="11" t="str">
        <f t="shared" si="12"/>
        <v>7月</v>
      </c>
      <c r="B268" s="11" t="str">
        <f t="shared" si="13"/>
        <v>7月12日</v>
      </c>
      <c r="C268" s="11" t="str">
        <f t="shared" si="14"/>
        <v>1時</v>
      </c>
      <c r="D268" s="10">
        <v>45485</v>
      </c>
      <c r="E268">
        <v>0</v>
      </c>
      <c r="F268">
        <v>0.19</v>
      </c>
      <c r="G268">
        <v>0</v>
      </c>
      <c r="H268">
        <v>0</v>
      </c>
    </row>
    <row r="269" spans="1:8" x14ac:dyDescent="0.55000000000000004">
      <c r="A269" s="11" t="str">
        <f t="shared" si="12"/>
        <v>7月</v>
      </c>
      <c r="B269" s="11" t="str">
        <f t="shared" si="13"/>
        <v>7月12日</v>
      </c>
      <c r="C269" s="11" t="str">
        <f t="shared" si="14"/>
        <v>2時</v>
      </c>
      <c r="D269" s="10">
        <v>45485.041666666664</v>
      </c>
      <c r="E269">
        <v>0</v>
      </c>
      <c r="F269">
        <v>0.24</v>
      </c>
      <c r="G269">
        <v>0</v>
      </c>
      <c r="H269">
        <v>0</v>
      </c>
    </row>
    <row r="270" spans="1:8" x14ac:dyDescent="0.55000000000000004">
      <c r="A270" s="11" t="str">
        <f t="shared" si="12"/>
        <v>7月</v>
      </c>
      <c r="B270" s="11" t="str">
        <f t="shared" si="13"/>
        <v>7月12日</v>
      </c>
      <c r="C270" s="11" t="str">
        <f t="shared" si="14"/>
        <v>3時</v>
      </c>
      <c r="D270" s="10">
        <v>45485.083333333336</v>
      </c>
      <c r="E270">
        <v>0</v>
      </c>
      <c r="F270">
        <v>0.17</v>
      </c>
      <c r="G270">
        <v>0</v>
      </c>
      <c r="H270">
        <v>0</v>
      </c>
    </row>
    <row r="271" spans="1:8" x14ac:dyDescent="0.55000000000000004">
      <c r="A271" s="11" t="str">
        <f t="shared" si="12"/>
        <v>7月</v>
      </c>
      <c r="B271" s="11" t="str">
        <f t="shared" si="13"/>
        <v>7月12日</v>
      </c>
      <c r="C271" s="11" t="str">
        <f t="shared" si="14"/>
        <v>4時</v>
      </c>
      <c r="D271" s="10">
        <v>45485.125</v>
      </c>
      <c r="E271">
        <v>0</v>
      </c>
      <c r="F271">
        <v>0.19</v>
      </c>
      <c r="G271">
        <v>0</v>
      </c>
      <c r="H271">
        <v>0</v>
      </c>
    </row>
    <row r="272" spans="1:8" x14ac:dyDescent="0.55000000000000004">
      <c r="A272" s="11" t="str">
        <f t="shared" si="12"/>
        <v>7月</v>
      </c>
      <c r="B272" s="11" t="str">
        <f t="shared" si="13"/>
        <v>7月12日</v>
      </c>
      <c r="C272" s="11" t="str">
        <f t="shared" si="14"/>
        <v>5時</v>
      </c>
      <c r="D272" s="10">
        <v>45485.166666666664</v>
      </c>
      <c r="E272">
        <v>0.03</v>
      </c>
      <c r="F272">
        <v>0.35</v>
      </c>
      <c r="G272">
        <v>0.01</v>
      </c>
      <c r="H272">
        <v>0.03</v>
      </c>
    </row>
    <row r="273" spans="1:8" x14ac:dyDescent="0.55000000000000004">
      <c r="A273" s="11" t="str">
        <f t="shared" si="12"/>
        <v>7月</v>
      </c>
      <c r="B273" s="11" t="str">
        <f t="shared" si="13"/>
        <v>7月12日</v>
      </c>
      <c r="C273" s="11" t="str">
        <f t="shared" si="14"/>
        <v>6時</v>
      </c>
      <c r="D273" s="10">
        <v>45485.208333333336</v>
      </c>
      <c r="E273">
        <v>0.83</v>
      </c>
      <c r="F273">
        <v>0.27</v>
      </c>
      <c r="G273">
        <v>0.01</v>
      </c>
      <c r="H273">
        <v>0.01</v>
      </c>
    </row>
    <row r="274" spans="1:8" x14ac:dyDescent="0.55000000000000004">
      <c r="A274" s="11" t="str">
        <f t="shared" si="12"/>
        <v>7月</v>
      </c>
      <c r="B274" s="11" t="str">
        <f t="shared" si="13"/>
        <v>7月12日</v>
      </c>
      <c r="C274" s="11" t="str">
        <f t="shared" si="14"/>
        <v>7時</v>
      </c>
      <c r="D274" s="10">
        <v>45485.25</v>
      </c>
      <c r="E274">
        <v>2.44</v>
      </c>
      <c r="F274">
        <v>0.24</v>
      </c>
      <c r="G274">
        <v>0</v>
      </c>
      <c r="H274">
        <v>0</v>
      </c>
    </row>
    <row r="275" spans="1:8" x14ac:dyDescent="0.55000000000000004">
      <c r="A275" s="11" t="str">
        <f t="shared" si="12"/>
        <v>7月</v>
      </c>
      <c r="B275" s="11" t="str">
        <f t="shared" si="13"/>
        <v>7月12日</v>
      </c>
      <c r="C275" s="11" t="str">
        <f t="shared" si="14"/>
        <v>8時</v>
      </c>
      <c r="D275" s="10">
        <v>45485.291666666664</v>
      </c>
      <c r="E275">
        <v>4.1399999999999997</v>
      </c>
      <c r="F275">
        <v>0.27</v>
      </c>
      <c r="G275">
        <v>1.21</v>
      </c>
      <c r="H275">
        <v>0</v>
      </c>
    </row>
    <row r="276" spans="1:8" x14ac:dyDescent="0.55000000000000004">
      <c r="A276" s="11" t="str">
        <f t="shared" si="12"/>
        <v>7月</v>
      </c>
      <c r="B276" s="11" t="str">
        <f t="shared" si="13"/>
        <v>7月12日</v>
      </c>
      <c r="C276" s="11" t="str">
        <f t="shared" si="14"/>
        <v>9時</v>
      </c>
      <c r="D276" s="10">
        <v>45485.333333333336</v>
      </c>
      <c r="E276">
        <v>4.6900000000000004</v>
      </c>
      <c r="F276">
        <v>0.24</v>
      </c>
      <c r="G276">
        <v>4.46</v>
      </c>
      <c r="H276">
        <v>0</v>
      </c>
    </row>
    <row r="277" spans="1:8" x14ac:dyDescent="0.55000000000000004">
      <c r="A277" s="11" t="str">
        <f t="shared" si="12"/>
        <v>7月</v>
      </c>
      <c r="B277" s="11" t="str">
        <f t="shared" si="13"/>
        <v>7月12日</v>
      </c>
      <c r="C277" s="11" t="str">
        <f t="shared" si="14"/>
        <v>10時</v>
      </c>
      <c r="D277" s="10">
        <v>45485.375</v>
      </c>
      <c r="E277">
        <v>5.38</v>
      </c>
      <c r="F277">
        <v>0.17</v>
      </c>
      <c r="G277">
        <v>5.2</v>
      </c>
      <c r="H277">
        <v>0</v>
      </c>
    </row>
    <row r="278" spans="1:8" x14ac:dyDescent="0.55000000000000004">
      <c r="A278" s="11" t="str">
        <f t="shared" si="12"/>
        <v>7月</v>
      </c>
      <c r="B278" s="11" t="str">
        <f t="shared" si="13"/>
        <v>7月12日</v>
      </c>
      <c r="C278" s="11" t="str">
        <f t="shared" si="14"/>
        <v>11時</v>
      </c>
      <c r="D278" s="10">
        <v>45485.416666666664</v>
      </c>
      <c r="E278">
        <v>5.79</v>
      </c>
      <c r="F278">
        <v>0.18</v>
      </c>
      <c r="G278">
        <v>5.61</v>
      </c>
      <c r="H278">
        <v>0</v>
      </c>
    </row>
    <row r="279" spans="1:8" x14ac:dyDescent="0.55000000000000004">
      <c r="A279" s="11" t="str">
        <f t="shared" si="12"/>
        <v>7月</v>
      </c>
      <c r="B279" s="11" t="str">
        <f t="shared" si="13"/>
        <v>7月12日</v>
      </c>
      <c r="C279" s="11" t="str">
        <f t="shared" si="14"/>
        <v>12時</v>
      </c>
      <c r="D279" s="10">
        <v>45485.458333333336</v>
      </c>
      <c r="E279">
        <v>4.6100000000000003</v>
      </c>
      <c r="F279">
        <v>0.17</v>
      </c>
      <c r="G279">
        <v>4.4400000000000004</v>
      </c>
      <c r="H279">
        <v>0</v>
      </c>
    </row>
    <row r="280" spans="1:8" x14ac:dyDescent="0.55000000000000004">
      <c r="A280" s="11" t="str">
        <f t="shared" si="12"/>
        <v>7月</v>
      </c>
      <c r="B280" s="11" t="str">
        <f t="shared" si="13"/>
        <v>7月12日</v>
      </c>
      <c r="C280" s="11" t="str">
        <f t="shared" si="14"/>
        <v>13時</v>
      </c>
      <c r="D280" s="10">
        <v>45485.5</v>
      </c>
      <c r="E280">
        <v>5.88</v>
      </c>
      <c r="F280">
        <v>0.18</v>
      </c>
      <c r="G280">
        <v>5.7</v>
      </c>
      <c r="H280">
        <v>0</v>
      </c>
    </row>
    <row r="281" spans="1:8" x14ac:dyDescent="0.55000000000000004">
      <c r="A281" s="11" t="str">
        <f t="shared" si="12"/>
        <v>7月</v>
      </c>
      <c r="B281" s="11" t="str">
        <f t="shared" si="13"/>
        <v>7月12日</v>
      </c>
      <c r="C281" s="11" t="str">
        <f t="shared" si="14"/>
        <v>14時</v>
      </c>
      <c r="D281" s="10">
        <v>45485.541666666664</v>
      </c>
      <c r="E281">
        <v>5.96</v>
      </c>
      <c r="F281">
        <v>0.19</v>
      </c>
      <c r="G281">
        <v>5.77</v>
      </c>
      <c r="H281">
        <v>0</v>
      </c>
    </row>
    <row r="282" spans="1:8" x14ac:dyDescent="0.55000000000000004">
      <c r="A282" s="11" t="str">
        <f t="shared" si="12"/>
        <v>7月</v>
      </c>
      <c r="B282" s="11" t="str">
        <f t="shared" si="13"/>
        <v>7月12日</v>
      </c>
      <c r="C282" s="11" t="str">
        <f t="shared" si="14"/>
        <v>15時</v>
      </c>
      <c r="D282" s="10">
        <v>45485.583333333336</v>
      </c>
      <c r="E282">
        <v>5.43</v>
      </c>
      <c r="F282">
        <v>0.16</v>
      </c>
      <c r="G282">
        <v>5.27</v>
      </c>
      <c r="H282">
        <v>0</v>
      </c>
    </row>
    <row r="283" spans="1:8" x14ac:dyDescent="0.55000000000000004">
      <c r="A283" s="11" t="str">
        <f t="shared" si="12"/>
        <v>7月</v>
      </c>
      <c r="B283" s="11" t="str">
        <f t="shared" si="13"/>
        <v>7月12日</v>
      </c>
      <c r="C283" s="11" t="str">
        <f t="shared" si="14"/>
        <v>16時</v>
      </c>
      <c r="D283" s="10">
        <v>45485.625</v>
      </c>
      <c r="E283">
        <v>4.3</v>
      </c>
      <c r="F283">
        <v>0.17</v>
      </c>
      <c r="G283">
        <v>4.13</v>
      </c>
      <c r="H283">
        <v>0</v>
      </c>
    </row>
    <row r="284" spans="1:8" x14ac:dyDescent="0.55000000000000004">
      <c r="A284" s="11" t="str">
        <f t="shared" si="12"/>
        <v>7月</v>
      </c>
      <c r="B284" s="11" t="str">
        <f t="shared" si="13"/>
        <v>7月12日</v>
      </c>
      <c r="C284" s="11" t="str">
        <f t="shared" si="14"/>
        <v>17時</v>
      </c>
      <c r="D284" s="10">
        <v>45485.666666666664</v>
      </c>
      <c r="E284">
        <v>2.71</v>
      </c>
      <c r="F284">
        <v>0.63</v>
      </c>
      <c r="G284">
        <v>2.08</v>
      </c>
      <c r="H284">
        <v>0</v>
      </c>
    </row>
    <row r="285" spans="1:8" x14ac:dyDescent="0.55000000000000004">
      <c r="A285" s="11" t="str">
        <f t="shared" si="12"/>
        <v>7月</v>
      </c>
      <c r="B285" s="11" t="str">
        <f t="shared" si="13"/>
        <v>7月12日</v>
      </c>
      <c r="C285" s="11" t="str">
        <f t="shared" si="14"/>
        <v>18時</v>
      </c>
      <c r="D285" s="10">
        <v>45485.708333333336</v>
      </c>
      <c r="E285">
        <v>1.18</v>
      </c>
      <c r="F285">
        <v>1.1599999999999999</v>
      </c>
      <c r="G285">
        <v>0.15</v>
      </c>
      <c r="H285">
        <v>0</v>
      </c>
    </row>
    <row r="286" spans="1:8" x14ac:dyDescent="0.55000000000000004">
      <c r="A286" s="11" t="str">
        <f t="shared" si="12"/>
        <v>7月</v>
      </c>
      <c r="B286" s="11" t="str">
        <f t="shared" si="13"/>
        <v>7月12日</v>
      </c>
      <c r="C286" s="11" t="str">
        <f t="shared" si="14"/>
        <v>19時</v>
      </c>
      <c r="D286" s="10">
        <v>45485.75</v>
      </c>
      <c r="E286">
        <v>0.23</v>
      </c>
      <c r="F286">
        <v>0.53</v>
      </c>
      <c r="G286">
        <v>0.01</v>
      </c>
      <c r="H286">
        <v>0</v>
      </c>
    </row>
    <row r="287" spans="1:8" x14ac:dyDescent="0.55000000000000004">
      <c r="A287" s="11" t="str">
        <f t="shared" si="12"/>
        <v>7月</v>
      </c>
      <c r="B287" s="11" t="str">
        <f t="shared" si="13"/>
        <v>7月12日</v>
      </c>
      <c r="C287" s="11" t="str">
        <f t="shared" si="14"/>
        <v>20時</v>
      </c>
      <c r="D287" s="10">
        <v>45485.791666666664</v>
      </c>
      <c r="E287">
        <v>0</v>
      </c>
      <c r="F287">
        <v>0.38</v>
      </c>
      <c r="G287">
        <v>0</v>
      </c>
      <c r="H287">
        <v>0</v>
      </c>
    </row>
    <row r="288" spans="1:8" x14ac:dyDescent="0.55000000000000004">
      <c r="A288" s="11" t="str">
        <f t="shared" si="12"/>
        <v>7月</v>
      </c>
      <c r="B288" s="11" t="str">
        <f t="shared" si="13"/>
        <v>7月12日</v>
      </c>
      <c r="C288" s="11" t="str">
        <f t="shared" si="14"/>
        <v>21時</v>
      </c>
      <c r="D288" s="10">
        <v>45485.833333333336</v>
      </c>
      <c r="E288">
        <v>0</v>
      </c>
      <c r="F288">
        <v>0.42</v>
      </c>
      <c r="G288">
        <v>0</v>
      </c>
      <c r="H288">
        <v>0</v>
      </c>
    </row>
    <row r="289" spans="1:8" x14ac:dyDescent="0.55000000000000004">
      <c r="A289" s="11" t="str">
        <f t="shared" si="12"/>
        <v>7月</v>
      </c>
      <c r="B289" s="11" t="str">
        <f t="shared" si="13"/>
        <v>7月12日</v>
      </c>
      <c r="C289" s="11" t="str">
        <f t="shared" si="14"/>
        <v>22時</v>
      </c>
      <c r="D289" s="10">
        <v>45485.875</v>
      </c>
      <c r="E289">
        <v>0</v>
      </c>
      <c r="F289">
        <v>0.3</v>
      </c>
      <c r="G289">
        <v>0</v>
      </c>
      <c r="H289">
        <v>0</v>
      </c>
    </row>
    <row r="290" spans="1:8" x14ac:dyDescent="0.55000000000000004">
      <c r="A290" s="11" t="str">
        <f t="shared" ref="A290:A353" si="15">MONTH(D290)&amp;"月"</f>
        <v>7月</v>
      </c>
      <c r="B290" s="11" t="str">
        <f t="shared" ref="B290:B353" si="16">A290&amp;DAY(D290)&amp;"日"</f>
        <v>7月12日</v>
      </c>
      <c r="C290" s="11" t="str">
        <f t="shared" ref="C290:C353" si="17">HOUR(D290)+1&amp;"時"</f>
        <v>23時</v>
      </c>
      <c r="D290" s="10">
        <v>45485.916666666664</v>
      </c>
      <c r="E290">
        <v>0</v>
      </c>
      <c r="F290">
        <v>0.83</v>
      </c>
      <c r="G290">
        <v>0.01</v>
      </c>
      <c r="H290">
        <v>0.01</v>
      </c>
    </row>
    <row r="291" spans="1:8" x14ac:dyDescent="0.55000000000000004">
      <c r="A291" s="11" t="str">
        <f t="shared" si="15"/>
        <v>7月</v>
      </c>
      <c r="B291" s="11" t="str">
        <f t="shared" si="16"/>
        <v>7月12日</v>
      </c>
      <c r="C291" s="11" t="str">
        <f t="shared" si="17"/>
        <v>24時</v>
      </c>
      <c r="D291" s="10">
        <v>45485.958333333336</v>
      </c>
      <c r="E291">
        <v>0</v>
      </c>
      <c r="F291">
        <v>0.25</v>
      </c>
      <c r="G291">
        <v>0</v>
      </c>
      <c r="H291">
        <v>0</v>
      </c>
    </row>
    <row r="292" spans="1:8" x14ac:dyDescent="0.55000000000000004">
      <c r="A292" s="11" t="str">
        <f t="shared" si="15"/>
        <v>7月</v>
      </c>
      <c r="B292" s="11" t="str">
        <f t="shared" si="16"/>
        <v>7月13日</v>
      </c>
      <c r="C292" s="11" t="str">
        <f t="shared" si="17"/>
        <v>1時</v>
      </c>
      <c r="D292" s="10">
        <v>45486</v>
      </c>
      <c r="E292">
        <v>0</v>
      </c>
      <c r="F292">
        <v>0.38</v>
      </c>
      <c r="G292">
        <v>0</v>
      </c>
      <c r="H292">
        <v>0</v>
      </c>
    </row>
    <row r="293" spans="1:8" x14ac:dyDescent="0.55000000000000004">
      <c r="A293" s="11" t="str">
        <f t="shared" si="15"/>
        <v>7月</v>
      </c>
      <c r="B293" s="11" t="str">
        <f t="shared" si="16"/>
        <v>7月13日</v>
      </c>
      <c r="C293" s="11" t="str">
        <f t="shared" si="17"/>
        <v>2時</v>
      </c>
      <c r="D293" s="10">
        <v>45486.041666666664</v>
      </c>
      <c r="E293">
        <v>0</v>
      </c>
      <c r="F293">
        <v>0.2</v>
      </c>
      <c r="G293">
        <v>0</v>
      </c>
      <c r="H293">
        <v>0</v>
      </c>
    </row>
    <row r="294" spans="1:8" x14ac:dyDescent="0.55000000000000004">
      <c r="A294" s="11" t="str">
        <f t="shared" si="15"/>
        <v>7月</v>
      </c>
      <c r="B294" s="11" t="str">
        <f t="shared" si="16"/>
        <v>7月13日</v>
      </c>
      <c r="C294" s="11" t="str">
        <f t="shared" si="17"/>
        <v>3時</v>
      </c>
      <c r="D294" s="10">
        <v>45486.083333333336</v>
      </c>
      <c r="E294">
        <v>0</v>
      </c>
      <c r="F294">
        <v>0.23</v>
      </c>
      <c r="G294">
        <v>0</v>
      </c>
      <c r="H294">
        <v>0</v>
      </c>
    </row>
    <row r="295" spans="1:8" x14ac:dyDescent="0.55000000000000004">
      <c r="A295" s="11" t="str">
        <f t="shared" si="15"/>
        <v>7月</v>
      </c>
      <c r="B295" s="11" t="str">
        <f t="shared" si="16"/>
        <v>7月13日</v>
      </c>
      <c r="C295" s="11" t="str">
        <f t="shared" si="17"/>
        <v>4時</v>
      </c>
      <c r="D295" s="10">
        <v>45486.125</v>
      </c>
      <c r="E295">
        <v>0</v>
      </c>
      <c r="F295">
        <v>0.23</v>
      </c>
      <c r="G295">
        <v>0</v>
      </c>
      <c r="H295">
        <v>0</v>
      </c>
    </row>
    <row r="296" spans="1:8" x14ac:dyDescent="0.55000000000000004">
      <c r="A296" s="11" t="str">
        <f t="shared" si="15"/>
        <v>7月</v>
      </c>
      <c r="B296" s="11" t="str">
        <f t="shared" si="16"/>
        <v>7月13日</v>
      </c>
      <c r="C296" s="11" t="str">
        <f t="shared" si="17"/>
        <v>5時</v>
      </c>
      <c r="D296" s="10">
        <v>45486.166666666664</v>
      </c>
      <c r="E296">
        <v>0.03</v>
      </c>
      <c r="F296">
        <v>0.22</v>
      </c>
      <c r="G296">
        <v>0</v>
      </c>
      <c r="H296">
        <v>0</v>
      </c>
    </row>
    <row r="297" spans="1:8" x14ac:dyDescent="0.55000000000000004">
      <c r="A297" s="11" t="str">
        <f t="shared" si="15"/>
        <v>7月</v>
      </c>
      <c r="B297" s="11" t="str">
        <f t="shared" si="16"/>
        <v>7月13日</v>
      </c>
      <c r="C297" s="11" t="str">
        <f t="shared" si="17"/>
        <v>6時</v>
      </c>
      <c r="D297" s="10">
        <v>45486.208333333336</v>
      </c>
      <c r="E297">
        <v>0.56999999999999995</v>
      </c>
      <c r="F297">
        <v>0.22</v>
      </c>
      <c r="G297">
        <v>0.01</v>
      </c>
      <c r="H297">
        <v>0.01</v>
      </c>
    </row>
    <row r="298" spans="1:8" x14ac:dyDescent="0.55000000000000004">
      <c r="A298" s="11" t="str">
        <f t="shared" si="15"/>
        <v>7月</v>
      </c>
      <c r="B298" s="11" t="str">
        <f t="shared" si="16"/>
        <v>7月13日</v>
      </c>
      <c r="C298" s="11" t="str">
        <f t="shared" si="17"/>
        <v>7時</v>
      </c>
      <c r="D298" s="10">
        <v>45486.25</v>
      </c>
      <c r="E298">
        <v>2.21</v>
      </c>
      <c r="F298">
        <v>0.24</v>
      </c>
      <c r="G298">
        <v>0</v>
      </c>
      <c r="H298">
        <v>0</v>
      </c>
    </row>
    <row r="299" spans="1:8" x14ac:dyDescent="0.55000000000000004">
      <c r="A299" s="11" t="str">
        <f t="shared" si="15"/>
        <v>7月</v>
      </c>
      <c r="B299" s="11" t="str">
        <f t="shared" si="16"/>
        <v>7月13日</v>
      </c>
      <c r="C299" s="11" t="str">
        <f t="shared" si="17"/>
        <v>8時</v>
      </c>
      <c r="D299" s="10">
        <v>45486.291666666664</v>
      </c>
      <c r="E299">
        <v>4.2699999999999996</v>
      </c>
      <c r="F299">
        <v>0.4</v>
      </c>
      <c r="G299">
        <v>1.1200000000000001</v>
      </c>
      <c r="H299">
        <v>0.01</v>
      </c>
    </row>
    <row r="300" spans="1:8" x14ac:dyDescent="0.55000000000000004">
      <c r="A300" s="11" t="str">
        <f t="shared" si="15"/>
        <v>7月</v>
      </c>
      <c r="B300" s="11" t="str">
        <f t="shared" si="16"/>
        <v>7月13日</v>
      </c>
      <c r="C300" s="11" t="str">
        <f t="shared" si="17"/>
        <v>9時</v>
      </c>
      <c r="D300" s="10">
        <v>45486.333333333336</v>
      </c>
      <c r="E300">
        <v>5.68</v>
      </c>
      <c r="F300">
        <v>0.32</v>
      </c>
      <c r="G300">
        <v>5.37</v>
      </c>
      <c r="H300">
        <v>0</v>
      </c>
    </row>
    <row r="301" spans="1:8" x14ac:dyDescent="0.55000000000000004">
      <c r="A301" s="11" t="str">
        <f t="shared" si="15"/>
        <v>7月</v>
      </c>
      <c r="B301" s="11" t="str">
        <f t="shared" si="16"/>
        <v>7月13日</v>
      </c>
      <c r="C301" s="11" t="str">
        <f t="shared" si="17"/>
        <v>10時</v>
      </c>
      <c r="D301" s="10">
        <v>45486.375</v>
      </c>
      <c r="E301">
        <v>6.88</v>
      </c>
      <c r="F301">
        <v>0.19</v>
      </c>
      <c r="G301">
        <v>6.7</v>
      </c>
      <c r="H301">
        <v>0</v>
      </c>
    </row>
    <row r="302" spans="1:8" x14ac:dyDescent="0.55000000000000004">
      <c r="A302" s="11" t="str">
        <f t="shared" si="15"/>
        <v>7月</v>
      </c>
      <c r="B302" s="11" t="str">
        <f t="shared" si="16"/>
        <v>7月13日</v>
      </c>
      <c r="C302" s="11" t="str">
        <f t="shared" si="17"/>
        <v>11時</v>
      </c>
      <c r="D302" s="10">
        <v>45486.416666666664</v>
      </c>
      <c r="E302">
        <v>7.88</v>
      </c>
      <c r="F302">
        <v>0.16</v>
      </c>
      <c r="G302">
        <v>7.73</v>
      </c>
      <c r="H302">
        <v>0</v>
      </c>
    </row>
    <row r="303" spans="1:8" x14ac:dyDescent="0.55000000000000004">
      <c r="A303" s="11" t="str">
        <f t="shared" si="15"/>
        <v>7月</v>
      </c>
      <c r="B303" s="11" t="str">
        <f t="shared" si="16"/>
        <v>7月13日</v>
      </c>
      <c r="C303" s="11" t="str">
        <f t="shared" si="17"/>
        <v>12時</v>
      </c>
      <c r="D303" s="10">
        <v>45486.458333333336</v>
      </c>
      <c r="E303">
        <v>7.95</v>
      </c>
      <c r="F303">
        <v>0.14000000000000001</v>
      </c>
      <c r="G303">
        <v>7.81</v>
      </c>
      <c r="H303">
        <v>0</v>
      </c>
    </row>
    <row r="304" spans="1:8" x14ac:dyDescent="0.55000000000000004">
      <c r="A304" s="11" t="str">
        <f t="shared" si="15"/>
        <v>7月</v>
      </c>
      <c r="B304" s="11" t="str">
        <f t="shared" si="16"/>
        <v>7月13日</v>
      </c>
      <c r="C304" s="11" t="str">
        <f t="shared" si="17"/>
        <v>13時</v>
      </c>
      <c r="D304" s="10">
        <v>45486.5</v>
      </c>
      <c r="E304">
        <v>7.54</v>
      </c>
      <c r="F304">
        <v>0.46</v>
      </c>
      <c r="G304">
        <v>7.08</v>
      </c>
      <c r="H304">
        <v>0</v>
      </c>
    </row>
    <row r="305" spans="1:8" x14ac:dyDescent="0.55000000000000004">
      <c r="A305" s="11" t="str">
        <f t="shared" si="15"/>
        <v>7月</v>
      </c>
      <c r="B305" s="11" t="str">
        <f t="shared" si="16"/>
        <v>7月13日</v>
      </c>
      <c r="C305" s="11" t="str">
        <f t="shared" si="17"/>
        <v>14時</v>
      </c>
      <c r="D305" s="10">
        <v>45486.541666666664</v>
      </c>
      <c r="E305">
        <v>7.01</v>
      </c>
      <c r="F305">
        <v>0.4</v>
      </c>
      <c r="G305">
        <v>6.61</v>
      </c>
      <c r="H305">
        <v>0</v>
      </c>
    </row>
    <row r="306" spans="1:8" x14ac:dyDescent="0.55000000000000004">
      <c r="A306" s="11" t="str">
        <f t="shared" si="15"/>
        <v>7月</v>
      </c>
      <c r="B306" s="11" t="str">
        <f t="shared" si="16"/>
        <v>7月13日</v>
      </c>
      <c r="C306" s="11" t="str">
        <f t="shared" si="17"/>
        <v>15時</v>
      </c>
      <c r="D306" s="10">
        <v>45486.583333333336</v>
      </c>
      <c r="E306">
        <v>5.48</v>
      </c>
      <c r="F306">
        <v>0.43</v>
      </c>
      <c r="G306">
        <v>5.05</v>
      </c>
      <c r="H306">
        <v>0</v>
      </c>
    </row>
    <row r="307" spans="1:8" x14ac:dyDescent="0.55000000000000004">
      <c r="A307" s="11" t="str">
        <f t="shared" si="15"/>
        <v>7月</v>
      </c>
      <c r="B307" s="11" t="str">
        <f t="shared" si="16"/>
        <v>7月13日</v>
      </c>
      <c r="C307" s="11" t="str">
        <f t="shared" si="17"/>
        <v>16時</v>
      </c>
      <c r="D307" s="10">
        <v>45486.625</v>
      </c>
      <c r="E307">
        <v>4.75</v>
      </c>
      <c r="F307">
        <v>0.42</v>
      </c>
      <c r="G307">
        <v>4.34</v>
      </c>
      <c r="H307">
        <v>0</v>
      </c>
    </row>
    <row r="308" spans="1:8" x14ac:dyDescent="0.55000000000000004">
      <c r="A308" s="11" t="str">
        <f t="shared" si="15"/>
        <v>7月</v>
      </c>
      <c r="B308" s="11" t="str">
        <f t="shared" si="16"/>
        <v>7月13日</v>
      </c>
      <c r="C308" s="11" t="str">
        <f t="shared" si="17"/>
        <v>17時</v>
      </c>
      <c r="D308" s="10">
        <v>45486.666666666664</v>
      </c>
      <c r="E308">
        <v>2.86</v>
      </c>
      <c r="F308">
        <v>0.68</v>
      </c>
      <c r="G308">
        <v>2.1800000000000002</v>
      </c>
      <c r="H308">
        <v>0</v>
      </c>
    </row>
    <row r="309" spans="1:8" x14ac:dyDescent="0.55000000000000004">
      <c r="A309" s="11" t="str">
        <f t="shared" si="15"/>
        <v>7月</v>
      </c>
      <c r="B309" s="11" t="str">
        <f t="shared" si="16"/>
        <v>7月13日</v>
      </c>
      <c r="C309" s="11" t="str">
        <f t="shared" si="17"/>
        <v>18時</v>
      </c>
      <c r="D309" s="10">
        <v>45486.708333333336</v>
      </c>
      <c r="E309">
        <v>1.35</v>
      </c>
      <c r="F309">
        <v>1.1200000000000001</v>
      </c>
      <c r="G309">
        <v>0.35</v>
      </c>
      <c r="H309">
        <v>0</v>
      </c>
    </row>
    <row r="310" spans="1:8" x14ac:dyDescent="0.55000000000000004">
      <c r="A310" s="11" t="str">
        <f t="shared" si="15"/>
        <v>7月</v>
      </c>
      <c r="B310" s="11" t="str">
        <f t="shared" si="16"/>
        <v>7月13日</v>
      </c>
      <c r="C310" s="11" t="str">
        <f t="shared" si="17"/>
        <v>19時</v>
      </c>
      <c r="D310" s="10">
        <v>45486.75</v>
      </c>
      <c r="E310">
        <v>0.37</v>
      </c>
      <c r="F310">
        <v>0.68</v>
      </c>
      <c r="G310">
        <v>0.11</v>
      </c>
      <c r="H310">
        <v>0.01</v>
      </c>
    </row>
    <row r="311" spans="1:8" x14ac:dyDescent="0.55000000000000004">
      <c r="A311" s="11" t="str">
        <f t="shared" si="15"/>
        <v>7月</v>
      </c>
      <c r="B311" s="11" t="str">
        <f t="shared" si="16"/>
        <v>7月13日</v>
      </c>
      <c r="C311" s="11" t="str">
        <f t="shared" si="17"/>
        <v>20時</v>
      </c>
      <c r="D311" s="10">
        <v>45486.791666666664</v>
      </c>
      <c r="E311">
        <v>0</v>
      </c>
      <c r="F311">
        <v>0.33</v>
      </c>
      <c r="G311">
        <v>0</v>
      </c>
      <c r="H311">
        <v>0</v>
      </c>
    </row>
    <row r="312" spans="1:8" x14ac:dyDescent="0.55000000000000004">
      <c r="A312" s="11" t="str">
        <f t="shared" si="15"/>
        <v>7月</v>
      </c>
      <c r="B312" s="11" t="str">
        <f t="shared" si="16"/>
        <v>7月13日</v>
      </c>
      <c r="C312" s="11" t="str">
        <f t="shared" si="17"/>
        <v>21時</v>
      </c>
      <c r="D312" s="10">
        <v>45486.833333333336</v>
      </c>
      <c r="E312">
        <v>0</v>
      </c>
      <c r="F312">
        <v>0.7</v>
      </c>
      <c r="G312">
        <v>0</v>
      </c>
      <c r="H312">
        <v>0</v>
      </c>
    </row>
    <row r="313" spans="1:8" x14ac:dyDescent="0.55000000000000004">
      <c r="A313" s="11" t="str">
        <f t="shared" si="15"/>
        <v>7月</v>
      </c>
      <c r="B313" s="11" t="str">
        <f t="shared" si="16"/>
        <v>7月13日</v>
      </c>
      <c r="C313" s="11" t="str">
        <f t="shared" si="17"/>
        <v>22時</v>
      </c>
      <c r="D313" s="10">
        <v>45486.875</v>
      </c>
      <c r="E313">
        <v>0</v>
      </c>
      <c r="F313">
        <v>0.75</v>
      </c>
      <c r="G313">
        <v>0.01</v>
      </c>
      <c r="H313">
        <v>0.01</v>
      </c>
    </row>
    <row r="314" spans="1:8" x14ac:dyDescent="0.55000000000000004">
      <c r="A314" s="11" t="str">
        <f t="shared" si="15"/>
        <v>7月</v>
      </c>
      <c r="B314" s="11" t="str">
        <f t="shared" si="16"/>
        <v>7月13日</v>
      </c>
      <c r="C314" s="11" t="str">
        <f t="shared" si="17"/>
        <v>23時</v>
      </c>
      <c r="D314" s="10">
        <v>45486.916666666664</v>
      </c>
      <c r="E314">
        <v>0</v>
      </c>
      <c r="F314">
        <v>0.39</v>
      </c>
      <c r="G314">
        <v>0</v>
      </c>
      <c r="H314">
        <v>0</v>
      </c>
    </row>
    <row r="315" spans="1:8" x14ac:dyDescent="0.55000000000000004">
      <c r="A315" s="11" t="str">
        <f t="shared" si="15"/>
        <v>7月</v>
      </c>
      <c r="B315" s="11" t="str">
        <f t="shared" si="16"/>
        <v>7月13日</v>
      </c>
      <c r="C315" s="11" t="str">
        <f t="shared" si="17"/>
        <v>24時</v>
      </c>
      <c r="D315" s="10">
        <v>45486.958333333336</v>
      </c>
      <c r="E315">
        <v>0</v>
      </c>
      <c r="F315">
        <v>0.26</v>
      </c>
      <c r="G315">
        <v>0</v>
      </c>
      <c r="H315">
        <v>0</v>
      </c>
    </row>
    <row r="316" spans="1:8" x14ac:dyDescent="0.55000000000000004">
      <c r="A316" s="11" t="str">
        <f t="shared" si="15"/>
        <v>7月</v>
      </c>
      <c r="B316" s="11" t="str">
        <f t="shared" si="16"/>
        <v>7月14日</v>
      </c>
      <c r="C316" s="11" t="str">
        <f t="shared" si="17"/>
        <v>1時</v>
      </c>
      <c r="D316" s="10">
        <v>45487</v>
      </c>
      <c r="E316">
        <v>0</v>
      </c>
      <c r="F316">
        <v>0.19</v>
      </c>
      <c r="G316">
        <v>0</v>
      </c>
      <c r="H316">
        <v>0</v>
      </c>
    </row>
    <row r="317" spans="1:8" x14ac:dyDescent="0.55000000000000004">
      <c r="A317" s="11" t="str">
        <f t="shared" si="15"/>
        <v>7月</v>
      </c>
      <c r="B317" s="11" t="str">
        <f t="shared" si="16"/>
        <v>7月14日</v>
      </c>
      <c r="C317" s="11" t="str">
        <f t="shared" si="17"/>
        <v>2時</v>
      </c>
      <c r="D317" s="10">
        <v>45487.041666666664</v>
      </c>
      <c r="E317">
        <v>0</v>
      </c>
      <c r="F317">
        <v>0.17</v>
      </c>
      <c r="G317">
        <v>0</v>
      </c>
      <c r="H317">
        <v>0</v>
      </c>
    </row>
    <row r="318" spans="1:8" x14ac:dyDescent="0.55000000000000004">
      <c r="A318" s="11" t="str">
        <f t="shared" si="15"/>
        <v>7月</v>
      </c>
      <c r="B318" s="11" t="str">
        <f t="shared" si="16"/>
        <v>7月14日</v>
      </c>
      <c r="C318" s="11" t="str">
        <f t="shared" si="17"/>
        <v>3時</v>
      </c>
      <c r="D318" s="10">
        <v>45487.083333333336</v>
      </c>
      <c r="E318">
        <v>0</v>
      </c>
      <c r="F318">
        <v>0.18</v>
      </c>
      <c r="G318">
        <v>0.01</v>
      </c>
      <c r="H318">
        <v>0</v>
      </c>
    </row>
    <row r="319" spans="1:8" x14ac:dyDescent="0.55000000000000004">
      <c r="A319" s="11" t="str">
        <f t="shared" si="15"/>
        <v>7月</v>
      </c>
      <c r="B319" s="11" t="str">
        <f t="shared" si="16"/>
        <v>7月14日</v>
      </c>
      <c r="C319" s="11" t="str">
        <f t="shared" si="17"/>
        <v>4時</v>
      </c>
      <c r="D319" s="10">
        <v>45487.125</v>
      </c>
      <c r="E319">
        <v>0</v>
      </c>
      <c r="F319">
        <v>0.17</v>
      </c>
      <c r="G319">
        <v>0</v>
      </c>
      <c r="H319">
        <v>0</v>
      </c>
    </row>
    <row r="320" spans="1:8" x14ac:dyDescent="0.55000000000000004">
      <c r="A320" s="11" t="str">
        <f t="shared" si="15"/>
        <v>7月</v>
      </c>
      <c r="B320" s="11" t="str">
        <f t="shared" si="16"/>
        <v>7月14日</v>
      </c>
      <c r="C320" s="11" t="str">
        <f t="shared" si="17"/>
        <v>5時</v>
      </c>
      <c r="D320" s="10">
        <v>45487.166666666664</v>
      </c>
      <c r="E320">
        <v>0</v>
      </c>
      <c r="F320">
        <v>0.17</v>
      </c>
      <c r="G320">
        <v>0</v>
      </c>
      <c r="H320">
        <v>0</v>
      </c>
    </row>
    <row r="321" spans="1:8" x14ac:dyDescent="0.55000000000000004">
      <c r="A321" s="11" t="str">
        <f t="shared" si="15"/>
        <v>7月</v>
      </c>
      <c r="B321" s="11" t="str">
        <f t="shared" si="16"/>
        <v>7月14日</v>
      </c>
      <c r="C321" s="11" t="str">
        <f t="shared" si="17"/>
        <v>6時</v>
      </c>
      <c r="D321" s="10">
        <v>45487.208333333336</v>
      </c>
      <c r="E321">
        <v>0.34</v>
      </c>
      <c r="F321">
        <v>0.21</v>
      </c>
      <c r="G321">
        <v>0.01</v>
      </c>
      <c r="H321">
        <v>0.01</v>
      </c>
    </row>
    <row r="322" spans="1:8" x14ac:dyDescent="0.55000000000000004">
      <c r="A322" s="11" t="str">
        <f t="shared" si="15"/>
        <v>7月</v>
      </c>
      <c r="B322" s="11" t="str">
        <f t="shared" si="16"/>
        <v>7月14日</v>
      </c>
      <c r="C322" s="11" t="str">
        <f t="shared" si="17"/>
        <v>7時</v>
      </c>
      <c r="D322" s="10">
        <v>45487.25</v>
      </c>
      <c r="E322">
        <v>1.5</v>
      </c>
      <c r="F322">
        <v>0.26</v>
      </c>
      <c r="G322">
        <v>0.01</v>
      </c>
      <c r="H322">
        <v>0</v>
      </c>
    </row>
    <row r="323" spans="1:8" x14ac:dyDescent="0.55000000000000004">
      <c r="A323" s="11" t="str">
        <f t="shared" si="15"/>
        <v>7月</v>
      </c>
      <c r="B323" s="11" t="str">
        <f t="shared" si="16"/>
        <v>7月14日</v>
      </c>
      <c r="C323" s="11" t="str">
        <f t="shared" si="17"/>
        <v>8時</v>
      </c>
      <c r="D323" s="10">
        <v>45487.291666666664</v>
      </c>
      <c r="E323">
        <v>3.5</v>
      </c>
      <c r="F323">
        <v>0.19</v>
      </c>
      <c r="G323">
        <v>0.25</v>
      </c>
      <c r="H323">
        <v>0</v>
      </c>
    </row>
    <row r="324" spans="1:8" x14ac:dyDescent="0.55000000000000004">
      <c r="A324" s="11" t="str">
        <f t="shared" si="15"/>
        <v>7月</v>
      </c>
      <c r="B324" s="11" t="str">
        <f t="shared" si="16"/>
        <v>7月14日</v>
      </c>
      <c r="C324" s="11" t="str">
        <f t="shared" si="17"/>
        <v>9時</v>
      </c>
      <c r="D324" s="10">
        <v>45487.333333333336</v>
      </c>
      <c r="E324">
        <v>4.83</v>
      </c>
      <c r="F324">
        <v>0.18</v>
      </c>
      <c r="G324">
        <v>4.03</v>
      </c>
      <c r="H324">
        <v>0</v>
      </c>
    </row>
    <row r="325" spans="1:8" x14ac:dyDescent="0.55000000000000004">
      <c r="A325" s="11" t="str">
        <f t="shared" si="15"/>
        <v>7月</v>
      </c>
      <c r="B325" s="11" t="str">
        <f t="shared" si="16"/>
        <v>7月14日</v>
      </c>
      <c r="C325" s="11" t="str">
        <f t="shared" si="17"/>
        <v>10時</v>
      </c>
      <c r="D325" s="10">
        <v>45487.375</v>
      </c>
      <c r="E325">
        <v>6.65</v>
      </c>
      <c r="F325">
        <v>0.16</v>
      </c>
      <c r="G325">
        <v>6.49</v>
      </c>
      <c r="H325">
        <v>0</v>
      </c>
    </row>
    <row r="326" spans="1:8" x14ac:dyDescent="0.55000000000000004">
      <c r="A326" s="11" t="str">
        <f t="shared" si="15"/>
        <v>7月</v>
      </c>
      <c r="B326" s="11" t="str">
        <f t="shared" si="16"/>
        <v>7月14日</v>
      </c>
      <c r="C326" s="11" t="str">
        <f t="shared" si="17"/>
        <v>11時</v>
      </c>
      <c r="D326" s="10">
        <v>45487.416666666664</v>
      </c>
      <c r="E326">
        <v>7.35</v>
      </c>
      <c r="F326">
        <v>0.16</v>
      </c>
      <c r="G326">
        <v>7.19</v>
      </c>
      <c r="H326">
        <v>0</v>
      </c>
    </row>
    <row r="327" spans="1:8" x14ac:dyDescent="0.55000000000000004">
      <c r="A327" s="11" t="str">
        <f t="shared" si="15"/>
        <v>7月</v>
      </c>
      <c r="B327" s="11" t="str">
        <f t="shared" si="16"/>
        <v>7月14日</v>
      </c>
      <c r="C327" s="11" t="str">
        <f t="shared" si="17"/>
        <v>12時</v>
      </c>
      <c r="D327" s="10">
        <v>45487.458333333336</v>
      </c>
      <c r="E327">
        <v>6.87</v>
      </c>
      <c r="F327">
        <v>0.16</v>
      </c>
      <c r="G327">
        <v>6.71</v>
      </c>
      <c r="H327">
        <v>0</v>
      </c>
    </row>
    <row r="328" spans="1:8" x14ac:dyDescent="0.55000000000000004">
      <c r="A328" s="11" t="str">
        <f t="shared" si="15"/>
        <v>7月</v>
      </c>
      <c r="B328" s="11" t="str">
        <f t="shared" si="16"/>
        <v>7月14日</v>
      </c>
      <c r="C328" s="11" t="str">
        <f t="shared" si="17"/>
        <v>13時</v>
      </c>
      <c r="D328" s="10">
        <v>45487.5</v>
      </c>
      <c r="E328">
        <v>7.25</v>
      </c>
      <c r="F328">
        <v>0.16</v>
      </c>
      <c r="G328">
        <v>7.09</v>
      </c>
      <c r="H328">
        <v>0</v>
      </c>
    </row>
    <row r="329" spans="1:8" x14ac:dyDescent="0.55000000000000004">
      <c r="A329" s="11" t="str">
        <f t="shared" si="15"/>
        <v>7月</v>
      </c>
      <c r="B329" s="11" t="str">
        <f t="shared" si="16"/>
        <v>7月14日</v>
      </c>
      <c r="C329" s="11" t="str">
        <f t="shared" si="17"/>
        <v>14時</v>
      </c>
      <c r="D329" s="10">
        <v>45487.541666666664</v>
      </c>
      <c r="E329">
        <v>5.6</v>
      </c>
      <c r="F329">
        <v>0.16</v>
      </c>
      <c r="G329">
        <v>5.44</v>
      </c>
      <c r="H329">
        <v>0</v>
      </c>
    </row>
    <row r="330" spans="1:8" x14ac:dyDescent="0.55000000000000004">
      <c r="A330" s="11" t="str">
        <f t="shared" si="15"/>
        <v>7月</v>
      </c>
      <c r="B330" s="11" t="str">
        <f t="shared" si="16"/>
        <v>7月14日</v>
      </c>
      <c r="C330" s="11" t="str">
        <f t="shared" si="17"/>
        <v>15時</v>
      </c>
      <c r="D330" s="10">
        <v>45487.583333333336</v>
      </c>
      <c r="E330">
        <v>3.85</v>
      </c>
      <c r="F330">
        <v>0.17</v>
      </c>
      <c r="G330">
        <v>3.67</v>
      </c>
      <c r="H330">
        <v>0</v>
      </c>
    </row>
    <row r="331" spans="1:8" x14ac:dyDescent="0.55000000000000004">
      <c r="A331" s="11" t="str">
        <f t="shared" si="15"/>
        <v>7月</v>
      </c>
      <c r="B331" s="11" t="str">
        <f t="shared" si="16"/>
        <v>7月14日</v>
      </c>
      <c r="C331" s="11" t="str">
        <f t="shared" si="17"/>
        <v>16時</v>
      </c>
      <c r="D331" s="10">
        <v>45487.625</v>
      </c>
      <c r="E331">
        <v>1.58</v>
      </c>
      <c r="F331">
        <v>0.16</v>
      </c>
      <c r="G331">
        <v>1.42</v>
      </c>
      <c r="H331">
        <v>0</v>
      </c>
    </row>
    <row r="332" spans="1:8" x14ac:dyDescent="0.55000000000000004">
      <c r="A332" s="11" t="str">
        <f t="shared" si="15"/>
        <v>7月</v>
      </c>
      <c r="B332" s="11" t="str">
        <f t="shared" si="16"/>
        <v>7月14日</v>
      </c>
      <c r="C332" s="11" t="str">
        <f t="shared" si="17"/>
        <v>17時</v>
      </c>
      <c r="D332" s="10">
        <v>45487.666666666664</v>
      </c>
      <c r="E332">
        <v>0.85</v>
      </c>
      <c r="F332">
        <v>0.59</v>
      </c>
      <c r="G332">
        <v>0.43</v>
      </c>
      <c r="H332">
        <v>0</v>
      </c>
    </row>
    <row r="333" spans="1:8" x14ac:dyDescent="0.55000000000000004">
      <c r="A333" s="11" t="str">
        <f t="shared" si="15"/>
        <v>7月</v>
      </c>
      <c r="B333" s="11" t="str">
        <f t="shared" si="16"/>
        <v>7月14日</v>
      </c>
      <c r="C333" s="11" t="str">
        <f t="shared" si="17"/>
        <v>18時</v>
      </c>
      <c r="D333" s="10">
        <v>45487.708333333336</v>
      </c>
      <c r="E333">
        <v>0.52</v>
      </c>
      <c r="F333">
        <v>1.06</v>
      </c>
      <c r="G333">
        <v>0.01</v>
      </c>
      <c r="H333">
        <v>0.01</v>
      </c>
    </row>
    <row r="334" spans="1:8" x14ac:dyDescent="0.55000000000000004">
      <c r="A334" s="11" t="str">
        <f t="shared" si="15"/>
        <v>7月</v>
      </c>
      <c r="B334" s="11" t="str">
        <f t="shared" si="16"/>
        <v>7月14日</v>
      </c>
      <c r="C334" s="11" t="str">
        <f t="shared" si="17"/>
        <v>19時</v>
      </c>
      <c r="D334" s="10">
        <v>45487.75</v>
      </c>
      <c r="E334">
        <v>0.11</v>
      </c>
      <c r="F334">
        <v>0.16</v>
      </c>
      <c r="G334">
        <v>0</v>
      </c>
      <c r="H334">
        <v>0</v>
      </c>
    </row>
    <row r="335" spans="1:8" x14ac:dyDescent="0.55000000000000004">
      <c r="A335" s="11" t="str">
        <f t="shared" si="15"/>
        <v>7月</v>
      </c>
      <c r="B335" s="11" t="str">
        <f t="shared" si="16"/>
        <v>7月14日</v>
      </c>
      <c r="C335" s="11" t="str">
        <f t="shared" si="17"/>
        <v>20時</v>
      </c>
      <c r="D335" s="10">
        <v>45487.791666666664</v>
      </c>
      <c r="E335">
        <v>0</v>
      </c>
      <c r="F335">
        <v>0.18</v>
      </c>
      <c r="G335">
        <v>0.01</v>
      </c>
      <c r="H335">
        <v>0</v>
      </c>
    </row>
    <row r="336" spans="1:8" x14ac:dyDescent="0.55000000000000004">
      <c r="A336" s="11" t="str">
        <f t="shared" si="15"/>
        <v>7月</v>
      </c>
      <c r="B336" s="11" t="str">
        <f t="shared" si="16"/>
        <v>7月14日</v>
      </c>
      <c r="C336" s="11" t="str">
        <f t="shared" si="17"/>
        <v>21時</v>
      </c>
      <c r="D336" s="10">
        <v>45487.833333333336</v>
      </c>
      <c r="E336">
        <v>0</v>
      </c>
      <c r="F336">
        <v>0.18</v>
      </c>
      <c r="G336">
        <v>0</v>
      </c>
      <c r="H336">
        <v>0</v>
      </c>
    </row>
    <row r="337" spans="1:8" x14ac:dyDescent="0.55000000000000004">
      <c r="A337" s="11" t="str">
        <f t="shared" si="15"/>
        <v>7月</v>
      </c>
      <c r="B337" s="11" t="str">
        <f t="shared" si="16"/>
        <v>7月14日</v>
      </c>
      <c r="C337" s="11" t="str">
        <f t="shared" si="17"/>
        <v>22時</v>
      </c>
      <c r="D337" s="10">
        <v>45487.875</v>
      </c>
      <c r="E337">
        <v>0</v>
      </c>
      <c r="F337">
        <v>0.18</v>
      </c>
      <c r="G337">
        <v>0</v>
      </c>
      <c r="H337">
        <v>0</v>
      </c>
    </row>
    <row r="338" spans="1:8" x14ac:dyDescent="0.55000000000000004">
      <c r="A338" s="11" t="str">
        <f t="shared" si="15"/>
        <v>7月</v>
      </c>
      <c r="B338" s="11" t="str">
        <f t="shared" si="16"/>
        <v>7月14日</v>
      </c>
      <c r="C338" s="11" t="str">
        <f t="shared" si="17"/>
        <v>23時</v>
      </c>
      <c r="D338" s="10">
        <v>45487.916666666664</v>
      </c>
      <c r="E338">
        <v>0</v>
      </c>
      <c r="F338">
        <v>0.43</v>
      </c>
      <c r="G338">
        <v>0</v>
      </c>
      <c r="H338">
        <v>0</v>
      </c>
    </row>
    <row r="339" spans="1:8" x14ac:dyDescent="0.55000000000000004">
      <c r="A339" s="11" t="str">
        <f t="shared" si="15"/>
        <v>7月</v>
      </c>
      <c r="B339" s="11" t="str">
        <f t="shared" si="16"/>
        <v>7月14日</v>
      </c>
      <c r="C339" s="11" t="str">
        <f t="shared" si="17"/>
        <v>24時</v>
      </c>
      <c r="D339" s="10">
        <v>45487.958333333336</v>
      </c>
      <c r="E339">
        <v>0</v>
      </c>
      <c r="F339">
        <v>0.34</v>
      </c>
      <c r="G339">
        <v>0</v>
      </c>
      <c r="H339">
        <v>0</v>
      </c>
    </row>
    <row r="340" spans="1:8" x14ac:dyDescent="0.55000000000000004">
      <c r="A340" s="11" t="str">
        <f t="shared" si="15"/>
        <v>7月</v>
      </c>
      <c r="B340" s="11" t="str">
        <f t="shared" si="16"/>
        <v>7月15日</v>
      </c>
      <c r="C340" s="11" t="str">
        <f t="shared" si="17"/>
        <v>1時</v>
      </c>
      <c r="D340" s="10">
        <v>45488</v>
      </c>
      <c r="E340">
        <v>0</v>
      </c>
      <c r="F340">
        <v>0.32</v>
      </c>
      <c r="G340">
        <v>0</v>
      </c>
      <c r="H340">
        <v>0</v>
      </c>
    </row>
    <row r="341" spans="1:8" x14ac:dyDescent="0.55000000000000004">
      <c r="A341" s="11" t="str">
        <f t="shared" si="15"/>
        <v>7月</v>
      </c>
      <c r="B341" s="11" t="str">
        <f t="shared" si="16"/>
        <v>7月15日</v>
      </c>
      <c r="C341" s="11" t="str">
        <f t="shared" si="17"/>
        <v>2時</v>
      </c>
      <c r="D341" s="10">
        <v>45488.041666666664</v>
      </c>
      <c r="E341">
        <v>0</v>
      </c>
      <c r="F341">
        <v>0.38</v>
      </c>
      <c r="G341">
        <v>0</v>
      </c>
      <c r="H341">
        <v>0</v>
      </c>
    </row>
    <row r="342" spans="1:8" x14ac:dyDescent="0.55000000000000004">
      <c r="A342" s="11" t="str">
        <f t="shared" si="15"/>
        <v>7月</v>
      </c>
      <c r="B342" s="11" t="str">
        <f t="shared" si="16"/>
        <v>7月15日</v>
      </c>
      <c r="C342" s="11" t="str">
        <f t="shared" si="17"/>
        <v>3時</v>
      </c>
      <c r="D342" s="10">
        <v>45488.083333333336</v>
      </c>
      <c r="E342">
        <v>0</v>
      </c>
      <c r="F342">
        <v>0.27</v>
      </c>
      <c r="G342">
        <v>0</v>
      </c>
      <c r="H342">
        <v>0</v>
      </c>
    </row>
    <row r="343" spans="1:8" x14ac:dyDescent="0.55000000000000004">
      <c r="A343" s="11" t="str">
        <f t="shared" si="15"/>
        <v>7月</v>
      </c>
      <c r="B343" s="11" t="str">
        <f t="shared" si="16"/>
        <v>7月15日</v>
      </c>
      <c r="C343" s="11" t="str">
        <f t="shared" si="17"/>
        <v>4時</v>
      </c>
      <c r="D343" s="10">
        <v>45488.125</v>
      </c>
      <c r="E343">
        <v>0</v>
      </c>
      <c r="F343">
        <v>0.35</v>
      </c>
      <c r="G343">
        <v>0</v>
      </c>
      <c r="H343">
        <v>0</v>
      </c>
    </row>
    <row r="344" spans="1:8" x14ac:dyDescent="0.55000000000000004">
      <c r="A344" s="11" t="str">
        <f t="shared" si="15"/>
        <v>7月</v>
      </c>
      <c r="B344" s="11" t="str">
        <f t="shared" si="16"/>
        <v>7月15日</v>
      </c>
      <c r="C344" s="11" t="str">
        <f t="shared" si="17"/>
        <v>5時</v>
      </c>
      <c r="D344" s="10">
        <v>45488.166666666664</v>
      </c>
      <c r="E344">
        <v>0</v>
      </c>
      <c r="F344">
        <v>0.23</v>
      </c>
      <c r="G344">
        <v>0</v>
      </c>
      <c r="H344">
        <v>0</v>
      </c>
    </row>
    <row r="345" spans="1:8" x14ac:dyDescent="0.55000000000000004">
      <c r="A345" s="11" t="str">
        <f t="shared" si="15"/>
        <v>7月</v>
      </c>
      <c r="B345" s="11" t="str">
        <f t="shared" si="16"/>
        <v>7月15日</v>
      </c>
      <c r="C345" s="11" t="str">
        <f t="shared" si="17"/>
        <v>6時</v>
      </c>
      <c r="D345" s="10">
        <v>45488.208333333336</v>
      </c>
      <c r="E345">
        <v>0.16</v>
      </c>
      <c r="F345">
        <v>0.2</v>
      </c>
      <c r="G345">
        <v>0.01</v>
      </c>
      <c r="H345">
        <v>0.01</v>
      </c>
    </row>
    <row r="346" spans="1:8" x14ac:dyDescent="0.55000000000000004">
      <c r="A346" s="11" t="str">
        <f t="shared" si="15"/>
        <v>7月</v>
      </c>
      <c r="B346" s="11" t="str">
        <f t="shared" si="16"/>
        <v>7月15日</v>
      </c>
      <c r="C346" s="11" t="str">
        <f t="shared" si="17"/>
        <v>7時</v>
      </c>
      <c r="D346" s="10">
        <v>45488.25</v>
      </c>
      <c r="E346">
        <v>0.82</v>
      </c>
      <c r="F346">
        <v>0.19</v>
      </c>
      <c r="G346">
        <v>0</v>
      </c>
      <c r="H346">
        <v>0.01</v>
      </c>
    </row>
    <row r="347" spans="1:8" x14ac:dyDescent="0.55000000000000004">
      <c r="A347" s="11" t="str">
        <f t="shared" si="15"/>
        <v>7月</v>
      </c>
      <c r="B347" s="11" t="str">
        <f t="shared" si="16"/>
        <v>7月15日</v>
      </c>
      <c r="C347" s="11" t="str">
        <f t="shared" si="17"/>
        <v>8時</v>
      </c>
      <c r="D347" s="10">
        <v>45488.291666666664</v>
      </c>
      <c r="E347">
        <v>1.4</v>
      </c>
      <c r="F347">
        <v>0.24</v>
      </c>
      <c r="G347">
        <v>0</v>
      </c>
      <c r="H347">
        <v>0</v>
      </c>
    </row>
    <row r="348" spans="1:8" x14ac:dyDescent="0.55000000000000004">
      <c r="A348" s="11" t="str">
        <f t="shared" si="15"/>
        <v>7月</v>
      </c>
      <c r="B348" s="11" t="str">
        <f t="shared" si="16"/>
        <v>7月15日</v>
      </c>
      <c r="C348" s="11" t="str">
        <f t="shared" si="17"/>
        <v>9時</v>
      </c>
      <c r="D348" s="10">
        <v>45488.333333333336</v>
      </c>
      <c r="E348">
        <v>2.11</v>
      </c>
      <c r="F348">
        <v>0.33</v>
      </c>
      <c r="G348">
        <v>0</v>
      </c>
      <c r="H348">
        <v>0</v>
      </c>
    </row>
    <row r="349" spans="1:8" x14ac:dyDescent="0.55000000000000004">
      <c r="A349" s="11" t="str">
        <f t="shared" si="15"/>
        <v>7月</v>
      </c>
      <c r="B349" s="11" t="str">
        <f t="shared" si="16"/>
        <v>7月15日</v>
      </c>
      <c r="C349" s="11" t="str">
        <f t="shared" si="17"/>
        <v>10時</v>
      </c>
      <c r="D349" s="10">
        <v>45488.375</v>
      </c>
      <c r="E349">
        <v>2.14</v>
      </c>
      <c r="F349">
        <v>0.85</v>
      </c>
      <c r="G349">
        <v>0.02</v>
      </c>
      <c r="H349">
        <v>0.01</v>
      </c>
    </row>
    <row r="350" spans="1:8" x14ac:dyDescent="0.55000000000000004">
      <c r="A350" s="11" t="str">
        <f t="shared" si="15"/>
        <v>7月</v>
      </c>
      <c r="B350" s="11" t="str">
        <f t="shared" si="16"/>
        <v>7月15日</v>
      </c>
      <c r="C350" s="11" t="str">
        <f t="shared" si="17"/>
        <v>11時</v>
      </c>
      <c r="D350" s="10">
        <v>45488.416666666664</v>
      </c>
      <c r="E350">
        <v>5.81</v>
      </c>
      <c r="F350">
        <v>0.56000000000000005</v>
      </c>
      <c r="G350">
        <v>5.24</v>
      </c>
      <c r="H350">
        <v>0</v>
      </c>
    </row>
    <row r="351" spans="1:8" x14ac:dyDescent="0.55000000000000004">
      <c r="A351" s="11" t="str">
        <f t="shared" si="15"/>
        <v>7月</v>
      </c>
      <c r="B351" s="11" t="str">
        <f t="shared" si="16"/>
        <v>7月15日</v>
      </c>
      <c r="C351" s="11" t="str">
        <f t="shared" si="17"/>
        <v>12時</v>
      </c>
      <c r="D351" s="10">
        <v>45488.458333333336</v>
      </c>
      <c r="E351">
        <v>7.38</v>
      </c>
      <c r="F351">
        <v>0.32</v>
      </c>
      <c r="G351">
        <v>7.06</v>
      </c>
      <c r="H351">
        <v>0</v>
      </c>
    </row>
    <row r="352" spans="1:8" x14ac:dyDescent="0.55000000000000004">
      <c r="A352" s="11" t="str">
        <f t="shared" si="15"/>
        <v>7月</v>
      </c>
      <c r="B352" s="11" t="str">
        <f t="shared" si="16"/>
        <v>7月15日</v>
      </c>
      <c r="C352" s="11" t="str">
        <f t="shared" si="17"/>
        <v>13時</v>
      </c>
      <c r="D352" s="10">
        <v>45488.5</v>
      </c>
      <c r="E352">
        <v>7.73</v>
      </c>
      <c r="F352">
        <v>0.56000000000000005</v>
      </c>
      <c r="G352">
        <v>7.18</v>
      </c>
      <c r="H352">
        <v>0</v>
      </c>
    </row>
    <row r="353" spans="1:8" x14ac:dyDescent="0.55000000000000004">
      <c r="A353" s="11" t="str">
        <f t="shared" si="15"/>
        <v>7月</v>
      </c>
      <c r="B353" s="11" t="str">
        <f t="shared" si="16"/>
        <v>7月15日</v>
      </c>
      <c r="C353" s="11" t="str">
        <f t="shared" si="17"/>
        <v>14時</v>
      </c>
      <c r="D353" s="10">
        <v>45488.541666666664</v>
      </c>
      <c r="E353">
        <v>7.01</v>
      </c>
      <c r="F353">
        <v>0.6</v>
      </c>
      <c r="G353">
        <v>6.41</v>
      </c>
      <c r="H353">
        <v>0</v>
      </c>
    </row>
    <row r="354" spans="1:8" x14ac:dyDescent="0.55000000000000004">
      <c r="A354" s="11" t="str">
        <f t="shared" ref="A354:A388" si="18">MONTH(D354)&amp;"月"</f>
        <v>7月</v>
      </c>
      <c r="B354" s="11" t="str">
        <f t="shared" ref="B354:B388" si="19">A354&amp;DAY(D354)&amp;"日"</f>
        <v>7月15日</v>
      </c>
      <c r="C354" s="11" t="str">
        <f t="shared" ref="C354:C388" si="20">HOUR(D354)+1&amp;"時"</f>
        <v>15時</v>
      </c>
      <c r="D354" s="10">
        <v>45488.583333333336</v>
      </c>
      <c r="E354">
        <v>5.84</v>
      </c>
      <c r="F354">
        <v>0.4</v>
      </c>
      <c r="G354">
        <v>5.44</v>
      </c>
      <c r="H354">
        <v>0</v>
      </c>
    </row>
    <row r="355" spans="1:8" x14ac:dyDescent="0.55000000000000004">
      <c r="A355" s="11" t="str">
        <f t="shared" si="18"/>
        <v>7月</v>
      </c>
      <c r="B355" s="11" t="str">
        <f t="shared" si="19"/>
        <v>7月15日</v>
      </c>
      <c r="C355" s="11" t="str">
        <f t="shared" si="20"/>
        <v>16時</v>
      </c>
      <c r="D355" s="10">
        <v>45488.625</v>
      </c>
      <c r="E355">
        <v>4.3099999999999996</v>
      </c>
      <c r="F355">
        <v>0.47</v>
      </c>
      <c r="G355">
        <v>3.84</v>
      </c>
      <c r="H355">
        <v>0</v>
      </c>
    </row>
    <row r="356" spans="1:8" x14ac:dyDescent="0.55000000000000004">
      <c r="A356" s="11" t="str">
        <f t="shared" si="18"/>
        <v>7月</v>
      </c>
      <c r="B356" s="11" t="str">
        <f t="shared" si="19"/>
        <v>7月15日</v>
      </c>
      <c r="C356" s="11" t="str">
        <f t="shared" si="20"/>
        <v>17時</v>
      </c>
      <c r="D356" s="10">
        <v>45488.666666666664</v>
      </c>
      <c r="E356">
        <v>2.56</v>
      </c>
      <c r="F356">
        <v>0.95</v>
      </c>
      <c r="G356">
        <v>1.64</v>
      </c>
      <c r="H356">
        <v>0</v>
      </c>
    </row>
    <row r="357" spans="1:8" x14ac:dyDescent="0.55000000000000004">
      <c r="A357" s="11" t="str">
        <f t="shared" si="18"/>
        <v>7月</v>
      </c>
      <c r="B357" s="11" t="str">
        <f t="shared" si="19"/>
        <v>7月15日</v>
      </c>
      <c r="C357" s="11" t="str">
        <f t="shared" si="20"/>
        <v>18時</v>
      </c>
      <c r="D357" s="10">
        <v>45488.708333333336</v>
      </c>
      <c r="E357">
        <v>0.98</v>
      </c>
      <c r="F357">
        <v>2.61</v>
      </c>
      <c r="G357">
        <v>0.01</v>
      </c>
      <c r="H357">
        <v>0.01</v>
      </c>
    </row>
    <row r="358" spans="1:8" x14ac:dyDescent="0.55000000000000004">
      <c r="A358" s="11" t="str">
        <f t="shared" si="18"/>
        <v>7月</v>
      </c>
      <c r="B358" s="11" t="str">
        <f t="shared" si="19"/>
        <v>7月15日</v>
      </c>
      <c r="C358" s="11" t="str">
        <f t="shared" si="20"/>
        <v>19時</v>
      </c>
      <c r="D358" s="10">
        <v>45488.75</v>
      </c>
      <c r="E358">
        <v>0.27</v>
      </c>
      <c r="F358">
        <v>0.68</v>
      </c>
      <c r="G358">
        <v>0.01</v>
      </c>
      <c r="H358">
        <v>0</v>
      </c>
    </row>
    <row r="359" spans="1:8" x14ac:dyDescent="0.55000000000000004">
      <c r="A359" s="11" t="str">
        <f t="shared" si="18"/>
        <v>7月</v>
      </c>
      <c r="B359" s="11" t="str">
        <f t="shared" si="19"/>
        <v>7月15日</v>
      </c>
      <c r="C359" s="11" t="str">
        <f t="shared" si="20"/>
        <v>20時</v>
      </c>
      <c r="D359" s="10">
        <v>45488.791666666664</v>
      </c>
      <c r="E359">
        <v>0</v>
      </c>
      <c r="F359">
        <v>0.5</v>
      </c>
      <c r="G359">
        <v>0</v>
      </c>
      <c r="H359">
        <v>0</v>
      </c>
    </row>
    <row r="360" spans="1:8" x14ac:dyDescent="0.55000000000000004">
      <c r="A360" s="11" t="str">
        <f t="shared" si="18"/>
        <v>7月</v>
      </c>
      <c r="B360" s="11" t="str">
        <f t="shared" si="19"/>
        <v>7月15日</v>
      </c>
      <c r="C360" s="11" t="str">
        <f t="shared" si="20"/>
        <v>21時</v>
      </c>
      <c r="D360" s="10">
        <v>45488.833333333336</v>
      </c>
      <c r="E360">
        <v>0</v>
      </c>
      <c r="F360">
        <v>0.8</v>
      </c>
      <c r="G360">
        <v>0</v>
      </c>
      <c r="H360">
        <v>0</v>
      </c>
    </row>
    <row r="361" spans="1:8" x14ac:dyDescent="0.55000000000000004">
      <c r="A361" s="11" t="str">
        <f t="shared" si="18"/>
        <v>7月</v>
      </c>
      <c r="B361" s="11" t="str">
        <f t="shared" si="19"/>
        <v>7月15日</v>
      </c>
      <c r="C361" s="11" t="str">
        <f t="shared" si="20"/>
        <v>22時</v>
      </c>
      <c r="D361" s="10">
        <v>45488.875</v>
      </c>
      <c r="E361">
        <v>0</v>
      </c>
      <c r="F361">
        <v>0.95</v>
      </c>
      <c r="G361">
        <v>0.01</v>
      </c>
      <c r="H361">
        <v>0.02</v>
      </c>
    </row>
    <row r="362" spans="1:8" x14ac:dyDescent="0.55000000000000004">
      <c r="A362" s="11" t="str">
        <f t="shared" si="18"/>
        <v>7月</v>
      </c>
      <c r="B362" s="11" t="str">
        <f t="shared" si="19"/>
        <v>7月15日</v>
      </c>
      <c r="C362" s="11" t="str">
        <f t="shared" si="20"/>
        <v>23時</v>
      </c>
      <c r="D362" s="10">
        <v>45488.916666666664</v>
      </c>
      <c r="E362">
        <v>0</v>
      </c>
      <c r="F362">
        <v>0.39</v>
      </c>
      <c r="G362">
        <v>0</v>
      </c>
      <c r="H362">
        <v>0.01</v>
      </c>
    </row>
    <row r="363" spans="1:8" x14ac:dyDescent="0.55000000000000004">
      <c r="A363" s="11" t="str">
        <f t="shared" si="18"/>
        <v>7月</v>
      </c>
      <c r="B363" s="11" t="str">
        <f t="shared" si="19"/>
        <v>7月15日</v>
      </c>
      <c r="C363" s="11" t="str">
        <f t="shared" si="20"/>
        <v>24時</v>
      </c>
      <c r="D363" s="10">
        <v>45488.958333333336</v>
      </c>
      <c r="E363">
        <v>0</v>
      </c>
      <c r="F363">
        <v>0.23</v>
      </c>
      <c r="G363">
        <v>0</v>
      </c>
      <c r="H363">
        <v>0</v>
      </c>
    </row>
    <row r="364" spans="1:8" x14ac:dyDescent="0.55000000000000004">
      <c r="A364" s="11" t="str">
        <f t="shared" si="18"/>
        <v>7月</v>
      </c>
      <c r="B364" s="11" t="str">
        <f t="shared" si="19"/>
        <v>7月16日</v>
      </c>
      <c r="C364" s="11" t="str">
        <f t="shared" si="20"/>
        <v>1時</v>
      </c>
      <c r="D364" s="10">
        <v>45489</v>
      </c>
      <c r="E364">
        <v>0</v>
      </c>
      <c r="F364">
        <v>0.21</v>
      </c>
      <c r="G364">
        <v>0</v>
      </c>
      <c r="H364">
        <v>0</v>
      </c>
    </row>
    <row r="365" spans="1:8" x14ac:dyDescent="0.55000000000000004">
      <c r="A365" s="11" t="str">
        <f t="shared" si="18"/>
        <v>7月</v>
      </c>
      <c r="B365" s="11" t="str">
        <f t="shared" si="19"/>
        <v>7月16日</v>
      </c>
      <c r="C365" s="11" t="str">
        <f t="shared" si="20"/>
        <v>2時</v>
      </c>
      <c r="D365" s="10">
        <v>45489.041666666664</v>
      </c>
      <c r="E365">
        <v>0</v>
      </c>
      <c r="F365">
        <v>0.25</v>
      </c>
      <c r="G365">
        <v>0</v>
      </c>
      <c r="H365">
        <v>0</v>
      </c>
    </row>
    <row r="366" spans="1:8" x14ac:dyDescent="0.55000000000000004">
      <c r="A366" s="11" t="str">
        <f t="shared" si="18"/>
        <v>7月</v>
      </c>
      <c r="B366" s="11" t="str">
        <f t="shared" si="19"/>
        <v>7月16日</v>
      </c>
      <c r="C366" s="11" t="str">
        <f t="shared" si="20"/>
        <v>3時</v>
      </c>
      <c r="D366" s="10">
        <v>45489.083333333336</v>
      </c>
      <c r="E366">
        <v>0</v>
      </c>
      <c r="F366">
        <v>0.25</v>
      </c>
      <c r="G366">
        <v>0</v>
      </c>
      <c r="H366">
        <v>0.12</v>
      </c>
    </row>
    <row r="367" spans="1:8" x14ac:dyDescent="0.55000000000000004">
      <c r="A367" s="11" t="str">
        <f t="shared" si="18"/>
        <v>7月</v>
      </c>
      <c r="B367" s="11" t="str">
        <f t="shared" si="19"/>
        <v>7月16日</v>
      </c>
      <c r="C367" s="11" t="str">
        <f t="shared" si="20"/>
        <v>4時</v>
      </c>
      <c r="D367" s="10">
        <v>45489.125</v>
      </c>
      <c r="E367">
        <v>0</v>
      </c>
      <c r="F367">
        <v>0.22</v>
      </c>
      <c r="G367">
        <v>0</v>
      </c>
      <c r="H367">
        <v>0.25</v>
      </c>
    </row>
    <row r="368" spans="1:8" x14ac:dyDescent="0.55000000000000004">
      <c r="A368" s="11" t="str">
        <f t="shared" si="18"/>
        <v>7月</v>
      </c>
      <c r="B368" s="11" t="str">
        <f t="shared" si="19"/>
        <v>7月16日</v>
      </c>
      <c r="C368" s="11" t="str">
        <f t="shared" si="20"/>
        <v>5時</v>
      </c>
      <c r="D368" s="10">
        <v>45489.166666666664</v>
      </c>
      <c r="E368">
        <v>0.01</v>
      </c>
      <c r="F368">
        <v>0.44</v>
      </c>
      <c r="G368">
        <v>0</v>
      </c>
      <c r="H368">
        <v>0.45</v>
      </c>
    </row>
    <row r="369" spans="1:8" x14ac:dyDescent="0.55000000000000004">
      <c r="A369" s="11" t="str">
        <f t="shared" si="18"/>
        <v>7月</v>
      </c>
      <c r="B369" s="11" t="str">
        <f t="shared" si="19"/>
        <v>7月16日</v>
      </c>
      <c r="C369" s="11" t="str">
        <f t="shared" si="20"/>
        <v>6時</v>
      </c>
      <c r="D369" s="10">
        <v>45489.208333333336</v>
      </c>
      <c r="E369">
        <v>0.41</v>
      </c>
      <c r="F369">
        <v>0.37</v>
      </c>
      <c r="G369">
        <v>0</v>
      </c>
      <c r="H369">
        <v>0.11</v>
      </c>
    </row>
    <row r="370" spans="1:8" x14ac:dyDescent="0.55000000000000004">
      <c r="A370" s="11" t="str">
        <f t="shared" si="18"/>
        <v>7月</v>
      </c>
      <c r="B370" s="11" t="str">
        <f t="shared" si="19"/>
        <v>7月16日</v>
      </c>
      <c r="C370" s="11" t="str">
        <f t="shared" si="20"/>
        <v>7時</v>
      </c>
      <c r="D370" s="10">
        <v>45489.25</v>
      </c>
      <c r="E370">
        <v>1.96</v>
      </c>
      <c r="F370">
        <v>0.43</v>
      </c>
      <c r="G370">
        <v>0.01</v>
      </c>
      <c r="H370">
        <v>0</v>
      </c>
    </row>
    <row r="371" spans="1:8" x14ac:dyDescent="0.55000000000000004">
      <c r="A371" s="11" t="str">
        <f t="shared" si="18"/>
        <v>7月</v>
      </c>
      <c r="B371" s="11" t="str">
        <f t="shared" si="19"/>
        <v>7月16日</v>
      </c>
      <c r="C371" s="11" t="str">
        <f t="shared" si="20"/>
        <v>8時</v>
      </c>
      <c r="D371" s="10">
        <v>45489.291666666664</v>
      </c>
      <c r="E371">
        <v>4.25</v>
      </c>
      <c r="F371">
        <v>0.27</v>
      </c>
      <c r="G371">
        <v>0.95</v>
      </c>
      <c r="H371">
        <v>0</v>
      </c>
    </row>
    <row r="372" spans="1:8" x14ac:dyDescent="0.55000000000000004">
      <c r="A372" s="11" t="str">
        <f t="shared" si="18"/>
        <v>7月</v>
      </c>
      <c r="B372" s="11" t="str">
        <f t="shared" si="19"/>
        <v>7月16日</v>
      </c>
      <c r="C372" s="11" t="str">
        <f t="shared" si="20"/>
        <v>9時</v>
      </c>
      <c r="D372" s="10">
        <v>45489.333333333336</v>
      </c>
      <c r="E372">
        <v>5.8</v>
      </c>
      <c r="F372">
        <v>0.24</v>
      </c>
      <c r="G372">
        <v>3.37</v>
      </c>
      <c r="H372">
        <v>0</v>
      </c>
    </row>
    <row r="373" spans="1:8" x14ac:dyDescent="0.55000000000000004">
      <c r="A373" s="11" t="str">
        <f t="shared" si="18"/>
        <v>7月</v>
      </c>
      <c r="B373" s="11" t="str">
        <f t="shared" si="19"/>
        <v>7月16日</v>
      </c>
      <c r="C373" s="11" t="str">
        <f t="shared" si="20"/>
        <v>10時</v>
      </c>
      <c r="D373" s="10">
        <v>45489.375</v>
      </c>
      <c r="E373">
        <v>6.76</v>
      </c>
      <c r="F373">
        <v>0.21</v>
      </c>
      <c r="G373">
        <v>6.55</v>
      </c>
      <c r="H373">
        <v>0</v>
      </c>
    </row>
    <row r="374" spans="1:8" x14ac:dyDescent="0.55000000000000004">
      <c r="A374" s="11" t="str">
        <f t="shared" si="18"/>
        <v>7月</v>
      </c>
      <c r="B374" s="11" t="str">
        <f t="shared" si="19"/>
        <v>7月16日</v>
      </c>
      <c r="C374" s="11" t="str">
        <f t="shared" si="20"/>
        <v>11時</v>
      </c>
      <c r="D374" s="10">
        <v>45489.416666666664</v>
      </c>
      <c r="E374">
        <v>7.64</v>
      </c>
      <c r="F374">
        <v>0.22</v>
      </c>
      <c r="G374">
        <v>7.42</v>
      </c>
      <c r="H374">
        <v>0</v>
      </c>
    </row>
    <row r="375" spans="1:8" x14ac:dyDescent="0.55000000000000004">
      <c r="A375" s="11" t="str">
        <f t="shared" si="18"/>
        <v>7月</v>
      </c>
      <c r="B375" s="11" t="str">
        <f t="shared" si="19"/>
        <v>7月16日</v>
      </c>
      <c r="C375" s="11" t="str">
        <f t="shared" si="20"/>
        <v>12時</v>
      </c>
      <c r="D375" s="10">
        <v>45489.458333333336</v>
      </c>
      <c r="E375">
        <v>7.96</v>
      </c>
      <c r="F375">
        <v>0.18</v>
      </c>
      <c r="G375">
        <v>7.78</v>
      </c>
      <c r="H375">
        <v>0</v>
      </c>
    </row>
    <row r="376" spans="1:8" x14ac:dyDescent="0.55000000000000004">
      <c r="A376" s="11" t="str">
        <f t="shared" si="18"/>
        <v>7月</v>
      </c>
      <c r="B376" s="11" t="str">
        <f t="shared" si="19"/>
        <v>7月16日</v>
      </c>
      <c r="C376" s="11" t="str">
        <f t="shared" si="20"/>
        <v>13時</v>
      </c>
      <c r="D376" s="10">
        <v>45489.5</v>
      </c>
      <c r="E376">
        <v>7.94</v>
      </c>
      <c r="F376">
        <v>0.16</v>
      </c>
      <c r="G376">
        <v>7.78</v>
      </c>
      <c r="H376">
        <v>0</v>
      </c>
    </row>
    <row r="377" spans="1:8" x14ac:dyDescent="0.55000000000000004">
      <c r="A377" s="11" t="str">
        <f t="shared" si="18"/>
        <v>7月</v>
      </c>
      <c r="B377" s="11" t="str">
        <f t="shared" si="19"/>
        <v>7月16日</v>
      </c>
      <c r="C377" s="11" t="str">
        <f t="shared" si="20"/>
        <v>14時</v>
      </c>
      <c r="D377" s="10">
        <v>45489.541666666664</v>
      </c>
      <c r="E377">
        <v>7.06</v>
      </c>
      <c r="F377">
        <v>0.15</v>
      </c>
      <c r="G377">
        <v>6.91</v>
      </c>
      <c r="H377">
        <v>0</v>
      </c>
    </row>
    <row r="378" spans="1:8" x14ac:dyDescent="0.55000000000000004">
      <c r="A378" s="11" t="str">
        <f t="shared" si="18"/>
        <v>7月</v>
      </c>
      <c r="B378" s="11" t="str">
        <f t="shared" si="19"/>
        <v>7月16日</v>
      </c>
      <c r="C378" s="11" t="str">
        <f t="shared" si="20"/>
        <v>15時</v>
      </c>
      <c r="D378" s="10">
        <v>45489.583333333336</v>
      </c>
      <c r="E378">
        <v>6.25</v>
      </c>
      <c r="F378">
        <v>0.16</v>
      </c>
      <c r="G378">
        <v>6.09</v>
      </c>
      <c r="H378">
        <v>0</v>
      </c>
    </row>
    <row r="379" spans="1:8" x14ac:dyDescent="0.55000000000000004">
      <c r="A379" s="11" t="str">
        <f t="shared" si="18"/>
        <v>7月</v>
      </c>
      <c r="B379" s="11" t="str">
        <f t="shared" si="19"/>
        <v>7月16日</v>
      </c>
      <c r="C379" s="11" t="str">
        <f t="shared" si="20"/>
        <v>16時</v>
      </c>
      <c r="D379" s="10">
        <v>45489.625</v>
      </c>
      <c r="E379">
        <v>4.5199999999999996</v>
      </c>
      <c r="F379">
        <v>0.16</v>
      </c>
      <c r="G379">
        <v>4.3600000000000003</v>
      </c>
      <c r="H379">
        <v>0</v>
      </c>
    </row>
    <row r="380" spans="1:8" x14ac:dyDescent="0.55000000000000004">
      <c r="A380" s="11" t="str">
        <f t="shared" si="18"/>
        <v>7月</v>
      </c>
      <c r="B380" s="11" t="str">
        <f t="shared" si="19"/>
        <v>7月16日</v>
      </c>
      <c r="C380" s="11" t="str">
        <f t="shared" si="20"/>
        <v>17時</v>
      </c>
      <c r="D380" s="10">
        <v>45489.666666666664</v>
      </c>
      <c r="E380">
        <v>2.69</v>
      </c>
      <c r="F380">
        <v>0.87</v>
      </c>
      <c r="G380">
        <v>1.83</v>
      </c>
      <c r="H380">
        <v>0</v>
      </c>
    </row>
    <row r="381" spans="1:8" x14ac:dyDescent="0.55000000000000004">
      <c r="A381" s="11" t="str">
        <f t="shared" si="18"/>
        <v>7月</v>
      </c>
      <c r="B381" s="11" t="str">
        <f t="shared" si="19"/>
        <v>7月16日</v>
      </c>
      <c r="C381" s="11" t="str">
        <f t="shared" si="20"/>
        <v>18時</v>
      </c>
      <c r="D381" s="10">
        <v>45489.708333333336</v>
      </c>
      <c r="E381">
        <v>1.1200000000000001</v>
      </c>
      <c r="F381">
        <v>1.27</v>
      </c>
      <c r="G381">
        <v>0.11</v>
      </c>
      <c r="H381">
        <v>0</v>
      </c>
    </row>
    <row r="382" spans="1:8" x14ac:dyDescent="0.55000000000000004">
      <c r="A382" s="11" t="str">
        <f t="shared" si="18"/>
        <v>7月</v>
      </c>
      <c r="B382" s="11" t="str">
        <f t="shared" si="19"/>
        <v>7月16日</v>
      </c>
      <c r="C382" s="11" t="str">
        <f t="shared" si="20"/>
        <v>19時</v>
      </c>
      <c r="D382" s="10">
        <v>45489.75</v>
      </c>
      <c r="E382">
        <v>0.2</v>
      </c>
      <c r="F382">
        <v>1.39</v>
      </c>
      <c r="G382">
        <v>0.01</v>
      </c>
      <c r="H382">
        <v>0.01</v>
      </c>
    </row>
    <row r="383" spans="1:8" x14ac:dyDescent="0.55000000000000004">
      <c r="A383" s="11" t="str">
        <f t="shared" si="18"/>
        <v>7月</v>
      </c>
      <c r="B383" s="11" t="str">
        <f t="shared" si="19"/>
        <v>7月16日</v>
      </c>
      <c r="C383" s="11" t="str">
        <f t="shared" si="20"/>
        <v>20時</v>
      </c>
      <c r="D383" s="10">
        <v>45489.791666666664</v>
      </c>
      <c r="E383">
        <v>0</v>
      </c>
      <c r="F383">
        <v>0.8</v>
      </c>
      <c r="G383">
        <v>0</v>
      </c>
      <c r="H383">
        <v>0.01</v>
      </c>
    </row>
    <row r="384" spans="1:8" x14ac:dyDescent="0.55000000000000004">
      <c r="A384" s="11" t="str">
        <f t="shared" si="18"/>
        <v>7月</v>
      </c>
      <c r="B384" s="11" t="str">
        <f t="shared" si="19"/>
        <v>7月16日</v>
      </c>
      <c r="C384" s="11" t="str">
        <f t="shared" si="20"/>
        <v>21時</v>
      </c>
      <c r="D384" s="10">
        <v>45489.833333333336</v>
      </c>
      <c r="E384">
        <v>0</v>
      </c>
      <c r="F384">
        <v>0.88</v>
      </c>
      <c r="G384">
        <v>0</v>
      </c>
      <c r="H384">
        <v>0.01</v>
      </c>
    </row>
    <row r="385" spans="1:8" x14ac:dyDescent="0.55000000000000004">
      <c r="A385" s="11" t="str">
        <f t="shared" si="18"/>
        <v>7月</v>
      </c>
      <c r="B385" s="11" t="str">
        <f t="shared" si="19"/>
        <v>7月16日</v>
      </c>
      <c r="C385" s="11" t="str">
        <f t="shared" si="20"/>
        <v>22時</v>
      </c>
      <c r="D385" s="10">
        <v>45489.875</v>
      </c>
      <c r="E385">
        <v>0</v>
      </c>
      <c r="F385">
        <v>1.06</v>
      </c>
      <c r="G385">
        <v>0.01</v>
      </c>
      <c r="H385">
        <v>0.02</v>
      </c>
    </row>
    <row r="386" spans="1:8" x14ac:dyDescent="0.55000000000000004">
      <c r="A386" s="11" t="str">
        <f t="shared" si="18"/>
        <v>7月</v>
      </c>
      <c r="B386" s="11" t="str">
        <f t="shared" si="19"/>
        <v>7月16日</v>
      </c>
      <c r="C386" s="11" t="str">
        <f t="shared" si="20"/>
        <v>23時</v>
      </c>
      <c r="D386" s="10">
        <v>45489.916666666664</v>
      </c>
      <c r="E386">
        <v>0</v>
      </c>
      <c r="F386">
        <v>0.72</v>
      </c>
      <c r="G386">
        <v>0.01</v>
      </c>
      <c r="H386">
        <v>0.02</v>
      </c>
    </row>
    <row r="387" spans="1:8" x14ac:dyDescent="0.55000000000000004">
      <c r="A387" s="11" t="str">
        <f t="shared" si="18"/>
        <v>7月</v>
      </c>
      <c r="B387" s="11" t="str">
        <f t="shared" si="19"/>
        <v>7月16日</v>
      </c>
      <c r="C387" s="11" t="str">
        <f t="shared" si="20"/>
        <v>24時</v>
      </c>
      <c r="D387" s="10">
        <v>45489.958333333336</v>
      </c>
      <c r="E387">
        <v>0</v>
      </c>
      <c r="F387">
        <v>0.37</v>
      </c>
      <c r="G387">
        <v>0</v>
      </c>
      <c r="H387">
        <v>0</v>
      </c>
    </row>
    <row r="388" spans="1:8" x14ac:dyDescent="0.55000000000000004">
      <c r="A388" s="11" t="str">
        <f t="shared" si="18"/>
        <v>7月</v>
      </c>
      <c r="B388" s="11" t="str">
        <f t="shared" si="19"/>
        <v>7月17日</v>
      </c>
      <c r="C388" s="11" t="str">
        <f t="shared" si="20"/>
        <v>1時</v>
      </c>
      <c r="D388" s="10">
        <v>45490</v>
      </c>
      <c r="E388">
        <v>0</v>
      </c>
      <c r="F388">
        <v>0.4</v>
      </c>
      <c r="G388">
        <v>0</v>
      </c>
      <c r="H388">
        <v>0.05</v>
      </c>
    </row>
    <row r="389" spans="1:8" x14ac:dyDescent="0.55000000000000004">
      <c r="A389" s="11" t="str">
        <f t="shared" ref="A389:A452" si="21">MONTH(D389)&amp;"月"</f>
        <v>7月</v>
      </c>
      <c r="B389" s="11" t="str">
        <f t="shared" ref="B389:B452" si="22">A389&amp;DAY(D389)&amp;"日"</f>
        <v>7月17日</v>
      </c>
      <c r="C389" s="11" t="str">
        <f t="shared" ref="C389:C452" si="23">HOUR(D389)+1&amp;"時"</f>
        <v>2時</v>
      </c>
      <c r="D389" s="10">
        <v>45490.041666666664</v>
      </c>
      <c r="E389">
        <v>0</v>
      </c>
      <c r="F389">
        <v>0.27</v>
      </c>
      <c r="G389">
        <v>0</v>
      </c>
      <c r="H389">
        <v>0.31</v>
      </c>
    </row>
    <row r="390" spans="1:8" x14ac:dyDescent="0.55000000000000004">
      <c r="A390" s="11" t="str">
        <f t="shared" si="21"/>
        <v>7月</v>
      </c>
      <c r="B390" s="11" t="str">
        <f t="shared" si="22"/>
        <v>7月17日</v>
      </c>
      <c r="C390" s="11" t="str">
        <f t="shared" si="23"/>
        <v>3時</v>
      </c>
      <c r="D390" s="10">
        <v>45490.083333333336</v>
      </c>
      <c r="E390">
        <v>0</v>
      </c>
      <c r="F390">
        <v>0.22</v>
      </c>
      <c r="G390">
        <v>0</v>
      </c>
      <c r="H390">
        <v>0.26</v>
      </c>
    </row>
    <row r="391" spans="1:8" x14ac:dyDescent="0.55000000000000004">
      <c r="A391" s="11" t="str">
        <f t="shared" si="21"/>
        <v>7月</v>
      </c>
      <c r="B391" s="11" t="str">
        <f t="shared" si="22"/>
        <v>7月17日</v>
      </c>
      <c r="C391" s="11" t="str">
        <f t="shared" si="23"/>
        <v>4時</v>
      </c>
      <c r="D391" s="10">
        <v>45490.125</v>
      </c>
      <c r="E391">
        <v>0</v>
      </c>
      <c r="F391">
        <v>0.23</v>
      </c>
      <c r="G391">
        <v>0</v>
      </c>
      <c r="H391">
        <v>0.27</v>
      </c>
    </row>
    <row r="392" spans="1:8" x14ac:dyDescent="0.55000000000000004">
      <c r="A392" s="11" t="str">
        <f t="shared" si="21"/>
        <v>7月</v>
      </c>
      <c r="B392" s="11" t="str">
        <f t="shared" si="22"/>
        <v>7月17日</v>
      </c>
      <c r="C392" s="11" t="str">
        <f t="shared" si="23"/>
        <v>5時</v>
      </c>
      <c r="D392" s="10">
        <v>45490.166666666664</v>
      </c>
      <c r="E392">
        <v>0.01</v>
      </c>
      <c r="F392">
        <v>0.38</v>
      </c>
      <c r="G392">
        <v>0</v>
      </c>
      <c r="H392">
        <v>0.39</v>
      </c>
    </row>
    <row r="393" spans="1:8" x14ac:dyDescent="0.55000000000000004">
      <c r="A393" s="11" t="str">
        <f t="shared" si="21"/>
        <v>7月</v>
      </c>
      <c r="B393" s="11" t="str">
        <f t="shared" si="22"/>
        <v>7月17日</v>
      </c>
      <c r="C393" s="11" t="str">
        <f t="shared" si="23"/>
        <v>6時</v>
      </c>
      <c r="D393" s="10">
        <v>45490.208333333336</v>
      </c>
      <c r="E393">
        <v>0.08</v>
      </c>
      <c r="F393">
        <v>0.31</v>
      </c>
      <c r="G393">
        <v>0</v>
      </c>
      <c r="H393">
        <v>0.24</v>
      </c>
    </row>
    <row r="394" spans="1:8" x14ac:dyDescent="0.55000000000000004">
      <c r="A394" s="11" t="str">
        <f t="shared" si="21"/>
        <v>7月</v>
      </c>
      <c r="B394" s="11" t="str">
        <f t="shared" si="22"/>
        <v>7月17日</v>
      </c>
      <c r="C394" s="11" t="str">
        <f t="shared" si="23"/>
        <v>7時</v>
      </c>
      <c r="D394" s="10">
        <v>45490.25</v>
      </c>
      <c r="E394">
        <v>0.47</v>
      </c>
      <c r="F394">
        <v>0.46</v>
      </c>
      <c r="G394">
        <v>0</v>
      </c>
      <c r="H394">
        <v>0.12</v>
      </c>
    </row>
    <row r="395" spans="1:8" x14ac:dyDescent="0.55000000000000004">
      <c r="A395" s="11" t="str">
        <f t="shared" si="21"/>
        <v>7月</v>
      </c>
      <c r="B395" s="11" t="str">
        <f t="shared" si="22"/>
        <v>7月17日</v>
      </c>
      <c r="C395" s="11" t="str">
        <f t="shared" si="23"/>
        <v>8時</v>
      </c>
      <c r="D395" s="10">
        <v>45490.291666666664</v>
      </c>
      <c r="E395">
        <v>1.28</v>
      </c>
      <c r="F395">
        <v>0.44</v>
      </c>
      <c r="G395">
        <v>0.01</v>
      </c>
      <c r="H395">
        <v>0</v>
      </c>
    </row>
    <row r="396" spans="1:8" x14ac:dyDescent="0.55000000000000004">
      <c r="A396" s="11" t="str">
        <f t="shared" si="21"/>
        <v>7月</v>
      </c>
      <c r="B396" s="11" t="str">
        <f t="shared" si="22"/>
        <v>7月17日</v>
      </c>
      <c r="C396" s="11" t="str">
        <f t="shared" si="23"/>
        <v>9時</v>
      </c>
      <c r="D396" s="10">
        <v>45490.333333333336</v>
      </c>
      <c r="E396">
        <v>4.71</v>
      </c>
      <c r="F396">
        <v>0.22</v>
      </c>
      <c r="G396">
        <v>1.49</v>
      </c>
      <c r="H396">
        <v>0</v>
      </c>
    </row>
    <row r="397" spans="1:8" x14ac:dyDescent="0.55000000000000004">
      <c r="A397" s="11" t="str">
        <f t="shared" si="21"/>
        <v>7月</v>
      </c>
      <c r="B397" s="11" t="str">
        <f t="shared" si="22"/>
        <v>7月17日</v>
      </c>
      <c r="C397" s="11" t="str">
        <f t="shared" si="23"/>
        <v>10時</v>
      </c>
      <c r="D397" s="10">
        <v>45490.375</v>
      </c>
      <c r="E397">
        <v>6.64</v>
      </c>
      <c r="F397">
        <v>0.17</v>
      </c>
      <c r="G397">
        <v>3.61</v>
      </c>
      <c r="H397">
        <v>0</v>
      </c>
    </row>
    <row r="398" spans="1:8" x14ac:dyDescent="0.55000000000000004">
      <c r="A398" s="11" t="str">
        <f t="shared" si="21"/>
        <v>7月</v>
      </c>
      <c r="B398" s="11" t="str">
        <f t="shared" si="22"/>
        <v>7月17日</v>
      </c>
      <c r="C398" s="11" t="str">
        <f t="shared" si="23"/>
        <v>11時</v>
      </c>
      <c r="D398" s="10">
        <v>45490.416666666664</v>
      </c>
      <c r="E398">
        <v>6.74</v>
      </c>
      <c r="F398">
        <v>0.17</v>
      </c>
      <c r="G398">
        <v>6.53</v>
      </c>
      <c r="H398">
        <v>0</v>
      </c>
    </row>
    <row r="399" spans="1:8" x14ac:dyDescent="0.55000000000000004">
      <c r="A399" s="11" t="str">
        <f t="shared" si="21"/>
        <v>7月</v>
      </c>
      <c r="B399" s="11" t="str">
        <f t="shared" si="22"/>
        <v>7月17日</v>
      </c>
      <c r="C399" s="11" t="str">
        <f t="shared" si="23"/>
        <v>12時</v>
      </c>
      <c r="D399" s="10">
        <v>45490.458333333336</v>
      </c>
      <c r="E399">
        <v>6.79</v>
      </c>
      <c r="F399">
        <v>0.21</v>
      </c>
      <c r="G399">
        <v>6.58</v>
      </c>
      <c r="H399">
        <v>0</v>
      </c>
    </row>
    <row r="400" spans="1:8" x14ac:dyDescent="0.55000000000000004">
      <c r="A400" s="11" t="str">
        <f t="shared" si="21"/>
        <v>7月</v>
      </c>
      <c r="B400" s="11" t="str">
        <f t="shared" si="22"/>
        <v>7月17日</v>
      </c>
      <c r="C400" s="11" t="str">
        <f t="shared" si="23"/>
        <v>13時</v>
      </c>
      <c r="D400" s="10">
        <v>45490.5</v>
      </c>
      <c r="E400">
        <v>7.13</v>
      </c>
      <c r="F400">
        <v>0.14000000000000001</v>
      </c>
      <c r="G400">
        <v>6.99</v>
      </c>
      <c r="H400">
        <v>0</v>
      </c>
    </row>
    <row r="401" spans="1:8" x14ac:dyDescent="0.55000000000000004">
      <c r="A401" s="11" t="str">
        <f t="shared" si="21"/>
        <v>7月</v>
      </c>
      <c r="B401" s="11" t="str">
        <f t="shared" si="22"/>
        <v>7月17日</v>
      </c>
      <c r="C401" s="11" t="str">
        <f t="shared" si="23"/>
        <v>14時</v>
      </c>
      <c r="D401" s="10">
        <v>45490.541666666664</v>
      </c>
      <c r="E401">
        <v>7.35</v>
      </c>
      <c r="F401">
        <v>0.16</v>
      </c>
      <c r="G401">
        <v>7.19</v>
      </c>
      <c r="H401">
        <v>0</v>
      </c>
    </row>
    <row r="402" spans="1:8" x14ac:dyDescent="0.55000000000000004">
      <c r="A402" s="11" t="str">
        <f t="shared" si="21"/>
        <v>7月</v>
      </c>
      <c r="B402" s="11" t="str">
        <f t="shared" si="22"/>
        <v>7月17日</v>
      </c>
      <c r="C402" s="11" t="str">
        <f t="shared" si="23"/>
        <v>15時</v>
      </c>
      <c r="D402" s="10">
        <v>45490.583333333336</v>
      </c>
      <c r="E402">
        <v>5.03</v>
      </c>
      <c r="F402">
        <v>0.17</v>
      </c>
      <c r="G402">
        <v>4.8600000000000003</v>
      </c>
      <c r="H402">
        <v>0</v>
      </c>
    </row>
    <row r="403" spans="1:8" x14ac:dyDescent="0.55000000000000004">
      <c r="A403" s="11" t="str">
        <f t="shared" si="21"/>
        <v>7月</v>
      </c>
      <c r="B403" s="11" t="str">
        <f t="shared" si="22"/>
        <v>7月17日</v>
      </c>
      <c r="C403" s="11" t="str">
        <f t="shared" si="23"/>
        <v>16時</v>
      </c>
      <c r="D403" s="10">
        <v>45490.625</v>
      </c>
      <c r="E403">
        <v>4.28</v>
      </c>
      <c r="F403">
        <v>0.16</v>
      </c>
      <c r="G403">
        <v>4.12</v>
      </c>
      <c r="H403">
        <v>0</v>
      </c>
    </row>
    <row r="404" spans="1:8" x14ac:dyDescent="0.55000000000000004">
      <c r="A404" s="11" t="str">
        <f t="shared" si="21"/>
        <v>7月</v>
      </c>
      <c r="B404" s="11" t="str">
        <f t="shared" si="22"/>
        <v>7月17日</v>
      </c>
      <c r="C404" s="11" t="str">
        <f t="shared" si="23"/>
        <v>17時</v>
      </c>
      <c r="D404" s="10">
        <v>45490.666666666664</v>
      </c>
      <c r="E404">
        <v>1.98</v>
      </c>
      <c r="F404">
        <v>0.56999999999999995</v>
      </c>
      <c r="G404">
        <v>1.54</v>
      </c>
      <c r="H404">
        <v>0.01</v>
      </c>
    </row>
    <row r="405" spans="1:8" x14ac:dyDescent="0.55000000000000004">
      <c r="A405" s="11" t="str">
        <f t="shared" si="21"/>
        <v>7月</v>
      </c>
      <c r="B405" s="11" t="str">
        <f t="shared" si="22"/>
        <v>7月17日</v>
      </c>
      <c r="C405" s="11" t="str">
        <f t="shared" si="23"/>
        <v>18時</v>
      </c>
      <c r="D405" s="10">
        <v>45490.708333333336</v>
      </c>
      <c r="E405">
        <v>0.37</v>
      </c>
      <c r="F405">
        <v>0.99</v>
      </c>
      <c r="G405">
        <v>0.01</v>
      </c>
      <c r="H405">
        <v>0.01</v>
      </c>
    </row>
    <row r="406" spans="1:8" x14ac:dyDescent="0.55000000000000004">
      <c r="A406" s="11" t="str">
        <f t="shared" si="21"/>
        <v>7月</v>
      </c>
      <c r="B406" s="11" t="str">
        <f t="shared" si="22"/>
        <v>7月17日</v>
      </c>
      <c r="C406" s="11" t="str">
        <f t="shared" si="23"/>
        <v>19時</v>
      </c>
      <c r="D406" s="10">
        <v>45490.75</v>
      </c>
      <c r="E406">
        <v>0.32</v>
      </c>
      <c r="F406">
        <v>1.67</v>
      </c>
      <c r="G406">
        <v>0.01</v>
      </c>
      <c r="H406">
        <v>0.01</v>
      </c>
    </row>
    <row r="407" spans="1:8" x14ac:dyDescent="0.55000000000000004">
      <c r="A407" s="11" t="str">
        <f t="shared" si="21"/>
        <v>7月</v>
      </c>
      <c r="B407" s="11" t="str">
        <f t="shared" si="22"/>
        <v>7月17日</v>
      </c>
      <c r="C407" s="11" t="str">
        <f t="shared" si="23"/>
        <v>20時</v>
      </c>
      <c r="D407" s="10">
        <v>45490.791666666664</v>
      </c>
      <c r="E407">
        <v>0</v>
      </c>
      <c r="F407">
        <v>0.7</v>
      </c>
      <c r="G407">
        <v>0</v>
      </c>
      <c r="H407">
        <v>0</v>
      </c>
    </row>
    <row r="408" spans="1:8" x14ac:dyDescent="0.55000000000000004">
      <c r="A408" s="11" t="str">
        <f t="shared" si="21"/>
        <v>7月</v>
      </c>
      <c r="B408" s="11" t="str">
        <f t="shared" si="22"/>
        <v>7月17日</v>
      </c>
      <c r="C408" s="11" t="str">
        <f t="shared" si="23"/>
        <v>21時</v>
      </c>
      <c r="D408" s="10">
        <v>45490.833333333336</v>
      </c>
      <c r="E408">
        <v>0</v>
      </c>
      <c r="F408">
        <v>0.77</v>
      </c>
      <c r="G408">
        <v>0</v>
      </c>
      <c r="H408">
        <v>0</v>
      </c>
    </row>
    <row r="409" spans="1:8" x14ac:dyDescent="0.55000000000000004">
      <c r="A409" s="11" t="str">
        <f t="shared" si="21"/>
        <v>7月</v>
      </c>
      <c r="B409" s="11" t="str">
        <f t="shared" si="22"/>
        <v>7月17日</v>
      </c>
      <c r="C409" s="11" t="str">
        <f t="shared" si="23"/>
        <v>22時</v>
      </c>
      <c r="D409" s="10">
        <v>45490.875</v>
      </c>
      <c r="E409">
        <v>0</v>
      </c>
      <c r="F409">
        <v>0.87</v>
      </c>
      <c r="G409">
        <v>0</v>
      </c>
      <c r="H409">
        <v>0</v>
      </c>
    </row>
    <row r="410" spans="1:8" x14ac:dyDescent="0.55000000000000004">
      <c r="A410" s="11" t="str">
        <f t="shared" si="21"/>
        <v>7月</v>
      </c>
      <c r="B410" s="11" t="str">
        <f t="shared" si="22"/>
        <v>7月17日</v>
      </c>
      <c r="C410" s="11" t="str">
        <f t="shared" si="23"/>
        <v>23時</v>
      </c>
      <c r="D410" s="10">
        <v>45490.916666666664</v>
      </c>
      <c r="E410">
        <v>0</v>
      </c>
      <c r="F410">
        <v>0.8</v>
      </c>
      <c r="G410">
        <v>0</v>
      </c>
      <c r="H410">
        <v>0.01</v>
      </c>
    </row>
    <row r="411" spans="1:8" x14ac:dyDescent="0.55000000000000004">
      <c r="A411" s="11" t="str">
        <f t="shared" si="21"/>
        <v>7月</v>
      </c>
      <c r="B411" s="11" t="str">
        <f t="shared" si="22"/>
        <v>7月17日</v>
      </c>
      <c r="C411" s="11" t="str">
        <f t="shared" si="23"/>
        <v>24時</v>
      </c>
      <c r="D411" s="10">
        <v>45490.958333333336</v>
      </c>
      <c r="E411">
        <v>0</v>
      </c>
      <c r="F411">
        <v>0.48</v>
      </c>
      <c r="G411">
        <v>0</v>
      </c>
      <c r="H411">
        <v>0.04</v>
      </c>
    </row>
    <row r="412" spans="1:8" x14ac:dyDescent="0.55000000000000004">
      <c r="A412" s="11" t="str">
        <f t="shared" si="21"/>
        <v>7月</v>
      </c>
      <c r="B412" s="11" t="str">
        <f t="shared" si="22"/>
        <v>7月18日</v>
      </c>
      <c r="C412" s="11" t="str">
        <f t="shared" si="23"/>
        <v>1時</v>
      </c>
      <c r="D412" s="10">
        <v>45491</v>
      </c>
      <c r="E412">
        <v>0</v>
      </c>
      <c r="F412">
        <v>0.4</v>
      </c>
      <c r="G412">
        <v>0</v>
      </c>
      <c r="H412">
        <v>0.43</v>
      </c>
    </row>
    <row r="413" spans="1:8" x14ac:dyDescent="0.55000000000000004">
      <c r="A413" s="11" t="str">
        <f t="shared" si="21"/>
        <v>7月</v>
      </c>
      <c r="B413" s="11" t="str">
        <f t="shared" si="22"/>
        <v>7月18日</v>
      </c>
      <c r="C413" s="11" t="str">
        <f t="shared" si="23"/>
        <v>2時</v>
      </c>
      <c r="D413" s="10">
        <v>45491.041666666664</v>
      </c>
      <c r="E413">
        <v>0</v>
      </c>
      <c r="F413">
        <v>0.26</v>
      </c>
      <c r="G413">
        <v>0</v>
      </c>
      <c r="H413">
        <v>0.3</v>
      </c>
    </row>
    <row r="414" spans="1:8" x14ac:dyDescent="0.55000000000000004">
      <c r="A414" s="11" t="str">
        <f t="shared" si="21"/>
        <v>7月</v>
      </c>
      <c r="B414" s="11" t="str">
        <f t="shared" si="22"/>
        <v>7月18日</v>
      </c>
      <c r="C414" s="11" t="str">
        <f t="shared" si="23"/>
        <v>3時</v>
      </c>
      <c r="D414" s="10">
        <v>45491.083333333336</v>
      </c>
      <c r="E414">
        <v>0</v>
      </c>
      <c r="F414">
        <v>0.33</v>
      </c>
      <c r="G414">
        <v>0</v>
      </c>
      <c r="H414">
        <v>0.37</v>
      </c>
    </row>
    <row r="415" spans="1:8" x14ac:dyDescent="0.55000000000000004">
      <c r="A415" s="11" t="str">
        <f t="shared" si="21"/>
        <v>7月</v>
      </c>
      <c r="B415" s="11" t="str">
        <f t="shared" si="22"/>
        <v>7月18日</v>
      </c>
      <c r="C415" s="11" t="str">
        <f t="shared" si="23"/>
        <v>4時</v>
      </c>
      <c r="D415" s="10">
        <v>45491.125</v>
      </c>
      <c r="E415">
        <v>0</v>
      </c>
      <c r="F415">
        <v>0.22</v>
      </c>
      <c r="G415">
        <v>0</v>
      </c>
      <c r="H415">
        <v>0.25</v>
      </c>
    </row>
    <row r="416" spans="1:8" x14ac:dyDescent="0.55000000000000004">
      <c r="A416" s="11" t="str">
        <f t="shared" si="21"/>
        <v>7月</v>
      </c>
      <c r="B416" s="11" t="str">
        <f t="shared" si="22"/>
        <v>7月18日</v>
      </c>
      <c r="C416" s="11" t="str">
        <f t="shared" si="23"/>
        <v>5時</v>
      </c>
      <c r="D416" s="10">
        <v>45491.166666666664</v>
      </c>
      <c r="E416">
        <v>0</v>
      </c>
      <c r="F416">
        <v>0.31</v>
      </c>
      <c r="G416">
        <v>0</v>
      </c>
      <c r="H416">
        <v>0.33</v>
      </c>
    </row>
    <row r="417" spans="1:8" x14ac:dyDescent="0.55000000000000004">
      <c r="A417" s="11" t="str">
        <f t="shared" si="21"/>
        <v>7月</v>
      </c>
      <c r="B417" s="11" t="str">
        <f t="shared" si="22"/>
        <v>7月18日</v>
      </c>
      <c r="C417" s="11" t="str">
        <f t="shared" si="23"/>
        <v>6時</v>
      </c>
      <c r="D417" s="10">
        <v>45491.208333333336</v>
      </c>
      <c r="E417">
        <v>0.39</v>
      </c>
      <c r="F417">
        <v>0.66</v>
      </c>
      <c r="G417">
        <v>0</v>
      </c>
      <c r="H417">
        <v>0.32</v>
      </c>
    </row>
    <row r="418" spans="1:8" x14ac:dyDescent="0.55000000000000004">
      <c r="A418" s="11" t="str">
        <f t="shared" si="21"/>
        <v>7月</v>
      </c>
      <c r="B418" s="11" t="str">
        <f t="shared" si="22"/>
        <v>7月18日</v>
      </c>
      <c r="C418" s="11" t="str">
        <f t="shared" si="23"/>
        <v>7時</v>
      </c>
      <c r="D418" s="10">
        <v>45491.25</v>
      </c>
      <c r="E418">
        <v>1.91</v>
      </c>
      <c r="F418">
        <v>0.62</v>
      </c>
      <c r="G418">
        <v>0</v>
      </c>
      <c r="H418">
        <v>0</v>
      </c>
    </row>
    <row r="419" spans="1:8" x14ac:dyDescent="0.55000000000000004">
      <c r="A419" s="11" t="str">
        <f t="shared" si="21"/>
        <v>7月</v>
      </c>
      <c r="B419" s="11" t="str">
        <f t="shared" si="22"/>
        <v>7月18日</v>
      </c>
      <c r="C419" s="11" t="str">
        <f t="shared" si="23"/>
        <v>8時</v>
      </c>
      <c r="D419" s="10">
        <v>45491.291666666664</v>
      </c>
      <c r="E419">
        <v>4.0999999999999996</v>
      </c>
      <c r="F419">
        <v>0.37</v>
      </c>
      <c r="G419">
        <v>0.95</v>
      </c>
      <c r="H419">
        <v>0</v>
      </c>
    </row>
    <row r="420" spans="1:8" x14ac:dyDescent="0.55000000000000004">
      <c r="A420" s="11" t="str">
        <f t="shared" si="21"/>
        <v>7月</v>
      </c>
      <c r="B420" s="11" t="str">
        <f t="shared" si="22"/>
        <v>7月18日</v>
      </c>
      <c r="C420" s="11" t="str">
        <f t="shared" si="23"/>
        <v>9時</v>
      </c>
      <c r="D420" s="10">
        <v>45491.333333333336</v>
      </c>
      <c r="E420">
        <v>5.17</v>
      </c>
      <c r="F420">
        <v>0.17</v>
      </c>
      <c r="G420">
        <v>2.25</v>
      </c>
      <c r="H420">
        <v>0</v>
      </c>
    </row>
    <row r="421" spans="1:8" x14ac:dyDescent="0.55000000000000004">
      <c r="A421" s="11" t="str">
        <f t="shared" si="21"/>
        <v>7月</v>
      </c>
      <c r="B421" s="11" t="str">
        <f t="shared" si="22"/>
        <v>7月18日</v>
      </c>
      <c r="C421" s="11" t="str">
        <f t="shared" si="23"/>
        <v>10時</v>
      </c>
      <c r="D421" s="10">
        <v>45491.375</v>
      </c>
      <c r="E421">
        <v>6.36</v>
      </c>
      <c r="F421">
        <v>0.21</v>
      </c>
      <c r="G421">
        <v>6.15</v>
      </c>
      <c r="H421">
        <v>0</v>
      </c>
    </row>
    <row r="422" spans="1:8" x14ac:dyDescent="0.55000000000000004">
      <c r="A422" s="11" t="str">
        <f t="shared" si="21"/>
        <v>7月</v>
      </c>
      <c r="B422" s="11" t="str">
        <f t="shared" si="22"/>
        <v>7月18日</v>
      </c>
      <c r="C422" s="11" t="str">
        <f t="shared" si="23"/>
        <v>11時</v>
      </c>
      <c r="D422" s="10">
        <v>45491.416666666664</v>
      </c>
      <c r="E422">
        <v>7.22</v>
      </c>
      <c r="F422">
        <v>0.19</v>
      </c>
      <c r="G422">
        <v>7.03</v>
      </c>
      <c r="H422">
        <v>0</v>
      </c>
    </row>
    <row r="423" spans="1:8" x14ac:dyDescent="0.55000000000000004">
      <c r="A423" s="11" t="str">
        <f t="shared" si="21"/>
        <v>7月</v>
      </c>
      <c r="B423" s="11" t="str">
        <f t="shared" si="22"/>
        <v>7月18日</v>
      </c>
      <c r="C423" s="11" t="str">
        <f t="shared" si="23"/>
        <v>12時</v>
      </c>
      <c r="D423" s="10">
        <v>45491.458333333336</v>
      </c>
      <c r="E423">
        <v>6.42</v>
      </c>
      <c r="F423">
        <v>0.18</v>
      </c>
      <c r="G423">
        <v>6.24</v>
      </c>
      <c r="H423">
        <v>0</v>
      </c>
    </row>
    <row r="424" spans="1:8" x14ac:dyDescent="0.55000000000000004">
      <c r="A424" s="11" t="str">
        <f t="shared" si="21"/>
        <v>7月</v>
      </c>
      <c r="B424" s="11" t="str">
        <f t="shared" si="22"/>
        <v>7月18日</v>
      </c>
      <c r="C424" s="11" t="str">
        <f t="shared" si="23"/>
        <v>13時</v>
      </c>
      <c r="D424" s="10">
        <v>45491.5</v>
      </c>
      <c r="E424">
        <v>8.19</v>
      </c>
      <c r="F424">
        <v>0.17</v>
      </c>
      <c r="G424">
        <v>8.0299999999999994</v>
      </c>
      <c r="H424">
        <v>0</v>
      </c>
    </row>
    <row r="425" spans="1:8" x14ac:dyDescent="0.55000000000000004">
      <c r="A425" s="11" t="str">
        <f t="shared" si="21"/>
        <v>7月</v>
      </c>
      <c r="B425" s="11" t="str">
        <f t="shared" si="22"/>
        <v>7月18日</v>
      </c>
      <c r="C425" s="11" t="str">
        <f t="shared" si="23"/>
        <v>14時</v>
      </c>
      <c r="D425" s="10">
        <v>45491.541666666664</v>
      </c>
      <c r="E425">
        <v>6.69</v>
      </c>
      <c r="F425">
        <v>0.16</v>
      </c>
      <c r="G425">
        <v>6.53</v>
      </c>
      <c r="H425">
        <v>0</v>
      </c>
    </row>
    <row r="426" spans="1:8" x14ac:dyDescent="0.55000000000000004">
      <c r="A426" s="11" t="str">
        <f t="shared" si="21"/>
        <v>7月</v>
      </c>
      <c r="B426" s="11" t="str">
        <f t="shared" si="22"/>
        <v>7月18日</v>
      </c>
      <c r="C426" s="11" t="str">
        <f t="shared" si="23"/>
        <v>15時</v>
      </c>
      <c r="D426" s="10">
        <v>45491.583333333336</v>
      </c>
      <c r="E426">
        <v>4.53</v>
      </c>
      <c r="F426">
        <v>0.17</v>
      </c>
      <c r="G426">
        <v>4.3600000000000003</v>
      </c>
      <c r="H426">
        <v>0</v>
      </c>
    </row>
    <row r="427" spans="1:8" x14ac:dyDescent="0.55000000000000004">
      <c r="A427" s="11" t="str">
        <f t="shared" si="21"/>
        <v>7月</v>
      </c>
      <c r="B427" s="11" t="str">
        <f t="shared" si="22"/>
        <v>7月18日</v>
      </c>
      <c r="C427" s="11" t="str">
        <f t="shared" si="23"/>
        <v>16時</v>
      </c>
      <c r="D427" s="10">
        <v>45491.625</v>
      </c>
      <c r="E427">
        <v>1.62</v>
      </c>
      <c r="F427">
        <v>0.18</v>
      </c>
      <c r="G427">
        <v>1.44</v>
      </c>
      <c r="H427">
        <v>0</v>
      </c>
    </row>
    <row r="428" spans="1:8" x14ac:dyDescent="0.55000000000000004">
      <c r="A428" s="11" t="str">
        <f t="shared" si="21"/>
        <v>7月</v>
      </c>
      <c r="B428" s="11" t="str">
        <f t="shared" si="22"/>
        <v>7月18日</v>
      </c>
      <c r="C428" s="11" t="str">
        <f t="shared" si="23"/>
        <v>17時</v>
      </c>
      <c r="D428" s="10">
        <v>45491.666666666664</v>
      </c>
      <c r="E428">
        <v>1.32</v>
      </c>
      <c r="F428">
        <v>0.6</v>
      </c>
      <c r="G428">
        <v>0.72</v>
      </c>
      <c r="H428">
        <v>0</v>
      </c>
    </row>
    <row r="429" spans="1:8" x14ac:dyDescent="0.55000000000000004">
      <c r="A429" s="11" t="str">
        <f t="shared" si="21"/>
        <v>7月</v>
      </c>
      <c r="B429" s="11" t="str">
        <f t="shared" si="22"/>
        <v>7月18日</v>
      </c>
      <c r="C429" s="11" t="str">
        <f t="shared" si="23"/>
        <v>18時</v>
      </c>
      <c r="D429" s="10">
        <v>45491.708333333336</v>
      </c>
      <c r="E429">
        <v>0.71</v>
      </c>
      <c r="F429">
        <v>0.73</v>
      </c>
      <c r="G429">
        <v>0.23</v>
      </c>
      <c r="H429">
        <v>0</v>
      </c>
    </row>
    <row r="430" spans="1:8" x14ac:dyDescent="0.55000000000000004">
      <c r="A430" s="11" t="str">
        <f t="shared" si="21"/>
        <v>7月</v>
      </c>
      <c r="B430" s="11" t="str">
        <f t="shared" si="22"/>
        <v>7月18日</v>
      </c>
      <c r="C430" s="11" t="str">
        <f t="shared" si="23"/>
        <v>19時</v>
      </c>
      <c r="D430" s="10">
        <v>45491.75</v>
      </c>
      <c r="E430">
        <v>0.13</v>
      </c>
      <c r="F430">
        <v>0.99</v>
      </c>
      <c r="G430">
        <v>0.05</v>
      </c>
      <c r="H430">
        <v>0.01</v>
      </c>
    </row>
    <row r="431" spans="1:8" x14ac:dyDescent="0.55000000000000004">
      <c r="A431" s="11" t="str">
        <f t="shared" si="21"/>
        <v>7月</v>
      </c>
      <c r="B431" s="11" t="str">
        <f t="shared" si="22"/>
        <v>7月18日</v>
      </c>
      <c r="C431" s="11" t="str">
        <f t="shared" si="23"/>
        <v>20時</v>
      </c>
      <c r="D431" s="10">
        <v>45491.791666666664</v>
      </c>
      <c r="E431">
        <v>0</v>
      </c>
      <c r="F431">
        <v>0.69</v>
      </c>
      <c r="G431">
        <v>0</v>
      </c>
      <c r="H431">
        <v>0.01</v>
      </c>
    </row>
    <row r="432" spans="1:8" x14ac:dyDescent="0.55000000000000004">
      <c r="A432" s="11" t="str">
        <f t="shared" si="21"/>
        <v>7月</v>
      </c>
      <c r="B432" s="11" t="str">
        <f t="shared" si="22"/>
        <v>7月18日</v>
      </c>
      <c r="C432" s="11" t="str">
        <f t="shared" si="23"/>
        <v>21時</v>
      </c>
      <c r="D432" s="10">
        <v>45491.833333333336</v>
      </c>
      <c r="E432">
        <v>0</v>
      </c>
      <c r="F432">
        <v>0.83</v>
      </c>
      <c r="G432">
        <v>0</v>
      </c>
      <c r="H432">
        <v>0</v>
      </c>
    </row>
    <row r="433" spans="1:8" x14ac:dyDescent="0.55000000000000004">
      <c r="A433" s="11" t="str">
        <f t="shared" si="21"/>
        <v>7月</v>
      </c>
      <c r="B433" s="11" t="str">
        <f t="shared" si="22"/>
        <v>7月18日</v>
      </c>
      <c r="C433" s="11" t="str">
        <f t="shared" si="23"/>
        <v>22時</v>
      </c>
      <c r="D433" s="10">
        <v>45491.875</v>
      </c>
      <c r="E433">
        <v>0</v>
      </c>
      <c r="F433">
        <v>0.88</v>
      </c>
      <c r="G433">
        <v>0</v>
      </c>
      <c r="H433">
        <v>0.02</v>
      </c>
    </row>
    <row r="434" spans="1:8" x14ac:dyDescent="0.55000000000000004">
      <c r="A434" s="11" t="str">
        <f t="shared" si="21"/>
        <v>7月</v>
      </c>
      <c r="B434" s="11" t="str">
        <f t="shared" si="22"/>
        <v>7月18日</v>
      </c>
      <c r="C434" s="11" t="str">
        <f t="shared" si="23"/>
        <v>23時</v>
      </c>
      <c r="D434" s="10">
        <v>45491.916666666664</v>
      </c>
      <c r="E434">
        <v>0</v>
      </c>
      <c r="F434">
        <v>0.54</v>
      </c>
      <c r="G434">
        <v>0.01</v>
      </c>
      <c r="H434">
        <v>0.02</v>
      </c>
    </row>
    <row r="435" spans="1:8" x14ac:dyDescent="0.55000000000000004">
      <c r="A435" s="11" t="str">
        <f t="shared" si="21"/>
        <v>7月</v>
      </c>
      <c r="B435" s="11" t="str">
        <f t="shared" si="22"/>
        <v>7月18日</v>
      </c>
      <c r="C435" s="11" t="str">
        <f t="shared" si="23"/>
        <v>24時</v>
      </c>
      <c r="D435" s="10">
        <v>45491.958333333336</v>
      </c>
      <c r="E435">
        <v>0</v>
      </c>
      <c r="F435">
        <v>0.31</v>
      </c>
      <c r="G435">
        <v>0</v>
      </c>
      <c r="H435">
        <v>0</v>
      </c>
    </row>
    <row r="436" spans="1:8" x14ac:dyDescent="0.55000000000000004">
      <c r="A436" s="11" t="str">
        <f t="shared" si="21"/>
        <v>7月</v>
      </c>
      <c r="B436" s="11" t="str">
        <f t="shared" si="22"/>
        <v>7月19日</v>
      </c>
      <c r="C436" s="11" t="str">
        <f t="shared" si="23"/>
        <v>1時</v>
      </c>
      <c r="D436" s="10">
        <v>45492</v>
      </c>
      <c r="E436">
        <v>0</v>
      </c>
      <c r="F436">
        <v>0.26</v>
      </c>
      <c r="G436">
        <v>0</v>
      </c>
      <c r="H436">
        <v>0</v>
      </c>
    </row>
    <row r="437" spans="1:8" x14ac:dyDescent="0.55000000000000004">
      <c r="A437" s="11" t="str">
        <f t="shared" si="21"/>
        <v>7月</v>
      </c>
      <c r="B437" s="11" t="str">
        <f t="shared" si="22"/>
        <v>7月19日</v>
      </c>
      <c r="C437" s="11" t="str">
        <f t="shared" si="23"/>
        <v>2時</v>
      </c>
      <c r="D437" s="10">
        <v>45492.041666666664</v>
      </c>
      <c r="E437">
        <v>0</v>
      </c>
      <c r="F437">
        <v>0.25</v>
      </c>
      <c r="G437">
        <v>0</v>
      </c>
      <c r="H437">
        <v>0</v>
      </c>
    </row>
    <row r="438" spans="1:8" x14ac:dyDescent="0.55000000000000004">
      <c r="A438" s="11" t="str">
        <f t="shared" si="21"/>
        <v>7月</v>
      </c>
      <c r="B438" s="11" t="str">
        <f t="shared" si="22"/>
        <v>7月19日</v>
      </c>
      <c r="C438" s="11" t="str">
        <f t="shared" si="23"/>
        <v>3時</v>
      </c>
      <c r="D438" s="10">
        <v>45492.083333333336</v>
      </c>
      <c r="E438">
        <v>0</v>
      </c>
      <c r="F438">
        <v>0.24</v>
      </c>
      <c r="G438">
        <v>0</v>
      </c>
      <c r="H438">
        <v>0</v>
      </c>
    </row>
    <row r="439" spans="1:8" x14ac:dyDescent="0.55000000000000004">
      <c r="A439" s="11" t="str">
        <f t="shared" si="21"/>
        <v>7月</v>
      </c>
      <c r="B439" s="11" t="str">
        <f t="shared" si="22"/>
        <v>7月19日</v>
      </c>
      <c r="C439" s="11" t="str">
        <f t="shared" si="23"/>
        <v>4時</v>
      </c>
      <c r="D439" s="10">
        <v>45492.125</v>
      </c>
      <c r="E439">
        <v>0</v>
      </c>
      <c r="F439">
        <v>0.24</v>
      </c>
      <c r="G439">
        <v>0</v>
      </c>
      <c r="H439">
        <v>0</v>
      </c>
    </row>
    <row r="440" spans="1:8" x14ac:dyDescent="0.55000000000000004">
      <c r="A440" s="11" t="str">
        <f t="shared" si="21"/>
        <v>7月</v>
      </c>
      <c r="B440" s="11" t="str">
        <f t="shared" si="22"/>
        <v>7月19日</v>
      </c>
      <c r="C440" s="11" t="str">
        <f t="shared" si="23"/>
        <v>5時</v>
      </c>
      <c r="D440" s="10">
        <v>45492.166666666664</v>
      </c>
      <c r="E440">
        <v>0.01</v>
      </c>
      <c r="F440">
        <v>0.45</v>
      </c>
      <c r="G440">
        <v>0</v>
      </c>
      <c r="H440">
        <v>0.37</v>
      </c>
    </row>
    <row r="441" spans="1:8" x14ac:dyDescent="0.55000000000000004">
      <c r="A441" s="11" t="str">
        <f t="shared" si="21"/>
        <v>7月</v>
      </c>
      <c r="B441" s="11" t="str">
        <f t="shared" si="22"/>
        <v>7月19日</v>
      </c>
      <c r="C441" s="11" t="str">
        <f t="shared" si="23"/>
        <v>6時</v>
      </c>
      <c r="D441" s="10">
        <v>45492.208333333336</v>
      </c>
      <c r="E441">
        <v>0.27</v>
      </c>
      <c r="F441">
        <v>0.25</v>
      </c>
      <c r="G441">
        <v>0</v>
      </c>
      <c r="H441">
        <v>0.09</v>
      </c>
    </row>
    <row r="442" spans="1:8" x14ac:dyDescent="0.55000000000000004">
      <c r="A442" s="11" t="str">
        <f t="shared" si="21"/>
        <v>7月</v>
      </c>
      <c r="B442" s="11" t="str">
        <f t="shared" si="22"/>
        <v>7月19日</v>
      </c>
      <c r="C442" s="11" t="str">
        <f t="shared" si="23"/>
        <v>7時</v>
      </c>
      <c r="D442" s="10">
        <v>45492.25</v>
      </c>
      <c r="E442">
        <v>1.2</v>
      </c>
      <c r="F442">
        <v>0.65</v>
      </c>
      <c r="G442">
        <v>0</v>
      </c>
      <c r="H442">
        <v>0.01</v>
      </c>
    </row>
    <row r="443" spans="1:8" x14ac:dyDescent="0.55000000000000004">
      <c r="A443" s="11" t="str">
        <f t="shared" si="21"/>
        <v>7月</v>
      </c>
      <c r="B443" s="11" t="str">
        <f t="shared" si="22"/>
        <v>7月19日</v>
      </c>
      <c r="C443" s="11" t="str">
        <f t="shared" si="23"/>
        <v>8時</v>
      </c>
      <c r="D443" s="10">
        <v>45492.291666666664</v>
      </c>
      <c r="E443">
        <v>1.66</v>
      </c>
      <c r="F443">
        <v>0.52</v>
      </c>
      <c r="G443">
        <v>0</v>
      </c>
      <c r="H443">
        <v>0</v>
      </c>
    </row>
    <row r="444" spans="1:8" x14ac:dyDescent="0.55000000000000004">
      <c r="A444" s="11" t="str">
        <f t="shared" si="21"/>
        <v>7月</v>
      </c>
      <c r="B444" s="11" t="str">
        <f t="shared" si="22"/>
        <v>7月19日</v>
      </c>
      <c r="C444" s="11" t="str">
        <f t="shared" si="23"/>
        <v>9時</v>
      </c>
      <c r="D444" s="10">
        <v>45492.333333333336</v>
      </c>
      <c r="E444">
        <v>1.85</v>
      </c>
      <c r="F444">
        <v>0.23</v>
      </c>
      <c r="G444">
        <v>0</v>
      </c>
      <c r="H444">
        <v>0</v>
      </c>
    </row>
    <row r="445" spans="1:8" x14ac:dyDescent="0.55000000000000004">
      <c r="A445" s="11" t="str">
        <f t="shared" si="21"/>
        <v>7月</v>
      </c>
      <c r="B445" s="11" t="str">
        <f t="shared" si="22"/>
        <v>7月19日</v>
      </c>
      <c r="C445" s="11" t="str">
        <f t="shared" si="23"/>
        <v>10時</v>
      </c>
      <c r="D445" s="10">
        <v>45492.375</v>
      </c>
      <c r="E445">
        <v>3.29</v>
      </c>
      <c r="F445">
        <v>0.2</v>
      </c>
      <c r="G445">
        <v>0.41</v>
      </c>
      <c r="H445">
        <v>0</v>
      </c>
    </row>
    <row r="446" spans="1:8" x14ac:dyDescent="0.55000000000000004">
      <c r="A446" s="11" t="str">
        <f t="shared" si="21"/>
        <v>7月</v>
      </c>
      <c r="B446" s="11" t="str">
        <f t="shared" si="22"/>
        <v>7月19日</v>
      </c>
      <c r="C446" s="11" t="str">
        <f t="shared" si="23"/>
        <v>11時</v>
      </c>
      <c r="D446" s="10">
        <v>45492.416666666664</v>
      </c>
      <c r="E446">
        <v>3.77</v>
      </c>
      <c r="F446">
        <v>0.19</v>
      </c>
      <c r="G446">
        <v>2.87</v>
      </c>
      <c r="H446">
        <v>0</v>
      </c>
    </row>
    <row r="447" spans="1:8" x14ac:dyDescent="0.55000000000000004">
      <c r="A447" s="11" t="str">
        <f t="shared" si="21"/>
        <v>7月</v>
      </c>
      <c r="B447" s="11" t="str">
        <f t="shared" si="22"/>
        <v>7月19日</v>
      </c>
      <c r="C447" s="11" t="str">
        <f t="shared" si="23"/>
        <v>12時</v>
      </c>
      <c r="D447" s="10">
        <v>45492.458333333336</v>
      </c>
      <c r="E447">
        <v>3.52</v>
      </c>
      <c r="F447">
        <v>0.17</v>
      </c>
      <c r="G447">
        <v>3.35</v>
      </c>
      <c r="H447">
        <v>0</v>
      </c>
    </row>
    <row r="448" spans="1:8" x14ac:dyDescent="0.55000000000000004">
      <c r="A448" s="11" t="str">
        <f t="shared" si="21"/>
        <v>7月</v>
      </c>
      <c r="B448" s="11" t="str">
        <f t="shared" si="22"/>
        <v>7月19日</v>
      </c>
      <c r="C448" s="11" t="str">
        <f t="shared" si="23"/>
        <v>13時</v>
      </c>
      <c r="D448" s="10">
        <v>45492.5</v>
      </c>
      <c r="E448">
        <v>4.29</v>
      </c>
      <c r="F448">
        <v>0.17</v>
      </c>
      <c r="G448">
        <v>4.1100000000000003</v>
      </c>
      <c r="H448">
        <v>0</v>
      </c>
    </row>
    <row r="449" spans="1:8" x14ac:dyDescent="0.55000000000000004">
      <c r="A449" s="11" t="str">
        <f t="shared" si="21"/>
        <v>7月</v>
      </c>
      <c r="B449" s="11" t="str">
        <f t="shared" si="22"/>
        <v>7月19日</v>
      </c>
      <c r="C449" s="11" t="str">
        <f t="shared" si="23"/>
        <v>14時</v>
      </c>
      <c r="D449" s="10">
        <v>45492.541666666664</v>
      </c>
      <c r="E449">
        <v>2.14</v>
      </c>
      <c r="F449">
        <v>0.17</v>
      </c>
      <c r="G449">
        <v>1.98</v>
      </c>
      <c r="H449">
        <v>0</v>
      </c>
    </row>
    <row r="450" spans="1:8" x14ac:dyDescent="0.55000000000000004">
      <c r="A450" s="11" t="str">
        <f t="shared" si="21"/>
        <v>7月</v>
      </c>
      <c r="B450" s="11" t="str">
        <f t="shared" si="22"/>
        <v>7月19日</v>
      </c>
      <c r="C450" s="11" t="str">
        <f t="shared" si="23"/>
        <v>15時</v>
      </c>
      <c r="D450" s="10">
        <v>45492.583333333336</v>
      </c>
      <c r="E450">
        <v>1.31</v>
      </c>
      <c r="F450">
        <v>0.17</v>
      </c>
      <c r="G450">
        <v>1.1399999999999999</v>
      </c>
      <c r="H450">
        <v>0</v>
      </c>
    </row>
    <row r="451" spans="1:8" x14ac:dyDescent="0.55000000000000004">
      <c r="A451" s="11" t="str">
        <f t="shared" si="21"/>
        <v>7月</v>
      </c>
      <c r="B451" s="11" t="str">
        <f t="shared" si="22"/>
        <v>7月19日</v>
      </c>
      <c r="C451" s="11" t="str">
        <f t="shared" si="23"/>
        <v>16時</v>
      </c>
      <c r="D451" s="10">
        <v>45492.625</v>
      </c>
      <c r="E451">
        <v>1.23</v>
      </c>
      <c r="F451">
        <v>0.18</v>
      </c>
      <c r="G451">
        <v>1.05</v>
      </c>
      <c r="H451">
        <v>0</v>
      </c>
    </row>
    <row r="452" spans="1:8" x14ac:dyDescent="0.55000000000000004">
      <c r="A452" s="11" t="str">
        <f t="shared" si="21"/>
        <v>7月</v>
      </c>
      <c r="B452" s="11" t="str">
        <f t="shared" si="22"/>
        <v>7月19日</v>
      </c>
      <c r="C452" s="11" t="str">
        <f t="shared" si="23"/>
        <v>17時</v>
      </c>
      <c r="D452" s="10">
        <v>45492.666666666664</v>
      </c>
      <c r="E452">
        <v>0.6</v>
      </c>
      <c r="F452">
        <v>0.57999999999999996</v>
      </c>
      <c r="G452">
        <v>0.38</v>
      </c>
      <c r="H452">
        <v>0.01</v>
      </c>
    </row>
    <row r="453" spans="1:8" x14ac:dyDescent="0.55000000000000004">
      <c r="A453" s="11" t="str">
        <f t="shared" ref="A453:A516" si="24">MONTH(D453)&amp;"月"</f>
        <v>7月</v>
      </c>
      <c r="B453" s="11" t="str">
        <f t="shared" ref="B453:B516" si="25">A453&amp;DAY(D453)&amp;"日"</f>
        <v>7月19日</v>
      </c>
      <c r="C453" s="11" t="str">
        <f t="shared" ref="C453:C516" si="26">HOUR(D453)+1&amp;"時"</f>
        <v>18時</v>
      </c>
      <c r="D453" s="10">
        <v>45492.708333333336</v>
      </c>
      <c r="E453">
        <v>0.11</v>
      </c>
      <c r="F453">
        <v>0.99</v>
      </c>
      <c r="G453">
        <v>0.01</v>
      </c>
      <c r="H453">
        <v>0.01</v>
      </c>
    </row>
    <row r="454" spans="1:8" x14ac:dyDescent="0.55000000000000004">
      <c r="A454" s="11" t="str">
        <f t="shared" si="24"/>
        <v>7月</v>
      </c>
      <c r="B454" s="11" t="str">
        <f t="shared" si="25"/>
        <v>7月19日</v>
      </c>
      <c r="C454" s="11" t="str">
        <f t="shared" si="26"/>
        <v>19時</v>
      </c>
      <c r="D454" s="10">
        <v>45492.75</v>
      </c>
      <c r="E454">
        <v>0.05</v>
      </c>
      <c r="F454">
        <v>0.19</v>
      </c>
      <c r="G454">
        <v>0</v>
      </c>
      <c r="H454">
        <v>0</v>
      </c>
    </row>
    <row r="455" spans="1:8" x14ac:dyDescent="0.55000000000000004">
      <c r="A455" s="11" t="str">
        <f t="shared" si="24"/>
        <v>7月</v>
      </c>
      <c r="B455" s="11" t="str">
        <f t="shared" si="25"/>
        <v>7月19日</v>
      </c>
      <c r="C455" s="11" t="str">
        <f t="shared" si="26"/>
        <v>20時</v>
      </c>
      <c r="D455" s="10">
        <v>45492.791666666664</v>
      </c>
      <c r="E455">
        <v>0</v>
      </c>
      <c r="F455">
        <v>0.81</v>
      </c>
      <c r="G455">
        <v>0</v>
      </c>
      <c r="H455">
        <v>0.01</v>
      </c>
    </row>
    <row r="456" spans="1:8" x14ac:dyDescent="0.55000000000000004">
      <c r="A456" s="11" t="str">
        <f t="shared" si="24"/>
        <v>7月</v>
      </c>
      <c r="B456" s="11" t="str">
        <f t="shared" si="25"/>
        <v>7月19日</v>
      </c>
      <c r="C456" s="11" t="str">
        <f t="shared" si="26"/>
        <v>21時</v>
      </c>
      <c r="D456" s="10">
        <v>45492.833333333336</v>
      </c>
      <c r="E456">
        <v>0</v>
      </c>
      <c r="F456">
        <v>0.98</v>
      </c>
      <c r="G456">
        <v>0</v>
      </c>
      <c r="H456">
        <v>0</v>
      </c>
    </row>
    <row r="457" spans="1:8" x14ac:dyDescent="0.55000000000000004">
      <c r="A457" s="11" t="str">
        <f t="shared" si="24"/>
        <v>7月</v>
      </c>
      <c r="B457" s="11" t="str">
        <f t="shared" si="25"/>
        <v>7月19日</v>
      </c>
      <c r="C457" s="11" t="str">
        <f t="shared" si="26"/>
        <v>22時</v>
      </c>
      <c r="D457" s="10">
        <v>45492.875</v>
      </c>
      <c r="E457">
        <v>0</v>
      </c>
      <c r="F457">
        <v>0.79</v>
      </c>
      <c r="G457">
        <v>0</v>
      </c>
      <c r="H457">
        <v>0.01</v>
      </c>
    </row>
    <row r="458" spans="1:8" x14ac:dyDescent="0.55000000000000004">
      <c r="A458" s="11" t="str">
        <f t="shared" si="24"/>
        <v>7月</v>
      </c>
      <c r="B458" s="11" t="str">
        <f t="shared" si="25"/>
        <v>7月19日</v>
      </c>
      <c r="C458" s="11" t="str">
        <f t="shared" si="26"/>
        <v>23時</v>
      </c>
      <c r="D458" s="10">
        <v>45492.916666666664</v>
      </c>
      <c r="E458">
        <v>0</v>
      </c>
      <c r="F458">
        <v>0.31</v>
      </c>
      <c r="G458">
        <v>0</v>
      </c>
      <c r="H458">
        <v>0</v>
      </c>
    </row>
    <row r="459" spans="1:8" x14ac:dyDescent="0.55000000000000004">
      <c r="A459" s="11" t="str">
        <f t="shared" si="24"/>
        <v>7月</v>
      </c>
      <c r="B459" s="11" t="str">
        <f t="shared" si="25"/>
        <v>7月19日</v>
      </c>
      <c r="C459" s="11" t="str">
        <f t="shared" si="26"/>
        <v>24時</v>
      </c>
      <c r="D459" s="10">
        <v>45492.958333333336</v>
      </c>
      <c r="E459">
        <v>0</v>
      </c>
      <c r="F459">
        <v>0.26</v>
      </c>
      <c r="G459">
        <v>0</v>
      </c>
      <c r="H459">
        <v>0</v>
      </c>
    </row>
    <row r="460" spans="1:8" x14ac:dyDescent="0.55000000000000004">
      <c r="A460" s="11" t="str">
        <f t="shared" si="24"/>
        <v>7月</v>
      </c>
      <c r="B460" s="11" t="str">
        <f t="shared" si="25"/>
        <v>7月20日</v>
      </c>
      <c r="C460" s="11" t="str">
        <f t="shared" si="26"/>
        <v>1時</v>
      </c>
      <c r="D460" s="10">
        <v>45493</v>
      </c>
      <c r="E460">
        <v>0</v>
      </c>
      <c r="F460">
        <v>0.25</v>
      </c>
      <c r="G460">
        <v>0</v>
      </c>
      <c r="H460">
        <v>0</v>
      </c>
    </row>
    <row r="461" spans="1:8" x14ac:dyDescent="0.55000000000000004">
      <c r="A461" s="11" t="str">
        <f t="shared" si="24"/>
        <v>7月</v>
      </c>
      <c r="B461" s="11" t="str">
        <f t="shared" si="25"/>
        <v>7月20日</v>
      </c>
      <c r="C461" s="11" t="str">
        <f t="shared" si="26"/>
        <v>2時</v>
      </c>
      <c r="D461" s="10">
        <v>45493.041666666664</v>
      </c>
      <c r="E461">
        <v>0</v>
      </c>
      <c r="F461">
        <v>0.23</v>
      </c>
      <c r="G461">
        <v>0</v>
      </c>
      <c r="H461">
        <v>0</v>
      </c>
    </row>
    <row r="462" spans="1:8" x14ac:dyDescent="0.55000000000000004">
      <c r="A462" s="11" t="str">
        <f t="shared" si="24"/>
        <v>7月</v>
      </c>
      <c r="B462" s="11" t="str">
        <f t="shared" si="25"/>
        <v>7月20日</v>
      </c>
      <c r="C462" s="11" t="str">
        <f t="shared" si="26"/>
        <v>3時</v>
      </c>
      <c r="D462" s="10">
        <v>45493.083333333336</v>
      </c>
      <c r="E462">
        <v>0</v>
      </c>
      <c r="F462">
        <v>0.23</v>
      </c>
      <c r="G462">
        <v>0</v>
      </c>
      <c r="H462">
        <v>0</v>
      </c>
    </row>
    <row r="463" spans="1:8" x14ac:dyDescent="0.55000000000000004">
      <c r="A463" s="11" t="str">
        <f t="shared" si="24"/>
        <v>7月</v>
      </c>
      <c r="B463" s="11" t="str">
        <f t="shared" si="25"/>
        <v>7月20日</v>
      </c>
      <c r="C463" s="11" t="str">
        <f t="shared" si="26"/>
        <v>4時</v>
      </c>
      <c r="D463" s="10">
        <v>45493.125</v>
      </c>
      <c r="E463">
        <v>0</v>
      </c>
      <c r="F463">
        <v>0.25</v>
      </c>
      <c r="G463">
        <v>0</v>
      </c>
      <c r="H463">
        <v>0.03</v>
      </c>
    </row>
    <row r="464" spans="1:8" x14ac:dyDescent="0.55000000000000004">
      <c r="A464" s="11" t="str">
        <f t="shared" si="24"/>
        <v>7月</v>
      </c>
      <c r="B464" s="11" t="str">
        <f t="shared" si="25"/>
        <v>7月20日</v>
      </c>
      <c r="C464" s="11" t="str">
        <f t="shared" si="26"/>
        <v>5時</v>
      </c>
      <c r="D464" s="10">
        <v>45493.166666666664</v>
      </c>
      <c r="E464">
        <v>0</v>
      </c>
      <c r="F464">
        <v>0.27</v>
      </c>
      <c r="G464">
        <v>0</v>
      </c>
      <c r="H464">
        <v>0.3</v>
      </c>
    </row>
    <row r="465" spans="1:8" x14ac:dyDescent="0.55000000000000004">
      <c r="A465" s="11" t="str">
        <f t="shared" si="24"/>
        <v>7月</v>
      </c>
      <c r="B465" s="11" t="str">
        <f t="shared" si="25"/>
        <v>7月20日</v>
      </c>
      <c r="C465" s="11" t="str">
        <f t="shared" si="26"/>
        <v>6時</v>
      </c>
      <c r="D465" s="10">
        <v>45493.208333333336</v>
      </c>
      <c r="E465">
        <v>0.04</v>
      </c>
      <c r="F465">
        <v>0.77</v>
      </c>
      <c r="G465">
        <v>0</v>
      </c>
      <c r="H465">
        <v>0.74</v>
      </c>
    </row>
    <row r="466" spans="1:8" x14ac:dyDescent="0.55000000000000004">
      <c r="A466" s="11" t="str">
        <f t="shared" si="24"/>
        <v>7月</v>
      </c>
      <c r="B466" s="11" t="str">
        <f t="shared" si="25"/>
        <v>7月20日</v>
      </c>
      <c r="C466" s="11" t="str">
        <f t="shared" si="26"/>
        <v>7時</v>
      </c>
      <c r="D466" s="10">
        <v>45493.25</v>
      </c>
      <c r="E466">
        <v>0.33</v>
      </c>
      <c r="F466">
        <v>0.57999999999999996</v>
      </c>
      <c r="G466">
        <v>0</v>
      </c>
      <c r="H466">
        <v>0.33</v>
      </c>
    </row>
    <row r="467" spans="1:8" x14ac:dyDescent="0.55000000000000004">
      <c r="A467" s="11" t="str">
        <f t="shared" si="24"/>
        <v>7月</v>
      </c>
      <c r="B467" s="11" t="str">
        <f t="shared" si="25"/>
        <v>7月20日</v>
      </c>
      <c r="C467" s="11" t="str">
        <f t="shared" si="26"/>
        <v>8時</v>
      </c>
      <c r="D467" s="10">
        <v>45493.291666666664</v>
      </c>
      <c r="E467">
        <v>1.24</v>
      </c>
      <c r="F467">
        <v>0.51</v>
      </c>
      <c r="G467">
        <v>0</v>
      </c>
      <c r="H467">
        <v>0</v>
      </c>
    </row>
    <row r="468" spans="1:8" x14ac:dyDescent="0.55000000000000004">
      <c r="A468" s="11" t="str">
        <f t="shared" si="24"/>
        <v>7月</v>
      </c>
      <c r="B468" s="11" t="str">
        <f t="shared" si="25"/>
        <v>7月20日</v>
      </c>
      <c r="C468" s="11" t="str">
        <f t="shared" si="26"/>
        <v>9時</v>
      </c>
      <c r="D468" s="10">
        <v>45493.333333333336</v>
      </c>
      <c r="E468">
        <v>1.63</v>
      </c>
      <c r="F468">
        <v>0.47</v>
      </c>
      <c r="G468">
        <v>0.01</v>
      </c>
      <c r="H468">
        <v>0</v>
      </c>
    </row>
    <row r="469" spans="1:8" x14ac:dyDescent="0.55000000000000004">
      <c r="A469" s="11" t="str">
        <f t="shared" si="24"/>
        <v>7月</v>
      </c>
      <c r="B469" s="11" t="str">
        <f t="shared" si="25"/>
        <v>7月20日</v>
      </c>
      <c r="C469" s="11" t="str">
        <f t="shared" si="26"/>
        <v>10時</v>
      </c>
      <c r="D469" s="10">
        <v>45493.375</v>
      </c>
      <c r="E469">
        <v>2.87</v>
      </c>
      <c r="F469">
        <v>0.63</v>
      </c>
      <c r="G469">
        <v>0.17</v>
      </c>
      <c r="H469">
        <v>0</v>
      </c>
    </row>
    <row r="470" spans="1:8" x14ac:dyDescent="0.55000000000000004">
      <c r="A470" s="11" t="str">
        <f t="shared" si="24"/>
        <v>7月</v>
      </c>
      <c r="B470" s="11" t="str">
        <f t="shared" si="25"/>
        <v>7月20日</v>
      </c>
      <c r="C470" s="11" t="str">
        <f t="shared" si="26"/>
        <v>11時</v>
      </c>
      <c r="D470" s="10">
        <v>45493.416666666664</v>
      </c>
      <c r="E470">
        <v>2.38</v>
      </c>
      <c r="F470">
        <v>0.79</v>
      </c>
      <c r="G470">
        <v>0.02</v>
      </c>
      <c r="H470">
        <v>0.01</v>
      </c>
    </row>
    <row r="471" spans="1:8" x14ac:dyDescent="0.55000000000000004">
      <c r="A471" s="11" t="str">
        <f t="shared" si="24"/>
        <v>7月</v>
      </c>
      <c r="B471" s="11" t="str">
        <f t="shared" si="25"/>
        <v>7月20日</v>
      </c>
      <c r="C471" s="11" t="str">
        <f t="shared" si="26"/>
        <v>12時</v>
      </c>
      <c r="D471" s="10">
        <v>45493.458333333336</v>
      </c>
      <c r="E471">
        <v>3.11</v>
      </c>
      <c r="F471">
        <v>0.75</v>
      </c>
      <c r="G471">
        <v>1.1200000000000001</v>
      </c>
      <c r="H471">
        <v>0</v>
      </c>
    </row>
    <row r="472" spans="1:8" x14ac:dyDescent="0.55000000000000004">
      <c r="A472" s="11" t="str">
        <f t="shared" si="24"/>
        <v>7月</v>
      </c>
      <c r="B472" s="11" t="str">
        <f t="shared" si="25"/>
        <v>7月20日</v>
      </c>
      <c r="C472" s="11" t="str">
        <f t="shared" si="26"/>
        <v>13時</v>
      </c>
      <c r="D472" s="10">
        <v>45493.5</v>
      </c>
      <c r="E472">
        <v>1.37</v>
      </c>
      <c r="F472">
        <v>0.41</v>
      </c>
      <c r="G472">
        <v>0.97</v>
      </c>
      <c r="H472">
        <v>0</v>
      </c>
    </row>
    <row r="473" spans="1:8" x14ac:dyDescent="0.55000000000000004">
      <c r="A473" s="11" t="str">
        <f t="shared" si="24"/>
        <v>7月</v>
      </c>
      <c r="B473" s="11" t="str">
        <f t="shared" si="25"/>
        <v>7月20日</v>
      </c>
      <c r="C473" s="11" t="str">
        <f t="shared" si="26"/>
        <v>14時</v>
      </c>
      <c r="D473" s="10">
        <v>45493.541666666664</v>
      </c>
      <c r="E473">
        <v>1.74</v>
      </c>
      <c r="F473">
        <v>0.27</v>
      </c>
      <c r="G473">
        <v>1.47</v>
      </c>
      <c r="H473">
        <v>0</v>
      </c>
    </row>
    <row r="474" spans="1:8" x14ac:dyDescent="0.55000000000000004">
      <c r="A474" s="11" t="str">
        <f t="shared" si="24"/>
        <v>7月</v>
      </c>
      <c r="B474" s="11" t="str">
        <f t="shared" si="25"/>
        <v>7月20日</v>
      </c>
      <c r="C474" s="11" t="str">
        <f t="shared" si="26"/>
        <v>15時</v>
      </c>
      <c r="D474" s="10">
        <v>45493.583333333336</v>
      </c>
      <c r="E474">
        <v>1.87</v>
      </c>
      <c r="F474">
        <v>0.33</v>
      </c>
      <c r="G474">
        <v>1.54</v>
      </c>
      <c r="H474">
        <v>0</v>
      </c>
    </row>
    <row r="475" spans="1:8" x14ac:dyDescent="0.55000000000000004">
      <c r="A475" s="11" t="str">
        <f t="shared" si="24"/>
        <v>7月</v>
      </c>
      <c r="B475" s="11" t="str">
        <f t="shared" si="25"/>
        <v>7月20日</v>
      </c>
      <c r="C475" s="11" t="str">
        <f t="shared" si="26"/>
        <v>16時</v>
      </c>
      <c r="D475" s="10">
        <v>45493.625</v>
      </c>
      <c r="E475">
        <v>1.8</v>
      </c>
      <c r="F475">
        <v>0.19</v>
      </c>
      <c r="G475">
        <v>1.61</v>
      </c>
      <c r="H475">
        <v>0</v>
      </c>
    </row>
    <row r="476" spans="1:8" x14ac:dyDescent="0.55000000000000004">
      <c r="A476" s="11" t="str">
        <f t="shared" si="24"/>
        <v>7月</v>
      </c>
      <c r="B476" s="11" t="str">
        <f t="shared" si="25"/>
        <v>7月20日</v>
      </c>
      <c r="C476" s="11" t="str">
        <f t="shared" si="26"/>
        <v>17時</v>
      </c>
      <c r="D476" s="10">
        <v>45493.666666666664</v>
      </c>
      <c r="E476">
        <v>1.43</v>
      </c>
      <c r="F476">
        <v>0.6</v>
      </c>
      <c r="G476">
        <v>0.86</v>
      </c>
      <c r="H476">
        <v>0</v>
      </c>
    </row>
    <row r="477" spans="1:8" x14ac:dyDescent="0.55000000000000004">
      <c r="A477" s="11" t="str">
        <f t="shared" si="24"/>
        <v>7月</v>
      </c>
      <c r="B477" s="11" t="str">
        <f t="shared" si="25"/>
        <v>7月20日</v>
      </c>
      <c r="C477" s="11" t="str">
        <f t="shared" si="26"/>
        <v>18時</v>
      </c>
      <c r="D477" s="10">
        <v>45493.708333333336</v>
      </c>
      <c r="E477">
        <v>1.06</v>
      </c>
      <c r="F477">
        <v>1.01</v>
      </c>
      <c r="G477">
        <v>0.22</v>
      </c>
      <c r="H477">
        <v>0</v>
      </c>
    </row>
    <row r="478" spans="1:8" x14ac:dyDescent="0.55000000000000004">
      <c r="A478" s="11" t="str">
        <f t="shared" si="24"/>
        <v>7月</v>
      </c>
      <c r="B478" s="11" t="str">
        <f t="shared" si="25"/>
        <v>7月20日</v>
      </c>
      <c r="C478" s="11" t="str">
        <f t="shared" si="26"/>
        <v>19時</v>
      </c>
      <c r="D478" s="10">
        <v>45493.75</v>
      </c>
      <c r="E478">
        <v>0.11</v>
      </c>
      <c r="F478">
        <v>0.56999999999999995</v>
      </c>
      <c r="G478">
        <v>0.02</v>
      </c>
      <c r="H478">
        <v>0</v>
      </c>
    </row>
    <row r="479" spans="1:8" x14ac:dyDescent="0.55000000000000004">
      <c r="A479" s="11" t="str">
        <f t="shared" si="24"/>
        <v>7月</v>
      </c>
      <c r="B479" s="11" t="str">
        <f t="shared" si="25"/>
        <v>7月20日</v>
      </c>
      <c r="C479" s="11" t="str">
        <f t="shared" si="26"/>
        <v>20時</v>
      </c>
      <c r="D479" s="10">
        <v>45493.791666666664</v>
      </c>
      <c r="E479">
        <v>0</v>
      </c>
      <c r="F479">
        <v>0.54</v>
      </c>
      <c r="G479">
        <v>0</v>
      </c>
      <c r="H479">
        <v>0</v>
      </c>
    </row>
    <row r="480" spans="1:8" x14ac:dyDescent="0.55000000000000004">
      <c r="A480" s="11" t="str">
        <f t="shared" si="24"/>
        <v>7月</v>
      </c>
      <c r="B480" s="11" t="str">
        <f t="shared" si="25"/>
        <v>7月20日</v>
      </c>
      <c r="C480" s="11" t="str">
        <f t="shared" si="26"/>
        <v>21時</v>
      </c>
      <c r="D480" s="10">
        <v>45493.833333333336</v>
      </c>
      <c r="E480">
        <v>0</v>
      </c>
      <c r="F480">
        <v>0.95</v>
      </c>
      <c r="G480">
        <v>0.01</v>
      </c>
      <c r="H480">
        <v>0.01</v>
      </c>
    </row>
    <row r="481" spans="1:8" x14ac:dyDescent="0.55000000000000004">
      <c r="A481" s="11" t="str">
        <f t="shared" si="24"/>
        <v>7月</v>
      </c>
      <c r="B481" s="11" t="str">
        <f t="shared" si="25"/>
        <v>7月20日</v>
      </c>
      <c r="C481" s="11" t="str">
        <f t="shared" si="26"/>
        <v>22時</v>
      </c>
      <c r="D481" s="10">
        <v>45493.875</v>
      </c>
      <c r="E481">
        <v>0</v>
      </c>
      <c r="F481">
        <v>0.56999999999999995</v>
      </c>
      <c r="G481">
        <v>0</v>
      </c>
      <c r="H481">
        <v>0</v>
      </c>
    </row>
    <row r="482" spans="1:8" x14ac:dyDescent="0.55000000000000004">
      <c r="A482" s="11" t="str">
        <f t="shared" si="24"/>
        <v>7月</v>
      </c>
      <c r="B482" s="11" t="str">
        <f t="shared" si="25"/>
        <v>7月20日</v>
      </c>
      <c r="C482" s="11" t="str">
        <f t="shared" si="26"/>
        <v>23時</v>
      </c>
      <c r="D482" s="10">
        <v>45493.916666666664</v>
      </c>
      <c r="E482">
        <v>0</v>
      </c>
      <c r="F482">
        <v>0.38</v>
      </c>
      <c r="G482">
        <v>0</v>
      </c>
      <c r="H482">
        <v>0</v>
      </c>
    </row>
    <row r="483" spans="1:8" x14ac:dyDescent="0.55000000000000004">
      <c r="A483" s="11" t="str">
        <f t="shared" si="24"/>
        <v>7月</v>
      </c>
      <c r="B483" s="11" t="str">
        <f t="shared" si="25"/>
        <v>7月20日</v>
      </c>
      <c r="C483" s="11" t="str">
        <f t="shared" si="26"/>
        <v>24時</v>
      </c>
      <c r="D483" s="10">
        <v>45493.958333333336</v>
      </c>
      <c r="E483">
        <v>0</v>
      </c>
      <c r="F483">
        <v>0.24</v>
      </c>
      <c r="G483">
        <v>0</v>
      </c>
      <c r="H483">
        <v>0</v>
      </c>
    </row>
    <row r="484" spans="1:8" x14ac:dyDescent="0.55000000000000004">
      <c r="A484" s="11" t="str">
        <f t="shared" si="24"/>
        <v>7月</v>
      </c>
      <c r="B484" s="11" t="str">
        <f t="shared" si="25"/>
        <v>7月21日</v>
      </c>
      <c r="C484" s="11" t="str">
        <f t="shared" si="26"/>
        <v>1時</v>
      </c>
      <c r="D484" s="10">
        <v>45494</v>
      </c>
      <c r="E484">
        <v>0</v>
      </c>
      <c r="F484">
        <v>0.34</v>
      </c>
      <c r="G484">
        <v>0</v>
      </c>
      <c r="H484">
        <v>0</v>
      </c>
    </row>
    <row r="485" spans="1:8" x14ac:dyDescent="0.55000000000000004">
      <c r="A485" s="11" t="str">
        <f t="shared" si="24"/>
        <v>7月</v>
      </c>
      <c r="B485" s="11" t="str">
        <f t="shared" si="25"/>
        <v>7月21日</v>
      </c>
      <c r="C485" s="11" t="str">
        <f t="shared" si="26"/>
        <v>2時</v>
      </c>
      <c r="D485" s="10">
        <v>45494.041666666664</v>
      </c>
      <c r="E485">
        <v>0</v>
      </c>
      <c r="F485">
        <v>0.28999999999999998</v>
      </c>
      <c r="G485">
        <v>0</v>
      </c>
      <c r="H485">
        <v>0</v>
      </c>
    </row>
    <row r="486" spans="1:8" x14ac:dyDescent="0.55000000000000004">
      <c r="A486" s="11" t="str">
        <f t="shared" si="24"/>
        <v>7月</v>
      </c>
      <c r="B486" s="11" t="str">
        <f t="shared" si="25"/>
        <v>7月21日</v>
      </c>
      <c r="C486" s="11" t="str">
        <f t="shared" si="26"/>
        <v>3時</v>
      </c>
      <c r="D486" s="10">
        <v>45494.083333333336</v>
      </c>
      <c r="E486">
        <v>0</v>
      </c>
      <c r="F486">
        <v>0.28999999999999998</v>
      </c>
      <c r="G486">
        <v>0</v>
      </c>
      <c r="H486">
        <v>0</v>
      </c>
    </row>
    <row r="487" spans="1:8" x14ac:dyDescent="0.55000000000000004">
      <c r="A487" s="11" t="str">
        <f t="shared" si="24"/>
        <v>7月</v>
      </c>
      <c r="B487" s="11" t="str">
        <f t="shared" si="25"/>
        <v>7月21日</v>
      </c>
      <c r="C487" s="11" t="str">
        <f t="shared" si="26"/>
        <v>4時</v>
      </c>
      <c r="D487" s="10">
        <v>45494.125</v>
      </c>
      <c r="E487">
        <v>0</v>
      </c>
      <c r="F487">
        <v>0.28000000000000003</v>
      </c>
      <c r="G487">
        <v>0</v>
      </c>
      <c r="H487">
        <v>0</v>
      </c>
    </row>
    <row r="488" spans="1:8" x14ac:dyDescent="0.55000000000000004">
      <c r="A488" s="11" t="str">
        <f t="shared" si="24"/>
        <v>7月</v>
      </c>
      <c r="B488" s="11" t="str">
        <f t="shared" si="25"/>
        <v>7月21日</v>
      </c>
      <c r="C488" s="11" t="str">
        <f t="shared" si="26"/>
        <v>5時</v>
      </c>
      <c r="D488" s="10">
        <v>45494.166666666664</v>
      </c>
      <c r="E488">
        <v>0</v>
      </c>
      <c r="F488">
        <v>0.2</v>
      </c>
      <c r="G488">
        <v>0</v>
      </c>
      <c r="H488">
        <v>0</v>
      </c>
    </row>
    <row r="489" spans="1:8" x14ac:dyDescent="0.55000000000000004">
      <c r="A489" s="11" t="str">
        <f t="shared" si="24"/>
        <v>7月</v>
      </c>
      <c r="B489" s="11" t="str">
        <f t="shared" si="25"/>
        <v>7月21日</v>
      </c>
      <c r="C489" s="11" t="str">
        <f t="shared" si="26"/>
        <v>6時</v>
      </c>
      <c r="D489" s="10">
        <v>45494.208333333336</v>
      </c>
      <c r="E489">
        <v>0.52</v>
      </c>
      <c r="F489">
        <v>0.24</v>
      </c>
      <c r="G489">
        <v>0.01</v>
      </c>
      <c r="H489">
        <v>0</v>
      </c>
    </row>
    <row r="490" spans="1:8" x14ac:dyDescent="0.55000000000000004">
      <c r="A490" s="11" t="str">
        <f t="shared" si="24"/>
        <v>7月</v>
      </c>
      <c r="B490" s="11" t="str">
        <f t="shared" si="25"/>
        <v>7月21日</v>
      </c>
      <c r="C490" s="11" t="str">
        <f t="shared" si="26"/>
        <v>7時</v>
      </c>
      <c r="D490" s="10">
        <v>45494.25</v>
      </c>
      <c r="E490">
        <v>1.69</v>
      </c>
      <c r="F490">
        <v>0.22</v>
      </c>
      <c r="G490">
        <v>0</v>
      </c>
      <c r="H490">
        <v>0</v>
      </c>
    </row>
    <row r="491" spans="1:8" x14ac:dyDescent="0.55000000000000004">
      <c r="A491" s="11" t="str">
        <f t="shared" si="24"/>
        <v>7月</v>
      </c>
      <c r="B491" s="11" t="str">
        <f t="shared" si="25"/>
        <v>7月21日</v>
      </c>
      <c r="C491" s="11" t="str">
        <f t="shared" si="26"/>
        <v>8時</v>
      </c>
      <c r="D491" s="10">
        <v>45494.291666666664</v>
      </c>
      <c r="E491">
        <v>3.79</v>
      </c>
      <c r="F491">
        <v>0.21</v>
      </c>
      <c r="G491">
        <v>0.67</v>
      </c>
      <c r="H491">
        <v>0</v>
      </c>
    </row>
    <row r="492" spans="1:8" x14ac:dyDescent="0.55000000000000004">
      <c r="A492" s="11" t="str">
        <f t="shared" si="24"/>
        <v>7月</v>
      </c>
      <c r="B492" s="11" t="str">
        <f t="shared" si="25"/>
        <v>7月21日</v>
      </c>
      <c r="C492" s="11" t="str">
        <f t="shared" si="26"/>
        <v>9時</v>
      </c>
      <c r="D492" s="10">
        <v>45494.333333333336</v>
      </c>
      <c r="E492">
        <v>5.84</v>
      </c>
      <c r="F492">
        <v>0.55000000000000004</v>
      </c>
      <c r="G492">
        <v>3.91</v>
      </c>
      <c r="H492">
        <v>0</v>
      </c>
    </row>
    <row r="493" spans="1:8" x14ac:dyDescent="0.55000000000000004">
      <c r="A493" s="11" t="str">
        <f t="shared" si="24"/>
        <v>7月</v>
      </c>
      <c r="B493" s="11" t="str">
        <f t="shared" si="25"/>
        <v>7月21日</v>
      </c>
      <c r="C493" s="11" t="str">
        <f t="shared" si="26"/>
        <v>10時</v>
      </c>
      <c r="D493" s="10">
        <v>45494.375</v>
      </c>
      <c r="E493">
        <v>7.42</v>
      </c>
      <c r="F493">
        <v>0.59</v>
      </c>
      <c r="G493">
        <v>6.83</v>
      </c>
      <c r="H493">
        <v>0</v>
      </c>
    </row>
    <row r="494" spans="1:8" x14ac:dyDescent="0.55000000000000004">
      <c r="A494" s="11" t="str">
        <f t="shared" si="24"/>
        <v>7月</v>
      </c>
      <c r="B494" s="11" t="str">
        <f t="shared" si="25"/>
        <v>7月21日</v>
      </c>
      <c r="C494" s="11" t="str">
        <f t="shared" si="26"/>
        <v>11時</v>
      </c>
      <c r="D494" s="10">
        <v>45494.416666666664</v>
      </c>
      <c r="E494">
        <v>5.97</v>
      </c>
      <c r="F494">
        <v>0.65</v>
      </c>
      <c r="G494">
        <v>5.32</v>
      </c>
      <c r="H494">
        <v>0</v>
      </c>
    </row>
    <row r="495" spans="1:8" x14ac:dyDescent="0.55000000000000004">
      <c r="A495" s="11" t="str">
        <f t="shared" si="24"/>
        <v>7月</v>
      </c>
      <c r="B495" s="11" t="str">
        <f t="shared" si="25"/>
        <v>7月21日</v>
      </c>
      <c r="C495" s="11" t="str">
        <f t="shared" si="26"/>
        <v>12時</v>
      </c>
      <c r="D495" s="10">
        <v>45494.458333333336</v>
      </c>
      <c r="E495">
        <v>6.85</v>
      </c>
      <c r="F495">
        <v>1.02</v>
      </c>
      <c r="G495">
        <v>5.83</v>
      </c>
      <c r="H495">
        <v>0</v>
      </c>
    </row>
    <row r="496" spans="1:8" x14ac:dyDescent="0.55000000000000004">
      <c r="A496" s="11" t="str">
        <f t="shared" si="24"/>
        <v>7月</v>
      </c>
      <c r="B496" s="11" t="str">
        <f t="shared" si="25"/>
        <v>7月21日</v>
      </c>
      <c r="C496" s="11" t="str">
        <f t="shared" si="26"/>
        <v>13時</v>
      </c>
      <c r="D496" s="10">
        <v>45494.5</v>
      </c>
      <c r="E496">
        <v>7.97</v>
      </c>
      <c r="F496">
        <v>0.57999999999999996</v>
      </c>
      <c r="G496">
        <v>7.4</v>
      </c>
      <c r="H496">
        <v>0</v>
      </c>
    </row>
    <row r="497" spans="1:8" x14ac:dyDescent="0.55000000000000004">
      <c r="A497" s="11" t="str">
        <f t="shared" si="24"/>
        <v>7月</v>
      </c>
      <c r="B497" s="11" t="str">
        <f t="shared" si="25"/>
        <v>7月21日</v>
      </c>
      <c r="C497" s="11" t="str">
        <f t="shared" si="26"/>
        <v>14時</v>
      </c>
      <c r="D497" s="10">
        <v>45494.541666666664</v>
      </c>
      <c r="E497">
        <v>3.34</v>
      </c>
      <c r="F497">
        <v>0.41</v>
      </c>
      <c r="G497">
        <v>2.94</v>
      </c>
      <c r="H497">
        <v>0</v>
      </c>
    </row>
    <row r="498" spans="1:8" x14ac:dyDescent="0.55000000000000004">
      <c r="A498" s="11" t="str">
        <f t="shared" si="24"/>
        <v>7月</v>
      </c>
      <c r="B498" s="11" t="str">
        <f t="shared" si="25"/>
        <v>7月21日</v>
      </c>
      <c r="C498" s="11" t="str">
        <f t="shared" si="26"/>
        <v>15時</v>
      </c>
      <c r="D498" s="10">
        <v>45494.583333333336</v>
      </c>
      <c r="E498">
        <v>3.02</v>
      </c>
      <c r="F498">
        <v>0.2</v>
      </c>
      <c r="G498">
        <v>2.82</v>
      </c>
      <c r="H498">
        <v>0</v>
      </c>
    </row>
    <row r="499" spans="1:8" x14ac:dyDescent="0.55000000000000004">
      <c r="A499" s="11" t="str">
        <f t="shared" si="24"/>
        <v>7月</v>
      </c>
      <c r="B499" s="11" t="str">
        <f t="shared" si="25"/>
        <v>7月21日</v>
      </c>
      <c r="C499" s="11" t="str">
        <f t="shared" si="26"/>
        <v>16時</v>
      </c>
      <c r="D499" s="10">
        <v>45494.625</v>
      </c>
      <c r="E499">
        <v>3.14</v>
      </c>
      <c r="F499">
        <v>0.47</v>
      </c>
      <c r="G499">
        <v>2.67</v>
      </c>
      <c r="H499">
        <v>0</v>
      </c>
    </row>
    <row r="500" spans="1:8" x14ac:dyDescent="0.55000000000000004">
      <c r="A500" s="11" t="str">
        <f t="shared" si="24"/>
        <v>7月</v>
      </c>
      <c r="B500" s="11" t="str">
        <f t="shared" si="25"/>
        <v>7月21日</v>
      </c>
      <c r="C500" s="11" t="str">
        <f t="shared" si="26"/>
        <v>17時</v>
      </c>
      <c r="D500" s="10">
        <v>45494.666666666664</v>
      </c>
      <c r="E500">
        <v>2.19</v>
      </c>
      <c r="F500">
        <v>0.9</v>
      </c>
      <c r="G500">
        <v>1.31</v>
      </c>
      <c r="H500">
        <v>0</v>
      </c>
    </row>
    <row r="501" spans="1:8" x14ac:dyDescent="0.55000000000000004">
      <c r="A501" s="11" t="str">
        <f t="shared" si="24"/>
        <v>7月</v>
      </c>
      <c r="B501" s="11" t="str">
        <f t="shared" si="25"/>
        <v>7月21日</v>
      </c>
      <c r="C501" s="11" t="str">
        <f t="shared" si="26"/>
        <v>18時</v>
      </c>
      <c r="D501" s="10">
        <v>45494.708333333336</v>
      </c>
      <c r="E501">
        <v>1.78</v>
      </c>
      <c r="F501">
        <v>2.39</v>
      </c>
      <c r="G501">
        <v>0.1</v>
      </c>
      <c r="H501">
        <v>0.02</v>
      </c>
    </row>
    <row r="502" spans="1:8" x14ac:dyDescent="0.55000000000000004">
      <c r="A502" s="11" t="str">
        <f t="shared" si="24"/>
        <v>7月</v>
      </c>
      <c r="B502" s="11" t="str">
        <f t="shared" si="25"/>
        <v>7月21日</v>
      </c>
      <c r="C502" s="11" t="str">
        <f t="shared" si="26"/>
        <v>19時</v>
      </c>
      <c r="D502" s="10">
        <v>45494.75</v>
      </c>
      <c r="E502">
        <v>0.14000000000000001</v>
      </c>
      <c r="F502">
        <v>0.69</v>
      </c>
      <c r="G502">
        <v>0</v>
      </c>
      <c r="H502">
        <v>0</v>
      </c>
    </row>
    <row r="503" spans="1:8" x14ac:dyDescent="0.55000000000000004">
      <c r="A503" s="11" t="str">
        <f t="shared" si="24"/>
        <v>7月</v>
      </c>
      <c r="B503" s="11" t="str">
        <f t="shared" si="25"/>
        <v>7月21日</v>
      </c>
      <c r="C503" s="11" t="str">
        <f t="shared" si="26"/>
        <v>20時</v>
      </c>
      <c r="D503" s="10">
        <v>45494.791666666664</v>
      </c>
      <c r="E503">
        <v>0</v>
      </c>
      <c r="F503">
        <v>0.77</v>
      </c>
      <c r="G503">
        <v>0</v>
      </c>
      <c r="H503">
        <v>0</v>
      </c>
    </row>
    <row r="504" spans="1:8" x14ac:dyDescent="0.55000000000000004">
      <c r="A504" s="11" t="str">
        <f t="shared" si="24"/>
        <v>7月</v>
      </c>
      <c r="B504" s="11" t="str">
        <f t="shared" si="25"/>
        <v>7月21日</v>
      </c>
      <c r="C504" s="11" t="str">
        <f t="shared" si="26"/>
        <v>21時</v>
      </c>
      <c r="D504" s="10">
        <v>45494.833333333336</v>
      </c>
      <c r="E504">
        <v>0</v>
      </c>
      <c r="F504">
        <v>0.8</v>
      </c>
      <c r="G504">
        <v>0.01</v>
      </c>
      <c r="H504">
        <v>0.01</v>
      </c>
    </row>
    <row r="505" spans="1:8" x14ac:dyDescent="0.55000000000000004">
      <c r="A505" s="11" t="str">
        <f t="shared" si="24"/>
        <v>7月</v>
      </c>
      <c r="B505" s="11" t="str">
        <f t="shared" si="25"/>
        <v>7月21日</v>
      </c>
      <c r="C505" s="11" t="str">
        <f t="shared" si="26"/>
        <v>22時</v>
      </c>
      <c r="D505" s="10">
        <v>45494.875</v>
      </c>
      <c r="E505">
        <v>0</v>
      </c>
      <c r="F505">
        <v>0.82</v>
      </c>
      <c r="G505">
        <v>0.01</v>
      </c>
      <c r="H505">
        <v>0.02</v>
      </c>
    </row>
    <row r="506" spans="1:8" x14ac:dyDescent="0.55000000000000004">
      <c r="A506" s="11" t="str">
        <f t="shared" si="24"/>
        <v>7月</v>
      </c>
      <c r="B506" s="11" t="str">
        <f t="shared" si="25"/>
        <v>7月21日</v>
      </c>
      <c r="C506" s="11" t="str">
        <f t="shared" si="26"/>
        <v>23時</v>
      </c>
      <c r="D506" s="10">
        <v>45494.916666666664</v>
      </c>
      <c r="E506">
        <v>0</v>
      </c>
      <c r="F506">
        <v>0.38</v>
      </c>
      <c r="G506">
        <v>0</v>
      </c>
      <c r="H506">
        <v>0</v>
      </c>
    </row>
    <row r="507" spans="1:8" x14ac:dyDescent="0.55000000000000004">
      <c r="A507" s="11" t="str">
        <f t="shared" si="24"/>
        <v>7月</v>
      </c>
      <c r="B507" s="11" t="str">
        <f t="shared" si="25"/>
        <v>7月21日</v>
      </c>
      <c r="C507" s="11" t="str">
        <f t="shared" si="26"/>
        <v>24時</v>
      </c>
      <c r="D507" s="10">
        <v>45494.958333333336</v>
      </c>
      <c r="E507">
        <v>0</v>
      </c>
      <c r="F507">
        <v>0.28999999999999998</v>
      </c>
      <c r="G507">
        <v>0</v>
      </c>
      <c r="H507">
        <v>0</v>
      </c>
    </row>
    <row r="508" spans="1:8" x14ac:dyDescent="0.55000000000000004">
      <c r="A508" s="11" t="str">
        <f t="shared" si="24"/>
        <v>7月</v>
      </c>
      <c r="B508" s="11" t="str">
        <f t="shared" si="25"/>
        <v>7月22日</v>
      </c>
      <c r="C508" s="11" t="str">
        <f t="shared" si="26"/>
        <v>1時</v>
      </c>
      <c r="D508" s="10">
        <v>45495</v>
      </c>
      <c r="E508">
        <v>0</v>
      </c>
      <c r="F508">
        <v>0.27</v>
      </c>
      <c r="G508">
        <v>0</v>
      </c>
      <c r="H508">
        <v>0</v>
      </c>
    </row>
    <row r="509" spans="1:8" x14ac:dyDescent="0.55000000000000004">
      <c r="A509" s="11" t="str">
        <f t="shared" si="24"/>
        <v>7月</v>
      </c>
      <c r="B509" s="11" t="str">
        <f t="shared" si="25"/>
        <v>7月22日</v>
      </c>
      <c r="C509" s="11" t="str">
        <f t="shared" si="26"/>
        <v>2時</v>
      </c>
      <c r="D509" s="10">
        <v>45495.041666666664</v>
      </c>
      <c r="E509">
        <v>0</v>
      </c>
      <c r="F509">
        <v>0.31</v>
      </c>
      <c r="G509">
        <v>0</v>
      </c>
      <c r="H509">
        <v>0</v>
      </c>
    </row>
    <row r="510" spans="1:8" x14ac:dyDescent="0.55000000000000004">
      <c r="A510" s="11" t="str">
        <f t="shared" si="24"/>
        <v>7月</v>
      </c>
      <c r="B510" s="11" t="str">
        <f t="shared" si="25"/>
        <v>7月22日</v>
      </c>
      <c r="C510" s="11" t="str">
        <f t="shared" si="26"/>
        <v>3時</v>
      </c>
      <c r="D510" s="10">
        <v>45495.083333333336</v>
      </c>
      <c r="E510">
        <v>0</v>
      </c>
      <c r="F510">
        <v>0.19</v>
      </c>
      <c r="G510">
        <v>0</v>
      </c>
      <c r="H510">
        <v>0</v>
      </c>
    </row>
    <row r="511" spans="1:8" x14ac:dyDescent="0.55000000000000004">
      <c r="A511" s="11" t="str">
        <f t="shared" si="24"/>
        <v>7月</v>
      </c>
      <c r="B511" s="11" t="str">
        <f t="shared" si="25"/>
        <v>7月22日</v>
      </c>
      <c r="C511" s="11" t="str">
        <f t="shared" si="26"/>
        <v>4時</v>
      </c>
      <c r="D511" s="10">
        <v>45495.125</v>
      </c>
      <c r="E511">
        <v>0</v>
      </c>
      <c r="F511">
        <v>0.18</v>
      </c>
      <c r="G511">
        <v>0</v>
      </c>
      <c r="H511">
        <v>0</v>
      </c>
    </row>
    <row r="512" spans="1:8" x14ac:dyDescent="0.55000000000000004">
      <c r="A512" s="11" t="str">
        <f t="shared" si="24"/>
        <v>7月</v>
      </c>
      <c r="B512" s="11" t="str">
        <f t="shared" si="25"/>
        <v>7月22日</v>
      </c>
      <c r="C512" s="11" t="str">
        <f t="shared" si="26"/>
        <v>5時</v>
      </c>
      <c r="D512" s="10">
        <v>45495.166666666664</v>
      </c>
      <c r="E512">
        <v>0</v>
      </c>
      <c r="F512">
        <v>0.39</v>
      </c>
      <c r="G512">
        <v>0</v>
      </c>
      <c r="H512">
        <v>0.25</v>
      </c>
    </row>
    <row r="513" spans="1:8" x14ac:dyDescent="0.55000000000000004">
      <c r="A513" s="11" t="str">
        <f t="shared" si="24"/>
        <v>7月</v>
      </c>
      <c r="B513" s="11" t="str">
        <f t="shared" si="25"/>
        <v>7月22日</v>
      </c>
      <c r="C513" s="11" t="str">
        <f t="shared" si="26"/>
        <v>6時</v>
      </c>
      <c r="D513" s="10">
        <v>45495.208333333336</v>
      </c>
      <c r="E513">
        <v>0.26</v>
      </c>
      <c r="F513">
        <v>0.47</v>
      </c>
      <c r="G513">
        <v>0</v>
      </c>
      <c r="H513">
        <v>0.23</v>
      </c>
    </row>
    <row r="514" spans="1:8" x14ac:dyDescent="0.55000000000000004">
      <c r="A514" s="11" t="str">
        <f t="shared" si="24"/>
        <v>7月</v>
      </c>
      <c r="B514" s="11" t="str">
        <f t="shared" si="25"/>
        <v>7月22日</v>
      </c>
      <c r="C514" s="11" t="str">
        <f t="shared" si="26"/>
        <v>7時</v>
      </c>
      <c r="D514" s="10">
        <v>45495.25</v>
      </c>
      <c r="E514">
        <v>0.47</v>
      </c>
      <c r="F514">
        <v>0.86</v>
      </c>
      <c r="G514">
        <v>0</v>
      </c>
      <c r="H514">
        <v>0.54</v>
      </c>
    </row>
    <row r="515" spans="1:8" x14ac:dyDescent="0.55000000000000004">
      <c r="A515" s="11" t="str">
        <f t="shared" si="24"/>
        <v>7月</v>
      </c>
      <c r="B515" s="11" t="str">
        <f t="shared" si="25"/>
        <v>7月22日</v>
      </c>
      <c r="C515" s="11" t="str">
        <f t="shared" si="26"/>
        <v>8時</v>
      </c>
      <c r="D515" s="10">
        <v>45495.291666666664</v>
      </c>
      <c r="E515">
        <v>2.29</v>
      </c>
      <c r="F515">
        <v>0.44</v>
      </c>
      <c r="G515">
        <v>0.22</v>
      </c>
      <c r="H515">
        <v>0.01</v>
      </c>
    </row>
    <row r="516" spans="1:8" x14ac:dyDescent="0.55000000000000004">
      <c r="A516" s="11" t="str">
        <f t="shared" si="24"/>
        <v>7月</v>
      </c>
      <c r="B516" s="11" t="str">
        <f t="shared" si="25"/>
        <v>7月22日</v>
      </c>
      <c r="C516" s="11" t="str">
        <f t="shared" si="26"/>
        <v>9時</v>
      </c>
      <c r="D516" s="10">
        <v>45495.333333333336</v>
      </c>
      <c r="E516">
        <v>1.9</v>
      </c>
      <c r="F516">
        <v>0.21</v>
      </c>
      <c r="G516">
        <v>0.03</v>
      </c>
      <c r="H516">
        <v>0</v>
      </c>
    </row>
    <row r="517" spans="1:8" x14ac:dyDescent="0.55000000000000004">
      <c r="A517" s="11" t="str">
        <f t="shared" ref="A517:A572" si="27">MONTH(D517)&amp;"月"</f>
        <v>7月</v>
      </c>
      <c r="B517" s="11" t="str">
        <f t="shared" ref="B517:B572" si="28">A517&amp;DAY(D517)&amp;"日"</f>
        <v>7月22日</v>
      </c>
      <c r="C517" s="11" t="str">
        <f t="shared" ref="C517:C572" si="29">HOUR(D517)+1&amp;"時"</f>
        <v>10時</v>
      </c>
      <c r="D517" s="10">
        <v>45495.375</v>
      </c>
      <c r="E517">
        <v>4.01</v>
      </c>
      <c r="F517">
        <v>0.19</v>
      </c>
      <c r="G517">
        <v>1.82</v>
      </c>
      <c r="H517">
        <v>0</v>
      </c>
    </row>
    <row r="518" spans="1:8" x14ac:dyDescent="0.55000000000000004">
      <c r="A518" s="11" t="str">
        <f t="shared" si="27"/>
        <v>7月</v>
      </c>
      <c r="B518" s="11" t="str">
        <f t="shared" si="28"/>
        <v>7月22日</v>
      </c>
      <c r="C518" s="11" t="str">
        <f t="shared" si="29"/>
        <v>11時</v>
      </c>
      <c r="D518" s="10">
        <v>45495.416666666664</v>
      </c>
      <c r="E518">
        <v>8.01</v>
      </c>
      <c r="F518">
        <v>0.17</v>
      </c>
      <c r="G518">
        <v>6.45</v>
      </c>
      <c r="H518">
        <v>0</v>
      </c>
    </row>
    <row r="519" spans="1:8" x14ac:dyDescent="0.55000000000000004">
      <c r="A519" s="11" t="str">
        <f t="shared" si="27"/>
        <v>7月</v>
      </c>
      <c r="B519" s="11" t="str">
        <f t="shared" si="28"/>
        <v>7月22日</v>
      </c>
      <c r="C519" s="11" t="str">
        <f t="shared" si="29"/>
        <v>12時</v>
      </c>
      <c r="D519" s="10">
        <v>45495.458333333336</v>
      </c>
      <c r="E519">
        <v>7.11</v>
      </c>
      <c r="F519">
        <v>0.15</v>
      </c>
      <c r="G519">
        <v>6.96</v>
      </c>
      <c r="H519">
        <v>0</v>
      </c>
    </row>
    <row r="520" spans="1:8" x14ac:dyDescent="0.55000000000000004">
      <c r="A520" s="11" t="str">
        <f t="shared" si="27"/>
        <v>7月</v>
      </c>
      <c r="B520" s="11" t="str">
        <f t="shared" si="28"/>
        <v>7月22日</v>
      </c>
      <c r="C520" s="11" t="str">
        <f t="shared" si="29"/>
        <v>13時</v>
      </c>
      <c r="D520" s="10">
        <v>45495.5</v>
      </c>
      <c r="E520">
        <v>8.4</v>
      </c>
      <c r="F520">
        <v>0.16</v>
      </c>
      <c r="G520">
        <v>8.25</v>
      </c>
      <c r="H520">
        <v>0</v>
      </c>
    </row>
    <row r="521" spans="1:8" x14ac:dyDescent="0.55000000000000004">
      <c r="A521" s="11" t="str">
        <f t="shared" si="27"/>
        <v>7月</v>
      </c>
      <c r="B521" s="11" t="str">
        <f t="shared" si="28"/>
        <v>7月22日</v>
      </c>
      <c r="C521" s="11" t="str">
        <f t="shared" si="29"/>
        <v>14時</v>
      </c>
      <c r="D521" s="10">
        <v>45495.541666666664</v>
      </c>
      <c r="E521">
        <v>7.71</v>
      </c>
      <c r="F521">
        <v>0.16</v>
      </c>
      <c r="G521">
        <v>7.56</v>
      </c>
      <c r="H521">
        <v>0</v>
      </c>
    </row>
    <row r="522" spans="1:8" x14ac:dyDescent="0.55000000000000004">
      <c r="A522" s="11" t="str">
        <f t="shared" si="27"/>
        <v>7月</v>
      </c>
      <c r="B522" s="11" t="str">
        <f t="shared" si="28"/>
        <v>7月22日</v>
      </c>
      <c r="C522" s="11" t="str">
        <f t="shared" si="29"/>
        <v>15時</v>
      </c>
      <c r="D522" s="10">
        <v>45495.583333333336</v>
      </c>
      <c r="E522">
        <v>6.47</v>
      </c>
      <c r="F522">
        <v>0.16</v>
      </c>
      <c r="G522">
        <v>6.31</v>
      </c>
      <c r="H522">
        <v>0</v>
      </c>
    </row>
    <row r="523" spans="1:8" x14ac:dyDescent="0.55000000000000004">
      <c r="A523" s="11" t="str">
        <f t="shared" si="27"/>
        <v>7月</v>
      </c>
      <c r="B523" s="11" t="str">
        <f t="shared" si="28"/>
        <v>7月22日</v>
      </c>
      <c r="C523" s="11" t="str">
        <f t="shared" si="29"/>
        <v>16時</v>
      </c>
      <c r="D523" s="10">
        <v>45495.625</v>
      </c>
      <c r="E523">
        <v>5.13</v>
      </c>
      <c r="F523">
        <v>0.22</v>
      </c>
      <c r="G523">
        <v>4.91</v>
      </c>
      <c r="H523">
        <v>0</v>
      </c>
    </row>
    <row r="524" spans="1:8" x14ac:dyDescent="0.55000000000000004">
      <c r="A524" s="11" t="str">
        <f t="shared" si="27"/>
        <v>7月</v>
      </c>
      <c r="B524" s="11" t="str">
        <f t="shared" si="28"/>
        <v>7月22日</v>
      </c>
      <c r="C524" s="11" t="str">
        <f t="shared" si="29"/>
        <v>17時</v>
      </c>
      <c r="D524" s="10">
        <v>45495.666666666664</v>
      </c>
      <c r="E524">
        <v>3.23</v>
      </c>
      <c r="F524">
        <v>0.67</v>
      </c>
      <c r="G524">
        <v>2.56</v>
      </c>
      <c r="H524">
        <v>0</v>
      </c>
    </row>
    <row r="525" spans="1:8" x14ac:dyDescent="0.55000000000000004">
      <c r="A525" s="11" t="str">
        <f t="shared" si="27"/>
        <v>7月</v>
      </c>
      <c r="B525" s="11" t="str">
        <f t="shared" si="28"/>
        <v>7月22日</v>
      </c>
      <c r="C525" s="11" t="str">
        <f t="shared" si="29"/>
        <v>18時</v>
      </c>
      <c r="D525" s="10">
        <v>45495.708333333336</v>
      </c>
      <c r="E525">
        <v>1.26</v>
      </c>
      <c r="F525">
        <v>1.27</v>
      </c>
      <c r="G525">
        <v>0.23</v>
      </c>
      <c r="H525">
        <v>0</v>
      </c>
    </row>
    <row r="526" spans="1:8" x14ac:dyDescent="0.55000000000000004">
      <c r="A526" s="11" t="str">
        <f t="shared" si="27"/>
        <v>7月</v>
      </c>
      <c r="B526" s="11" t="str">
        <f t="shared" si="28"/>
        <v>7月22日</v>
      </c>
      <c r="C526" s="11" t="str">
        <f t="shared" si="29"/>
        <v>19時</v>
      </c>
      <c r="D526" s="10">
        <v>45495.75</v>
      </c>
      <c r="E526">
        <v>0.11</v>
      </c>
      <c r="F526">
        <v>0.91</v>
      </c>
      <c r="G526">
        <v>0.01</v>
      </c>
      <c r="H526">
        <v>0.01</v>
      </c>
    </row>
    <row r="527" spans="1:8" x14ac:dyDescent="0.55000000000000004">
      <c r="A527" s="11" t="str">
        <f t="shared" si="27"/>
        <v>7月</v>
      </c>
      <c r="B527" s="11" t="str">
        <f t="shared" si="28"/>
        <v>7月22日</v>
      </c>
      <c r="C527" s="11" t="str">
        <f t="shared" si="29"/>
        <v>20時</v>
      </c>
      <c r="D527" s="10">
        <v>45495.791666666664</v>
      </c>
      <c r="E527">
        <v>0</v>
      </c>
      <c r="F527">
        <v>0.97</v>
      </c>
      <c r="G527">
        <v>0.01</v>
      </c>
      <c r="H527">
        <v>0.01</v>
      </c>
    </row>
    <row r="528" spans="1:8" x14ac:dyDescent="0.55000000000000004">
      <c r="A528" s="11" t="str">
        <f t="shared" si="27"/>
        <v>7月</v>
      </c>
      <c r="B528" s="11" t="str">
        <f t="shared" si="28"/>
        <v>7月22日</v>
      </c>
      <c r="C528" s="11" t="str">
        <f t="shared" si="29"/>
        <v>21時</v>
      </c>
      <c r="D528" s="10">
        <v>45495.833333333336</v>
      </c>
      <c r="E528">
        <v>0</v>
      </c>
      <c r="F528">
        <v>1.1299999999999999</v>
      </c>
      <c r="G528">
        <v>0.01</v>
      </c>
      <c r="H528">
        <v>0.01</v>
      </c>
    </row>
    <row r="529" spans="1:8" x14ac:dyDescent="0.55000000000000004">
      <c r="A529" s="11" t="str">
        <f t="shared" si="27"/>
        <v>7月</v>
      </c>
      <c r="B529" s="11" t="str">
        <f t="shared" si="28"/>
        <v>7月22日</v>
      </c>
      <c r="C529" s="11" t="str">
        <f t="shared" si="29"/>
        <v>22時</v>
      </c>
      <c r="D529" s="10">
        <v>45495.875</v>
      </c>
      <c r="E529">
        <v>0</v>
      </c>
      <c r="F529">
        <v>0.82</v>
      </c>
      <c r="G529">
        <v>0</v>
      </c>
      <c r="H529">
        <v>0.01</v>
      </c>
    </row>
    <row r="530" spans="1:8" x14ac:dyDescent="0.55000000000000004">
      <c r="A530" s="11" t="str">
        <f t="shared" si="27"/>
        <v>7月</v>
      </c>
      <c r="B530" s="11" t="str">
        <f t="shared" si="28"/>
        <v>7月22日</v>
      </c>
      <c r="C530" s="11" t="str">
        <f t="shared" si="29"/>
        <v>23時</v>
      </c>
      <c r="D530" s="10">
        <v>45495.916666666664</v>
      </c>
      <c r="E530">
        <v>0</v>
      </c>
      <c r="F530">
        <v>0.65</v>
      </c>
      <c r="G530">
        <v>0</v>
      </c>
      <c r="H530">
        <v>0.01</v>
      </c>
    </row>
    <row r="531" spans="1:8" x14ac:dyDescent="0.55000000000000004">
      <c r="A531" s="11" t="str">
        <f t="shared" si="27"/>
        <v>7月</v>
      </c>
      <c r="B531" s="11" t="str">
        <f t="shared" si="28"/>
        <v>7月22日</v>
      </c>
      <c r="C531" s="11" t="str">
        <f t="shared" si="29"/>
        <v>24時</v>
      </c>
      <c r="D531" s="10">
        <v>45495.958333333336</v>
      </c>
      <c r="E531">
        <v>0</v>
      </c>
      <c r="F531">
        <v>0.35</v>
      </c>
      <c r="G531">
        <v>0</v>
      </c>
      <c r="H531">
        <v>0</v>
      </c>
    </row>
    <row r="532" spans="1:8" x14ac:dyDescent="0.55000000000000004">
      <c r="A532" s="11" t="str">
        <f t="shared" si="27"/>
        <v>7月</v>
      </c>
      <c r="B532" s="11" t="str">
        <f t="shared" si="28"/>
        <v>7月23日</v>
      </c>
      <c r="C532" s="11" t="str">
        <f t="shared" si="29"/>
        <v>1時</v>
      </c>
      <c r="D532" s="10">
        <v>45496</v>
      </c>
      <c r="E532">
        <v>0</v>
      </c>
      <c r="F532">
        <v>0.22</v>
      </c>
      <c r="G532">
        <v>0</v>
      </c>
      <c r="H532">
        <v>0</v>
      </c>
    </row>
    <row r="533" spans="1:8" x14ac:dyDescent="0.55000000000000004">
      <c r="A533" s="11" t="str">
        <f t="shared" si="27"/>
        <v>7月</v>
      </c>
      <c r="B533" s="11" t="str">
        <f t="shared" si="28"/>
        <v>7月23日</v>
      </c>
      <c r="C533" s="11" t="str">
        <f t="shared" si="29"/>
        <v>2時</v>
      </c>
      <c r="D533" s="10">
        <v>45496.041666666664</v>
      </c>
      <c r="E533">
        <v>0</v>
      </c>
      <c r="F533">
        <v>0.23</v>
      </c>
      <c r="G533">
        <v>0</v>
      </c>
      <c r="H533">
        <v>0</v>
      </c>
    </row>
    <row r="534" spans="1:8" x14ac:dyDescent="0.55000000000000004">
      <c r="A534" s="11" t="str">
        <f t="shared" si="27"/>
        <v>7月</v>
      </c>
      <c r="B534" s="11" t="str">
        <f t="shared" si="28"/>
        <v>7月23日</v>
      </c>
      <c r="C534" s="11" t="str">
        <f t="shared" si="29"/>
        <v>3時</v>
      </c>
      <c r="D534" s="10">
        <v>45496.083333333336</v>
      </c>
      <c r="E534">
        <v>0</v>
      </c>
      <c r="F534">
        <v>0.22</v>
      </c>
      <c r="G534">
        <v>0</v>
      </c>
      <c r="H534">
        <v>0.06</v>
      </c>
    </row>
    <row r="535" spans="1:8" x14ac:dyDescent="0.55000000000000004">
      <c r="A535" s="11" t="str">
        <f t="shared" si="27"/>
        <v>7月</v>
      </c>
      <c r="B535" s="11" t="str">
        <f t="shared" si="28"/>
        <v>7月23日</v>
      </c>
      <c r="C535" s="11" t="str">
        <f t="shared" si="29"/>
        <v>4時</v>
      </c>
      <c r="D535" s="10">
        <v>45496.125</v>
      </c>
      <c r="E535">
        <v>0</v>
      </c>
      <c r="F535">
        <v>0.24</v>
      </c>
      <c r="G535">
        <v>0</v>
      </c>
      <c r="H535">
        <v>0.27</v>
      </c>
    </row>
    <row r="536" spans="1:8" x14ac:dyDescent="0.55000000000000004">
      <c r="A536" s="11" t="str">
        <f t="shared" si="27"/>
        <v>7月</v>
      </c>
      <c r="B536" s="11" t="str">
        <f t="shared" si="28"/>
        <v>7月23日</v>
      </c>
      <c r="C536" s="11" t="str">
        <f t="shared" si="29"/>
        <v>5時</v>
      </c>
      <c r="D536" s="10">
        <v>45496.166666666664</v>
      </c>
      <c r="E536">
        <v>0</v>
      </c>
      <c r="F536">
        <v>0.43</v>
      </c>
      <c r="G536">
        <v>0</v>
      </c>
      <c r="H536">
        <v>0.46</v>
      </c>
    </row>
    <row r="537" spans="1:8" x14ac:dyDescent="0.55000000000000004">
      <c r="A537" s="11" t="str">
        <f t="shared" si="27"/>
        <v>7月</v>
      </c>
      <c r="B537" s="11" t="str">
        <f t="shared" si="28"/>
        <v>7月23日</v>
      </c>
      <c r="C537" s="11" t="str">
        <f t="shared" si="29"/>
        <v>6時</v>
      </c>
      <c r="D537" s="10">
        <v>45496.208333333336</v>
      </c>
      <c r="E537">
        <v>0.39</v>
      </c>
      <c r="F537">
        <v>0.2</v>
      </c>
      <c r="G537">
        <v>0</v>
      </c>
      <c r="H537">
        <v>0.08</v>
      </c>
    </row>
    <row r="538" spans="1:8" x14ac:dyDescent="0.55000000000000004">
      <c r="A538" s="11" t="str">
        <f t="shared" si="27"/>
        <v>7月</v>
      </c>
      <c r="B538" s="11" t="str">
        <f t="shared" si="28"/>
        <v>7月23日</v>
      </c>
      <c r="C538" s="11" t="str">
        <f t="shared" si="29"/>
        <v>7時</v>
      </c>
      <c r="D538" s="10">
        <v>45496.25</v>
      </c>
      <c r="E538">
        <v>1.79</v>
      </c>
      <c r="F538">
        <v>0.56999999999999995</v>
      </c>
      <c r="G538">
        <v>0.01</v>
      </c>
      <c r="H538">
        <v>0.01</v>
      </c>
    </row>
    <row r="539" spans="1:8" x14ac:dyDescent="0.55000000000000004">
      <c r="A539" s="11" t="str">
        <f t="shared" si="27"/>
        <v>7月</v>
      </c>
      <c r="B539" s="11" t="str">
        <f t="shared" si="28"/>
        <v>7月23日</v>
      </c>
      <c r="C539" s="11" t="str">
        <f t="shared" si="29"/>
        <v>8時</v>
      </c>
      <c r="D539" s="10">
        <v>45496.291666666664</v>
      </c>
      <c r="E539">
        <v>2.08</v>
      </c>
      <c r="F539">
        <v>0.48</v>
      </c>
      <c r="G539">
        <v>0</v>
      </c>
      <c r="H539">
        <v>0</v>
      </c>
    </row>
    <row r="540" spans="1:8" x14ac:dyDescent="0.55000000000000004">
      <c r="A540" s="11" t="str">
        <f t="shared" si="27"/>
        <v>7月</v>
      </c>
      <c r="B540" s="11" t="str">
        <f t="shared" si="28"/>
        <v>7月23日</v>
      </c>
      <c r="C540" s="11" t="str">
        <f t="shared" si="29"/>
        <v>9時</v>
      </c>
      <c r="D540" s="10">
        <v>45496.333333333336</v>
      </c>
      <c r="E540">
        <v>2.19</v>
      </c>
      <c r="F540">
        <v>0.23</v>
      </c>
      <c r="G540">
        <v>0.17</v>
      </c>
      <c r="H540">
        <v>0</v>
      </c>
    </row>
    <row r="541" spans="1:8" x14ac:dyDescent="0.55000000000000004">
      <c r="A541" s="11" t="str">
        <f t="shared" si="27"/>
        <v>7月</v>
      </c>
      <c r="B541" s="11" t="str">
        <f t="shared" si="28"/>
        <v>7月23日</v>
      </c>
      <c r="C541" s="11" t="str">
        <f t="shared" si="29"/>
        <v>10時</v>
      </c>
      <c r="D541" s="10">
        <v>45496.375</v>
      </c>
      <c r="E541">
        <v>1.66</v>
      </c>
      <c r="F541">
        <v>0.21</v>
      </c>
      <c r="G541">
        <v>0</v>
      </c>
      <c r="H541">
        <v>0</v>
      </c>
    </row>
    <row r="542" spans="1:8" x14ac:dyDescent="0.55000000000000004">
      <c r="A542" s="11" t="str">
        <f t="shared" si="27"/>
        <v>7月</v>
      </c>
      <c r="B542" s="11" t="str">
        <f t="shared" si="28"/>
        <v>7月23日</v>
      </c>
      <c r="C542" s="11" t="str">
        <f t="shared" si="29"/>
        <v>11時</v>
      </c>
      <c r="D542" s="10">
        <v>45496.416666666664</v>
      </c>
      <c r="E542">
        <v>4.25</v>
      </c>
      <c r="F542">
        <v>0.21</v>
      </c>
      <c r="G542">
        <v>3.51</v>
      </c>
      <c r="H542">
        <v>0</v>
      </c>
    </row>
    <row r="543" spans="1:8" x14ac:dyDescent="0.55000000000000004">
      <c r="A543" s="11" t="str">
        <f t="shared" si="27"/>
        <v>7月</v>
      </c>
      <c r="B543" s="11" t="str">
        <f t="shared" si="28"/>
        <v>7月23日</v>
      </c>
      <c r="C543" s="11" t="str">
        <f t="shared" si="29"/>
        <v>12時</v>
      </c>
      <c r="D543" s="10">
        <v>45496.458333333336</v>
      </c>
      <c r="E543">
        <v>7</v>
      </c>
      <c r="F543">
        <v>0.16</v>
      </c>
      <c r="G543">
        <v>6.84</v>
      </c>
      <c r="H543">
        <v>0</v>
      </c>
    </row>
    <row r="544" spans="1:8" x14ac:dyDescent="0.55000000000000004">
      <c r="A544" s="11" t="str">
        <f t="shared" si="27"/>
        <v>7月</v>
      </c>
      <c r="B544" s="11" t="str">
        <f t="shared" si="28"/>
        <v>7月23日</v>
      </c>
      <c r="C544" s="11" t="str">
        <f t="shared" si="29"/>
        <v>13時</v>
      </c>
      <c r="D544" s="10">
        <v>45496.5</v>
      </c>
      <c r="E544">
        <v>4.99</v>
      </c>
      <c r="F544">
        <v>0.16</v>
      </c>
      <c r="G544">
        <v>4.83</v>
      </c>
      <c r="H544">
        <v>0</v>
      </c>
    </row>
    <row r="545" spans="1:8" x14ac:dyDescent="0.55000000000000004">
      <c r="A545" s="11" t="str">
        <f t="shared" si="27"/>
        <v>7月</v>
      </c>
      <c r="B545" s="11" t="str">
        <f t="shared" si="28"/>
        <v>7月23日</v>
      </c>
      <c r="C545" s="11" t="str">
        <f t="shared" si="29"/>
        <v>14時</v>
      </c>
      <c r="D545" s="10">
        <v>45496.541666666664</v>
      </c>
      <c r="E545">
        <v>5.85</v>
      </c>
      <c r="F545">
        <v>0.17</v>
      </c>
      <c r="G545">
        <v>5.68</v>
      </c>
      <c r="H545">
        <v>0</v>
      </c>
    </row>
    <row r="546" spans="1:8" x14ac:dyDescent="0.55000000000000004">
      <c r="A546" s="11" t="str">
        <f t="shared" si="27"/>
        <v>7月</v>
      </c>
      <c r="B546" s="11" t="str">
        <f t="shared" si="28"/>
        <v>7月23日</v>
      </c>
      <c r="C546" s="11" t="str">
        <f t="shared" si="29"/>
        <v>15時</v>
      </c>
      <c r="D546" s="10">
        <v>45496.583333333336</v>
      </c>
      <c r="E546">
        <v>5.1100000000000003</v>
      </c>
      <c r="F546">
        <v>0.16</v>
      </c>
      <c r="G546">
        <v>4.95</v>
      </c>
      <c r="H546">
        <v>0</v>
      </c>
    </row>
    <row r="547" spans="1:8" x14ac:dyDescent="0.55000000000000004">
      <c r="A547" s="11" t="str">
        <f t="shared" si="27"/>
        <v>7月</v>
      </c>
      <c r="B547" s="11" t="str">
        <f t="shared" si="28"/>
        <v>7月23日</v>
      </c>
      <c r="C547" s="11" t="str">
        <f t="shared" si="29"/>
        <v>16時</v>
      </c>
      <c r="D547" s="10">
        <v>45496.625</v>
      </c>
      <c r="E547">
        <v>2.78</v>
      </c>
      <c r="F547">
        <v>0.17</v>
      </c>
      <c r="G547">
        <v>2.61</v>
      </c>
      <c r="H547">
        <v>0</v>
      </c>
    </row>
    <row r="548" spans="1:8" x14ac:dyDescent="0.55000000000000004">
      <c r="A548" s="11" t="str">
        <f t="shared" si="27"/>
        <v>7月</v>
      </c>
      <c r="B548" s="11" t="str">
        <f t="shared" si="28"/>
        <v>7月23日</v>
      </c>
      <c r="C548" s="11" t="str">
        <f t="shared" si="29"/>
        <v>17時</v>
      </c>
      <c r="D548" s="10">
        <v>45496.666666666664</v>
      </c>
      <c r="E548">
        <v>2.2999999999999998</v>
      </c>
      <c r="F548">
        <v>0.56999999999999995</v>
      </c>
      <c r="G548">
        <v>1.73</v>
      </c>
      <c r="H548">
        <v>0</v>
      </c>
    </row>
    <row r="549" spans="1:8" x14ac:dyDescent="0.55000000000000004">
      <c r="A549" s="11" t="str">
        <f t="shared" si="27"/>
        <v>7月</v>
      </c>
      <c r="B549" s="11" t="str">
        <f t="shared" si="28"/>
        <v>7月23日</v>
      </c>
      <c r="C549" s="11" t="str">
        <f t="shared" si="29"/>
        <v>18時</v>
      </c>
      <c r="D549" s="10">
        <v>45496.708333333336</v>
      </c>
      <c r="E549">
        <v>0.81</v>
      </c>
      <c r="F549">
        <v>1</v>
      </c>
      <c r="G549">
        <v>0.14000000000000001</v>
      </c>
      <c r="H549">
        <v>0</v>
      </c>
    </row>
    <row r="550" spans="1:8" x14ac:dyDescent="0.55000000000000004">
      <c r="A550" s="11" t="str">
        <f t="shared" si="27"/>
        <v>7月</v>
      </c>
      <c r="B550" s="11" t="str">
        <f t="shared" si="28"/>
        <v>7月23日</v>
      </c>
      <c r="C550" s="11" t="str">
        <f t="shared" si="29"/>
        <v>19時</v>
      </c>
      <c r="D550" s="10">
        <v>45496.75</v>
      </c>
      <c r="E550">
        <v>0.14000000000000001</v>
      </c>
      <c r="F550">
        <v>1.33</v>
      </c>
      <c r="G550">
        <v>0.01</v>
      </c>
      <c r="H550">
        <v>0.01</v>
      </c>
    </row>
    <row r="551" spans="1:8" x14ac:dyDescent="0.55000000000000004">
      <c r="A551" s="11" t="str">
        <f t="shared" si="27"/>
        <v>7月</v>
      </c>
      <c r="B551" s="11" t="str">
        <f t="shared" si="28"/>
        <v>7月23日</v>
      </c>
      <c r="C551" s="11" t="str">
        <f t="shared" si="29"/>
        <v>20時</v>
      </c>
      <c r="D551" s="10">
        <v>45496.791666666664</v>
      </c>
      <c r="E551">
        <v>0</v>
      </c>
      <c r="F551">
        <v>1.03</v>
      </c>
      <c r="G551">
        <v>0.01</v>
      </c>
      <c r="H551">
        <v>0.01</v>
      </c>
    </row>
    <row r="552" spans="1:8" x14ac:dyDescent="0.55000000000000004">
      <c r="A552" s="11" t="str">
        <f t="shared" si="27"/>
        <v>7月</v>
      </c>
      <c r="B552" s="11" t="str">
        <f t="shared" si="28"/>
        <v>7月23日</v>
      </c>
      <c r="C552" s="11" t="str">
        <f t="shared" si="29"/>
        <v>21時</v>
      </c>
      <c r="D552" s="10">
        <v>45496.833333333336</v>
      </c>
      <c r="E552">
        <v>0</v>
      </c>
      <c r="F552">
        <v>0.81</v>
      </c>
      <c r="G552">
        <v>0</v>
      </c>
      <c r="H552">
        <v>0</v>
      </c>
    </row>
    <row r="553" spans="1:8" x14ac:dyDescent="0.55000000000000004">
      <c r="A553" s="11" t="str">
        <f t="shared" si="27"/>
        <v>7月</v>
      </c>
      <c r="B553" s="11" t="str">
        <f t="shared" si="28"/>
        <v>7月23日</v>
      </c>
      <c r="C553" s="11" t="str">
        <f t="shared" si="29"/>
        <v>22時</v>
      </c>
      <c r="D553" s="10">
        <v>45496.875</v>
      </c>
      <c r="E553">
        <v>0</v>
      </c>
      <c r="F553">
        <v>1.02</v>
      </c>
      <c r="G553">
        <v>0.01</v>
      </c>
      <c r="H553">
        <v>0.01</v>
      </c>
    </row>
    <row r="554" spans="1:8" x14ac:dyDescent="0.55000000000000004">
      <c r="A554" s="11" t="str">
        <f t="shared" si="27"/>
        <v>7月</v>
      </c>
      <c r="B554" s="11" t="str">
        <f t="shared" si="28"/>
        <v>7月23日</v>
      </c>
      <c r="C554" s="11" t="str">
        <f t="shared" si="29"/>
        <v>23時</v>
      </c>
      <c r="D554" s="10">
        <v>45496.916666666664</v>
      </c>
      <c r="E554">
        <v>0</v>
      </c>
      <c r="F554">
        <v>0.65</v>
      </c>
      <c r="G554">
        <v>0.01</v>
      </c>
      <c r="H554">
        <v>0.02</v>
      </c>
    </row>
    <row r="555" spans="1:8" x14ac:dyDescent="0.55000000000000004">
      <c r="A555" s="11" t="str">
        <f t="shared" si="27"/>
        <v>7月</v>
      </c>
      <c r="B555" s="11" t="str">
        <f t="shared" si="28"/>
        <v>7月23日</v>
      </c>
      <c r="C555" s="11" t="str">
        <f t="shared" si="29"/>
        <v>24時</v>
      </c>
      <c r="D555" s="10">
        <v>45496.958333333336</v>
      </c>
      <c r="E555">
        <v>0</v>
      </c>
      <c r="F555">
        <v>0.31</v>
      </c>
      <c r="G555">
        <v>0</v>
      </c>
      <c r="H555">
        <v>0</v>
      </c>
    </row>
    <row r="556" spans="1:8" x14ac:dyDescent="0.55000000000000004">
      <c r="A556" s="11" t="str">
        <f t="shared" si="27"/>
        <v>7月</v>
      </c>
      <c r="B556" s="11" t="str">
        <f t="shared" si="28"/>
        <v>7月24日</v>
      </c>
      <c r="C556" s="11" t="str">
        <f t="shared" si="29"/>
        <v>1時</v>
      </c>
      <c r="D556" s="10">
        <v>45497</v>
      </c>
      <c r="E556">
        <v>0</v>
      </c>
      <c r="F556">
        <v>0.28999999999999998</v>
      </c>
      <c r="G556">
        <v>0</v>
      </c>
      <c r="H556">
        <v>0</v>
      </c>
    </row>
    <row r="557" spans="1:8" x14ac:dyDescent="0.55000000000000004">
      <c r="A557" s="11" t="str">
        <f t="shared" si="27"/>
        <v>7月</v>
      </c>
      <c r="B557" s="11" t="str">
        <f t="shared" si="28"/>
        <v>7月24日</v>
      </c>
      <c r="C557" s="11" t="str">
        <f t="shared" si="29"/>
        <v>2時</v>
      </c>
      <c r="D557" s="10">
        <v>45497.041666666664</v>
      </c>
      <c r="E557">
        <v>0</v>
      </c>
      <c r="F557">
        <v>0.28000000000000003</v>
      </c>
      <c r="G557">
        <v>0</v>
      </c>
      <c r="H557">
        <v>0.28999999999999998</v>
      </c>
    </row>
    <row r="558" spans="1:8" x14ac:dyDescent="0.55000000000000004">
      <c r="A558" s="11" t="str">
        <f t="shared" si="27"/>
        <v>7月</v>
      </c>
      <c r="B558" s="11" t="str">
        <f t="shared" si="28"/>
        <v>7月24日</v>
      </c>
      <c r="C558" s="11" t="str">
        <f t="shared" si="29"/>
        <v>3時</v>
      </c>
      <c r="D558" s="10">
        <v>45497.083333333336</v>
      </c>
      <c r="E558">
        <v>0</v>
      </c>
      <c r="F558">
        <v>0.35</v>
      </c>
      <c r="G558">
        <v>0</v>
      </c>
      <c r="H558">
        <v>0.39</v>
      </c>
    </row>
    <row r="559" spans="1:8" x14ac:dyDescent="0.55000000000000004">
      <c r="A559" s="11" t="str">
        <f t="shared" si="27"/>
        <v>7月</v>
      </c>
      <c r="B559" s="11" t="str">
        <f t="shared" si="28"/>
        <v>7月24日</v>
      </c>
      <c r="C559" s="11" t="str">
        <f t="shared" si="29"/>
        <v>4時</v>
      </c>
      <c r="D559" s="10">
        <v>45497.125</v>
      </c>
      <c r="E559">
        <v>0</v>
      </c>
      <c r="F559">
        <v>0.33</v>
      </c>
      <c r="G559">
        <v>0</v>
      </c>
      <c r="H559">
        <v>0.36</v>
      </c>
    </row>
    <row r="560" spans="1:8" x14ac:dyDescent="0.55000000000000004">
      <c r="A560" s="11" t="str">
        <f t="shared" si="27"/>
        <v>7月</v>
      </c>
      <c r="B560" s="11" t="str">
        <f t="shared" si="28"/>
        <v>7月24日</v>
      </c>
      <c r="C560" s="11" t="str">
        <f t="shared" si="29"/>
        <v>5時</v>
      </c>
      <c r="D560" s="10">
        <v>45497.166666666664</v>
      </c>
      <c r="E560">
        <v>0</v>
      </c>
      <c r="F560">
        <v>0.45</v>
      </c>
      <c r="G560">
        <v>0</v>
      </c>
      <c r="H560">
        <v>0.48</v>
      </c>
    </row>
    <row r="561" spans="1:8" x14ac:dyDescent="0.55000000000000004">
      <c r="A561" s="11" t="str">
        <f t="shared" si="27"/>
        <v>7月</v>
      </c>
      <c r="B561" s="11" t="str">
        <f t="shared" si="28"/>
        <v>7月24日</v>
      </c>
      <c r="C561" s="11" t="str">
        <f t="shared" si="29"/>
        <v>6時</v>
      </c>
      <c r="D561" s="10">
        <v>45497.208333333336</v>
      </c>
      <c r="E561">
        <v>0.09</v>
      </c>
      <c r="F561">
        <v>0.21</v>
      </c>
      <c r="G561">
        <v>0</v>
      </c>
      <c r="H561">
        <v>0.15</v>
      </c>
    </row>
    <row r="562" spans="1:8" x14ac:dyDescent="0.55000000000000004">
      <c r="A562" s="11" t="str">
        <f t="shared" si="27"/>
        <v>7月</v>
      </c>
      <c r="B562" s="11" t="str">
        <f t="shared" si="28"/>
        <v>7月24日</v>
      </c>
      <c r="C562" s="11" t="str">
        <f t="shared" si="29"/>
        <v>7時</v>
      </c>
      <c r="D562" s="10">
        <v>45497.25</v>
      </c>
      <c r="E562">
        <v>0.52</v>
      </c>
      <c r="F562">
        <v>1.08</v>
      </c>
      <c r="G562">
        <v>0</v>
      </c>
      <c r="H562">
        <v>0.59</v>
      </c>
    </row>
    <row r="563" spans="1:8" x14ac:dyDescent="0.55000000000000004">
      <c r="A563" s="11" t="str">
        <f t="shared" si="27"/>
        <v>7月</v>
      </c>
      <c r="B563" s="11" t="str">
        <f t="shared" si="28"/>
        <v>7月24日</v>
      </c>
      <c r="C563" s="11" t="str">
        <f t="shared" si="29"/>
        <v>8時</v>
      </c>
      <c r="D563" s="10">
        <v>45497.291666666664</v>
      </c>
      <c r="E563">
        <v>0.46</v>
      </c>
      <c r="F563">
        <v>0.78</v>
      </c>
      <c r="G563">
        <v>0</v>
      </c>
      <c r="H563">
        <v>0.33</v>
      </c>
    </row>
    <row r="564" spans="1:8" x14ac:dyDescent="0.55000000000000004">
      <c r="A564" s="11" t="str">
        <f t="shared" si="27"/>
        <v>7月</v>
      </c>
      <c r="B564" s="11" t="str">
        <f t="shared" si="28"/>
        <v>7月24日</v>
      </c>
      <c r="C564" s="11" t="str">
        <f t="shared" si="29"/>
        <v>9時</v>
      </c>
      <c r="D564" s="10">
        <v>45497.333333333336</v>
      </c>
      <c r="E564">
        <v>0.8</v>
      </c>
      <c r="F564">
        <v>0.22</v>
      </c>
      <c r="G564">
        <v>0</v>
      </c>
      <c r="H564">
        <v>0</v>
      </c>
    </row>
    <row r="565" spans="1:8" x14ac:dyDescent="0.55000000000000004">
      <c r="A565" s="11" t="str">
        <f t="shared" si="27"/>
        <v>7月</v>
      </c>
      <c r="B565" s="11" t="str">
        <f t="shared" si="28"/>
        <v>7月24日</v>
      </c>
      <c r="C565" s="11" t="str">
        <f t="shared" si="29"/>
        <v>10時</v>
      </c>
      <c r="D565" s="10">
        <v>45497.375</v>
      </c>
      <c r="E565">
        <v>1</v>
      </c>
      <c r="F565">
        <v>0.23</v>
      </c>
      <c r="G565">
        <v>0</v>
      </c>
      <c r="H565">
        <v>0</v>
      </c>
    </row>
    <row r="566" spans="1:8" x14ac:dyDescent="0.55000000000000004">
      <c r="A566" s="11" t="str">
        <f t="shared" si="27"/>
        <v>7月</v>
      </c>
      <c r="B566" s="11" t="str">
        <f t="shared" si="28"/>
        <v>7月24日</v>
      </c>
      <c r="C566" s="11" t="str">
        <f t="shared" si="29"/>
        <v>11時</v>
      </c>
      <c r="D566" s="10">
        <v>45497.416666666664</v>
      </c>
      <c r="E566">
        <v>3.21</v>
      </c>
      <c r="F566">
        <v>0.17</v>
      </c>
      <c r="G566">
        <v>0.61</v>
      </c>
      <c r="H566">
        <v>0</v>
      </c>
    </row>
    <row r="567" spans="1:8" x14ac:dyDescent="0.55000000000000004">
      <c r="A567" s="11" t="str">
        <f t="shared" si="27"/>
        <v>7月</v>
      </c>
      <c r="B567" s="11" t="str">
        <f t="shared" si="28"/>
        <v>7月24日</v>
      </c>
      <c r="C567" s="11" t="str">
        <f t="shared" si="29"/>
        <v>12時</v>
      </c>
      <c r="D567" s="10">
        <v>45497.458333333336</v>
      </c>
      <c r="E567">
        <v>2.36</v>
      </c>
      <c r="F567">
        <v>0.18</v>
      </c>
      <c r="G567">
        <v>0.23</v>
      </c>
      <c r="H567">
        <v>0</v>
      </c>
    </row>
    <row r="568" spans="1:8" x14ac:dyDescent="0.55000000000000004">
      <c r="A568" s="11" t="str">
        <f t="shared" si="27"/>
        <v>7月</v>
      </c>
      <c r="B568" s="11" t="str">
        <f t="shared" si="28"/>
        <v>7月24日</v>
      </c>
      <c r="C568" s="11" t="str">
        <f t="shared" si="29"/>
        <v>13時</v>
      </c>
      <c r="D568" s="10">
        <v>45497.5</v>
      </c>
      <c r="E568">
        <v>1.7</v>
      </c>
      <c r="F568">
        <v>0.17</v>
      </c>
      <c r="G568">
        <v>0.47</v>
      </c>
      <c r="H568">
        <v>0</v>
      </c>
    </row>
    <row r="569" spans="1:8" x14ac:dyDescent="0.55000000000000004">
      <c r="A569" s="11" t="str">
        <f t="shared" si="27"/>
        <v>7月</v>
      </c>
      <c r="B569" s="11" t="str">
        <f t="shared" si="28"/>
        <v>7月24日</v>
      </c>
      <c r="C569" s="11" t="str">
        <f t="shared" si="29"/>
        <v>14時</v>
      </c>
      <c r="D569" s="10">
        <v>45497.541666666664</v>
      </c>
      <c r="E569">
        <v>0.43</v>
      </c>
      <c r="F569">
        <v>0.2</v>
      </c>
      <c r="G569">
        <v>0.24</v>
      </c>
      <c r="H569">
        <v>0</v>
      </c>
    </row>
    <row r="570" spans="1:8" x14ac:dyDescent="0.55000000000000004">
      <c r="A570" s="11" t="str">
        <f t="shared" si="27"/>
        <v>7月</v>
      </c>
      <c r="B570" s="11" t="str">
        <f t="shared" si="28"/>
        <v>7月24日</v>
      </c>
      <c r="C570" s="11" t="str">
        <f t="shared" si="29"/>
        <v>15時</v>
      </c>
      <c r="D570" s="10">
        <v>45497.583333333336</v>
      </c>
      <c r="E570">
        <v>1.04</v>
      </c>
      <c r="F570">
        <v>0.17</v>
      </c>
      <c r="G570">
        <v>0.87</v>
      </c>
      <c r="H570">
        <v>0</v>
      </c>
    </row>
    <row r="571" spans="1:8" x14ac:dyDescent="0.55000000000000004">
      <c r="A571" s="11" t="str">
        <f t="shared" si="27"/>
        <v>7月</v>
      </c>
      <c r="B571" s="11" t="str">
        <f t="shared" si="28"/>
        <v>7月24日</v>
      </c>
      <c r="C571" s="11" t="str">
        <f t="shared" si="29"/>
        <v>16時</v>
      </c>
      <c r="D571" s="10">
        <v>45497.625</v>
      </c>
      <c r="E571">
        <v>1.32</v>
      </c>
      <c r="F571">
        <v>0.18</v>
      </c>
      <c r="G571">
        <v>1.1399999999999999</v>
      </c>
      <c r="H571">
        <v>0</v>
      </c>
    </row>
    <row r="572" spans="1:8" x14ac:dyDescent="0.55000000000000004">
      <c r="A572" s="11" t="str">
        <f t="shared" si="27"/>
        <v>7月</v>
      </c>
      <c r="B572" s="11" t="str">
        <f t="shared" si="28"/>
        <v>7月24日</v>
      </c>
      <c r="C572" s="11" t="str">
        <f t="shared" si="29"/>
        <v>17時</v>
      </c>
      <c r="D572" s="10">
        <v>45497.666666666664</v>
      </c>
      <c r="E572">
        <v>1.39</v>
      </c>
      <c r="F572">
        <v>0.62</v>
      </c>
      <c r="G572">
        <v>0.93</v>
      </c>
      <c r="H572">
        <v>0</v>
      </c>
    </row>
    <row r="573" spans="1:8" x14ac:dyDescent="0.55000000000000004">
      <c r="A573" s="11" t="str">
        <f t="shared" ref="A573:A636" si="30">MONTH(D573)&amp;"月"</f>
        <v>7月</v>
      </c>
      <c r="B573" s="11" t="str">
        <f t="shared" ref="B573:B636" si="31">A573&amp;DAY(D573)&amp;"日"</f>
        <v>7月24日</v>
      </c>
      <c r="C573" s="11" t="str">
        <f t="shared" ref="C573:C636" si="32">HOUR(D573)+1&amp;"時"</f>
        <v>18時</v>
      </c>
      <c r="D573" s="10">
        <v>45497.708333333336</v>
      </c>
      <c r="E573">
        <v>0.43</v>
      </c>
      <c r="F573">
        <v>0.71</v>
      </c>
      <c r="G573">
        <v>0</v>
      </c>
      <c r="H573">
        <v>0</v>
      </c>
    </row>
    <row r="574" spans="1:8" x14ac:dyDescent="0.55000000000000004">
      <c r="A574" s="11" t="str">
        <f t="shared" si="30"/>
        <v>7月</v>
      </c>
      <c r="B574" s="11" t="str">
        <f t="shared" si="31"/>
        <v>7月24日</v>
      </c>
      <c r="C574" s="11" t="str">
        <f t="shared" si="32"/>
        <v>19時</v>
      </c>
      <c r="D574" s="10">
        <v>45497.75</v>
      </c>
      <c r="E574">
        <v>0.1</v>
      </c>
      <c r="F574">
        <v>0.94</v>
      </c>
      <c r="G574">
        <v>0.01</v>
      </c>
      <c r="H574">
        <v>0.02</v>
      </c>
    </row>
    <row r="575" spans="1:8" x14ac:dyDescent="0.55000000000000004">
      <c r="A575" s="11" t="str">
        <f t="shared" si="30"/>
        <v>7月</v>
      </c>
      <c r="B575" s="11" t="str">
        <f t="shared" si="31"/>
        <v>7月24日</v>
      </c>
      <c r="C575" s="11" t="str">
        <f t="shared" si="32"/>
        <v>20時</v>
      </c>
      <c r="D575" s="10">
        <v>45497.791666666664</v>
      </c>
      <c r="E575">
        <v>0</v>
      </c>
      <c r="F575">
        <v>0.82</v>
      </c>
      <c r="G575">
        <v>0</v>
      </c>
      <c r="H575">
        <v>0</v>
      </c>
    </row>
    <row r="576" spans="1:8" x14ac:dyDescent="0.55000000000000004">
      <c r="A576" s="11" t="str">
        <f t="shared" si="30"/>
        <v>7月</v>
      </c>
      <c r="B576" s="11" t="str">
        <f t="shared" si="31"/>
        <v>7月24日</v>
      </c>
      <c r="C576" s="11" t="str">
        <f t="shared" si="32"/>
        <v>21時</v>
      </c>
      <c r="D576" s="10">
        <v>45497.833333333336</v>
      </c>
      <c r="E576">
        <v>0</v>
      </c>
      <c r="F576">
        <v>1.03</v>
      </c>
      <c r="G576">
        <v>0</v>
      </c>
      <c r="H576">
        <v>0.01</v>
      </c>
    </row>
    <row r="577" spans="1:8" x14ac:dyDescent="0.55000000000000004">
      <c r="A577" s="11" t="str">
        <f t="shared" si="30"/>
        <v>7月</v>
      </c>
      <c r="B577" s="11" t="str">
        <f t="shared" si="31"/>
        <v>7月24日</v>
      </c>
      <c r="C577" s="11" t="str">
        <f t="shared" si="32"/>
        <v>22時</v>
      </c>
      <c r="D577" s="10">
        <v>45497.875</v>
      </c>
      <c r="E577">
        <v>0</v>
      </c>
      <c r="F577">
        <v>0.91</v>
      </c>
      <c r="G577">
        <v>0</v>
      </c>
      <c r="H577">
        <v>0</v>
      </c>
    </row>
    <row r="578" spans="1:8" x14ac:dyDescent="0.55000000000000004">
      <c r="A578" s="11" t="str">
        <f t="shared" si="30"/>
        <v>7月</v>
      </c>
      <c r="B578" s="11" t="str">
        <f t="shared" si="31"/>
        <v>7月24日</v>
      </c>
      <c r="C578" s="11" t="str">
        <f t="shared" si="32"/>
        <v>23時</v>
      </c>
      <c r="D578" s="10">
        <v>45497.916666666664</v>
      </c>
      <c r="E578">
        <v>0</v>
      </c>
      <c r="F578">
        <v>0.61</v>
      </c>
      <c r="G578">
        <v>0.01</v>
      </c>
      <c r="H578">
        <v>0.02</v>
      </c>
    </row>
    <row r="579" spans="1:8" x14ac:dyDescent="0.55000000000000004">
      <c r="A579" s="11" t="str">
        <f t="shared" si="30"/>
        <v>7月</v>
      </c>
      <c r="B579" s="11" t="str">
        <f t="shared" si="31"/>
        <v>7月24日</v>
      </c>
      <c r="C579" s="11" t="str">
        <f t="shared" si="32"/>
        <v>24時</v>
      </c>
      <c r="D579" s="10">
        <v>45497.958333333336</v>
      </c>
      <c r="E579">
        <v>0</v>
      </c>
      <c r="F579">
        <v>0.37</v>
      </c>
      <c r="G579">
        <v>0</v>
      </c>
      <c r="H579">
        <v>0</v>
      </c>
    </row>
    <row r="580" spans="1:8" x14ac:dyDescent="0.55000000000000004">
      <c r="A580" s="11" t="str">
        <f t="shared" si="30"/>
        <v>7月</v>
      </c>
      <c r="B580" s="11" t="str">
        <f t="shared" si="31"/>
        <v>7月25日</v>
      </c>
      <c r="C580" s="11" t="str">
        <f t="shared" si="32"/>
        <v>1時</v>
      </c>
      <c r="D580" s="10">
        <v>45498</v>
      </c>
      <c r="E580">
        <v>0</v>
      </c>
      <c r="F580">
        <v>0.3</v>
      </c>
      <c r="G580">
        <v>0</v>
      </c>
      <c r="H580">
        <v>0</v>
      </c>
    </row>
    <row r="581" spans="1:8" x14ac:dyDescent="0.55000000000000004">
      <c r="A581" s="11" t="str">
        <f t="shared" si="30"/>
        <v>7月</v>
      </c>
      <c r="B581" s="11" t="str">
        <f t="shared" si="31"/>
        <v>7月25日</v>
      </c>
      <c r="C581" s="11" t="str">
        <f t="shared" si="32"/>
        <v>2時</v>
      </c>
      <c r="D581" s="10">
        <v>45498.041666666664</v>
      </c>
      <c r="E581">
        <v>0</v>
      </c>
      <c r="F581">
        <v>0.21</v>
      </c>
      <c r="G581">
        <v>0</v>
      </c>
      <c r="H581">
        <v>0</v>
      </c>
    </row>
    <row r="582" spans="1:8" x14ac:dyDescent="0.55000000000000004">
      <c r="A582" s="11" t="str">
        <f t="shared" si="30"/>
        <v>7月</v>
      </c>
      <c r="B582" s="11" t="str">
        <f t="shared" si="31"/>
        <v>7月25日</v>
      </c>
      <c r="C582" s="11" t="str">
        <f t="shared" si="32"/>
        <v>3時</v>
      </c>
      <c r="D582" s="10">
        <v>45498.083333333336</v>
      </c>
      <c r="E582">
        <v>0</v>
      </c>
      <c r="F582">
        <v>0.32</v>
      </c>
      <c r="G582">
        <v>0</v>
      </c>
      <c r="H582">
        <v>0.15</v>
      </c>
    </row>
    <row r="583" spans="1:8" x14ac:dyDescent="0.55000000000000004">
      <c r="A583" s="11" t="str">
        <f t="shared" si="30"/>
        <v>7月</v>
      </c>
      <c r="B583" s="11" t="str">
        <f t="shared" si="31"/>
        <v>7月25日</v>
      </c>
      <c r="C583" s="11" t="str">
        <f t="shared" si="32"/>
        <v>4時</v>
      </c>
      <c r="D583" s="10">
        <v>45498.125</v>
      </c>
      <c r="E583">
        <v>0</v>
      </c>
      <c r="F583">
        <v>0.18</v>
      </c>
      <c r="G583">
        <v>0</v>
      </c>
      <c r="H583">
        <v>0.22</v>
      </c>
    </row>
    <row r="584" spans="1:8" x14ac:dyDescent="0.55000000000000004">
      <c r="A584" s="11" t="str">
        <f t="shared" si="30"/>
        <v>7月</v>
      </c>
      <c r="B584" s="11" t="str">
        <f t="shared" si="31"/>
        <v>7月25日</v>
      </c>
      <c r="C584" s="11" t="str">
        <f t="shared" si="32"/>
        <v>5時</v>
      </c>
      <c r="D584" s="10">
        <v>45498.166666666664</v>
      </c>
      <c r="E584">
        <v>0</v>
      </c>
      <c r="F584">
        <v>0.38</v>
      </c>
      <c r="G584">
        <v>0</v>
      </c>
      <c r="H584">
        <v>0.41</v>
      </c>
    </row>
    <row r="585" spans="1:8" x14ac:dyDescent="0.55000000000000004">
      <c r="A585" s="11" t="str">
        <f t="shared" si="30"/>
        <v>7月</v>
      </c>
      <c r="B585" s="11" t="str">
        <f t="shared" si="31"/>
        <v>7月25日</v>
      </c>
      <c r="C585" s="11" t="str">
        <f t="shared" si="32"/>
        <v>6時</v>
      </c>
      <c r="D585" s="10">
        <v>45498.208333333336</v>
      </c>
      <c r="E585">
        <v>0</v>
      </c>
      <c r="F585">
        <v>0.19</v>
      </c>
      <c r="G585">
        <v>0</v>
      </c>
      <c r="H585">
        <v>0.2</v>
      </c>
    </row>
    <row r="586" spans="1:8" x14ac:dyDescent="0.55000000000000004">
      <c r="A586" s="11" t="str">
        <f t="shared" si="30"/>
        <v>7月</v>
      </c>
      <c r="B586" s="11" t="str">
        <f t="shared" si="31"/>
        <v>7月25日</v>
      </c>
      <c r="C586" s="11" t="str">
        <f t="shared" si="32"/>
        <v>7時</v>
      </c>
      <c r="D586" s="10">
        <v>45498.25</v>
      </c>
      <c r="E586">
        <v>0.33</v>
      </c>
      <c r="F586">
        <v>0.37</v>
      </c>
      <c r="G586">
        <v>0</v>
      </c>
      <c r="H586">
        <v>0.11</v>
      </c>
    </row>
    <row r="587" spans="1:8" x14ac:dyDescent="0.55000000000000004">
      <c r="A587" s="11" t="str">
        <f t="shared" si="30"/>
        <v>7月</v>
      </c>
      <c r="B587" s="11" t="str">
        <f t="shared" si="31"/>
        <v>7月25日</v>
      </c>
      <c r="C587" s="11" t="str">
        <f t="shared" si="32"/>
        <v>8時</v>
      </c>
      <c r="D587" s="10">
        <v>45498.291666666664</v>
      </c>
      <c r="E587">
        <v>1.19</v>
      </c>
      <c r="F587">
        <v>0.43</v>
      </c>
      <c r="G587">
        <v>0</v>
      </c>
      <c r="H587">
        <v>0.04</v>
      </c>
    </row>
    <row r="588" spans="1:8" x14ac:dyDescent="0.55000000000000004">
      <c r="A588" s="11" t="str">
        <f t="shared" si="30"/>
        <v>7月</v>
      </c>
      <c r="B588" s="11" t="str">
        <f t="shared" si="31"/>
        <v>7月25日</v>
      </c>
      <c r="C588" s="11" t="str">
        <f t="shared" si="32"/>
        <v>9時</v>
      </c>
      <c r="D588" s="10">
        <v>45498.333333333336</v>
      </c>
      <c r="E588">
        <v>2.67</v>
      </c>
      <c r="F588">
        <v>0.24</v>
      </c>
      <c r="G588">
        <v>0.01</v>
      </c>
      <c r="H588">
        <v>0</v>
      </c>
    </row>
    <row r="589" spans="1:8" x14ac:dyDescent="0.55000000000000004">
      <c r="A589" s="11" t="str">
        <f t="shared" si="30"/>
        <v>7月</v>
      </c>
      <c r="B589" s="11" t="str">
        <f t="shared" si="31"/>
        <v>7月25日</v>
      </c>
      <c r="C589" s="11" t="str">
        <f t="shared" si="32"/>
        <v>10時</v>
      </c>
      <c r="D589" s="10">
        <v>45498.375</v>
      </c>
      <c r="E589">
        <v>3.74</v>
      </c>
      <c r="F589">
        <v>0.19</v>
      </c>
      <c r="G589">
        <v>0.73</v>
      </c>
      <c r="H589">
        <v>0</v>
      </c>
    </row>
    <row r="590" spans="1:8" x14ac:dyDescent="0.55000000000000004">
      <c r="A590" s="11" t="str">
        <f t="shared" si="30"/>
        <v>7月</v>
      </c>
      <c r="B590" s="11" t="str">
        <f t="shared" si="31"/>
        <v>7月25日</v>
      </c>
      <c r="C590" s="11" t="str">
        <f t="shared" si="32"/>
        <v>11時</v>
      </c>
      <c r="D590" s="10">
        <v>45498.416666666664</v>
      </c>
      <c r="E590">
        <v>1.74</v>
      </c>
      <c r="F590">
        <v>0.25</v>
      </c>
      <c r="G590">
        <v>0.56000000000000005</v>
      </c>
      <c r="H590">
        <v>0</v>
      </c>
    </row>
    <row r="591" spans="1:8" x14ac:dyDescent="0.55000000000000004">
      <c r="A591" s="11" t="str">
        <f t="shared" si="30"/>
        <v>7月</v>
      </c>
      <c r="B591" s="11" t="str">
        <f t="shared" si="31"/>
        <v>7月25日</v>
      </c>
      <c r="C591" s="11" t="str">
        <f t="shared" si="32"/>
        <v>12時</v>
      </c>
      <c r="D591" s="10">
        <v>45498.458333333336</v>
      </c>
      <c r="E591">
        <v>1.26</v>
      </c>
      <c r="F591">
        <v>0.46</v>
      </c>
      <c r="G591">
        <v>0.8</v>
      </c>
      <c r="H591">
        <v>0</v>
      </c>
    </row>
    <row r="592" spans="1:8" x14ac:dyDescent="0.55000000000000004">
      <c r="A592" s="11" t="str">
        <f t="shared" si="30"/>
        <v>7月</v>
      </c>
      <c r="B592" s="11" t="str">
        <f t="shared" si="31"/>
        <v>7月25日</v>
      </c>
      <c r="C592" s="11" t="str">
        <f t="shared" si="32"/>
        <v>13時</v>
      </c>
      <c r="D592" s="10">
        <v>45498.5</v>
      </c>
      <c r="E592">
        <v>0.7</v>
      </c>
      <c r="F592">
        <v>0.21</v>
      </c>
      <c r="G592">
        <v>0.48</v>
      </c>
      <c r="H592">
        <v>0</v>
      </c>
    </row>
    <row r="593" spans="1:8" x14ac:dyDescent="0.55000000000000004">
      <c r="A593" s="11" t="str">
        <f t="shared" si="30"/>
        <v>7月</v>
      </c>
      <c r="B593" s="11" t="str">
        <f t="shared" si="31"/>
        <v>7月25日</v>
      </c>
      <c r="C593" s="11" t="str">
        <f t="shared" si="32"/>
        <v>14時</v>
      </c>
      <c r="D593" s="10">
        <v>45498.541666666664</v>
      </c>
      <c r="E593">
        <v>0.47</v>
      </c>
      <c r="F593">
        <v>0.19</v>
      </c>
      <c r="G593">
        <v>0.28000000000000003</v>
      </c>
      <c r="H593">
        <v>0</v>
      </c>
    </row>
    <row r="594" spans="1:8" x14ac:dyDescent="0.55000000000000004">
      <c r="A594" s="11" t="str">
        <f t="shared" si="30"/>
        <v>7月</v>
      </c>
      <c r="B594" s="11" t="str">
        <f t="shared" si="31"/>
        <v>7月25日</v>
      </c>
      <c r="C594" s="11" t="str">
        <f t="shared" si="32"/>
        <v>15時</v>
      </c>
      <c r="D594" s="10">
        <v>45498.583333333336</v>
      </c>
      <c r="E594">
        <v>0.49</v>
      </c>
      <c r="F594">
        <v>0.18</v>
      </c>
      <c r="G594">
        <v>0.31</v>
      </c>
      <c r="H594">
        <v>0</v>
      </c>
    </row>
    <row r="595" spans="1:8" x14ac:dyDescent="0.55000000000000004">
      <c r="A595" s="11" t="str">
        <f t="shared" si="30"/>
        <v>7月</v>
      </c>
      <c r="B595" s="11" t="str">
        <f t="shared" si="31"/>
        <v>7月25日</v>
      </c>
      <c r="C595" s="11" t="str">
        <f t="shared" si="32"/>
        <v>16時</v>
      </c>
      <c r="D595" s="10">
        <v>45498.625</v>
      </c>
      <c r="E595">
        <v>1.1200000000000001</v>
      </c>
      <c r="F595">
        <v>0.17</v>
      </c>
      <c r="G595">
        <v>0.95</v>
      </c>
      <c r="H595">
        <v>0</v>
      </c>
    </row>
    <row r="596" spans="1:8" x14ac:dyDescent="0.55000000000000004">
      <c r="A596" s="11" t="str">
        <f t="shared" si="30"/>
        <v>7月</v>
      </c>
      <c r="B596" s="11" t="str">
        <f t="shared" si="31"/>
        <v>7月25日</v>
      </c>
      <c r="C596" s="11" t="str">
        <f t="shared" si="32"/>
        <v>17時</v>
      </c>
      <c r="D596" s="10">
        <v>45498.666666666664</v>
      </c>
      <c r="E596">
        <v>0.74</v>
      </c>
      <c r="F596">
        <v>0.67</v>
      </c>
      <c r="G596">
        <v>0.35</v>
      </c>
      <c r="H596">
        <v>0</v>
      </c>
    </row>
    <row r="597" spans="1:8" x14ac:dyDescent="0.55000000000000004">
      <c r="A597" s="11" t="str">
        <f t="shared" si="30"/>
        <v>7月</v>
      </c>
      <c r="B597" s="11" t="str">
        <f t="shared" si="31"/>
        <v>7月25日</v>
      </c>
      <c r="C597" s="11" t="str">
        <f t="shared" si="32"/>
        <v>18時</v>
      </c>
      <c r="D597" s="10">
        <v>45498.708333333336</v>
      </c>
      <c r="E597">
        <v>0.66</v>
      </c>
      <c r="F597">
        <v>1.18</v>
      </c>
      <c r="G597">
        <v>0.01</v>
      </c>
      <c r="H597">
        <v>0.01</v>
      </c>
    </row>
    <row r="598" spans="1:8" x14ac:dyDescent="0.55000000000000004">
      <c r="A598" s="11" t="str">
        <f t="shared" si="30"/>
        <v>7月</v>
      </c>
      <c r="B598" s="11" t="str">
        <f t="shared" si="31"/>
        <v>7月25日</v>
      </c>
      <c r="C598" s="11" t="str">
        <f t="shared" si="32"/>
        <v>19時</v>
      </c>
      <c r="D598" s="10">
        <v>45498.75</v>
      </c>
      <c r="E598">
        <v>0.13</v>
      </c>
      <c r="F598">
        <v>0.19</v>
      </c>
      <c r="G598">
        <v>0</v>
      </c>
      <c r="H598">
        <v>0</v>
      </c>
    </row>
    <row r="599" spans="1:8" x14ac:dyDescent="0.55000000000000004">
      <c r="A599" s="11" t="str">
        <f t="shared" si="30"/>
        <v>7月</v>
      </c>
      <c r="B599" s="11" t="str">
        <f t="shared" si="31"/>
        <v>7月25日</v>
      </c>
      <c r="C599" s="11" t="str">
        <f t="shared" si="32"/>
        <v>20時</v>
      </c>
      <c r="D599" s="10">
        <v>45498.791666666664</v>
      </c>
      <c r="E599">
        <v>0</v>
      </c>
      <c r="F599">
        <v>0.51</v>
      </c>
      <c r="G599">
        <v>0.01</v>
      </c>
      <c r="H599">
        <v>0.02</v>
      </c>
    </row>
    <row r="600" spans="1:8" x14ac:dyDescent="0.55000000000000004">
      <c r="A600" s="11" t="str">
        <f t="shared" si="30"/>
        <v>7月</v>
      </c>
      <c r="B600" s="11" t="str">
        <f t="shared" si="31"/>
        <v>7月25日</v>
      </c>
      <c r="C600" s="11" t="str">
        <f t="shared" si="32"/>
        <v>21時</v>
      </c>
      <c r="D600" s="10">
        <v>45498.833333333336</v>
      </c>
      <c r="E600">
        <v>0</v>
      </c>
      <c r="F600">
        <v>0.26</v>
      </c>
      <c r="G600">
        <v>0</v>
      </c>
      <c r="H600">
        <v>0</v>
      </c>
    </row>
    <row r="601" spans="1:8" x14ac:dyDescent="0.55000000000000004">
      <c r="A601" s="11" t="str">
        <f t="shared" si="30"/>
        <v>7月</v>
      </c>
      <c r="B601" s="11" t="str">
        <f t="shared" si="31"/>
        <v>7月25日</v>
      </c>
      <c r="C601" s="11" t="str">
        <f t="shared" si="32"/>
        <v>22時</v>
      </c>
      <c r="D601" s="10">
        <v>45498.875</v>
      </c>
      <c r="E601">
        <v>0</v>
      </c>
      <c r="F601">
        <v>0.81</v>
      </c>
      <c r="G601">
        <v>0.01</v>
      </c>
      <c r="H601">
        <v>0.01</v>
      </c>
    </row>
    <row r="602" spans="1:8" x14ac:dyDescent="0.55000000000000004">
      <c r="A602" s="11" t="str">
        <f t="shared" si="30"/>
        <v>7月</v>
      </c>
      <c r="B602" s="11" t="str">
        <f t="shared" si="31"/>
        <v>7月25日</v>
      </c>
      <c r="C602" s="11" t="str">
        <f t="shared" si="32"/>
        <v>23時</v>
      </c>
      <c r="D602" s="10">
        <v>45498.916666666664</v>
      </c>
      <c r="E602">
        <v>0</v>
      </c>
      <c r="F602">
        <v>0.27</v>
      </c>
      <c r="G602">
        <v>0</v>
      </c>
      <c r="H602">
        <v>0</v>
      </c>
    </row>
    <row r="603" spans="1:8" x14ac:dyDescent="0.55000000000000004">
      <c r="A603" s="11" t="str">
        <f t="shared" si="30"/>
        <v>7月</v>
      </c>
      <c r="B603" s="11" t="str">
        <f t="shared" si="31"/>
        <v>7月25日</v>
      </c>
      <c r="C603" s="11" t="str">
        <f t="shared" si="32"/>
        <v>24時</v>
      </c>
      <c r="D603" s="10">
        <v>45498.958333333336</v>
      </c>
      <c r="E603">
        <v>0</v>
      </c>
      <c r="F603">
        <v>0.24</v>
      </c>
      <c r="G603">
        <v>0</v>
      </c>
      <c r="H603">
        <v>0</v>
      </c>
    </row>
    <row r="604" spans="1:8" x14ac:dyDescent="0.55000000000000004">
      <c r="A604" s="11" t="str">
        <f t="shared" si="30"/>
        <v>7月</v>
      </c>
      <c r="B604" s="11" t="str">
        <f t="shared" si="31"/>
        <v>7月26日</v>
      </c>
      <c r="C604" s="11" t="str">
        <f t="shared" si="32"/>
        <v>1時</v>
      </c>
      <c r="D604" s="10">
        <v>45499</v>
      </c>
      <c r="E604">
        <v>0</v>
      </c>
      <c r="F604">
        <v>0.22</v>
      </c>
      <c r="G604">
        <v>0</v>
      </c>
      <c r="H604">
        <v>0</v>
      </c>
    </row>
    <row r="605" spans="1:8" x14ac:dyDescent="0.55000000000000004">
      <c r="A605" s="11" t="str">
        <f t="shared" si="30"/>
        <v>7月</v>
      </c>
      <c r="B605" s="11" t="str">
        <f t="shared" si="31"/>
        <v>7月26日</v>
      </c>
      <c r="C605" s="11" t="str">
        <f t="shared" si="32"/>
        <v>2時</v>
      </c>
      <c r="D605" s="10">
        <v>45499.041666666664</v>
      </c>
      <c r="E605">
        <v>0</v>
      </c>
      <c r="F605">
        <v>0.34</v>
      </c>
      <c r="G605">
        <v>0</v>
      </c>
      <c r="H605">
        <v>0</v>
      </c>
    </row>
    <row r="606" spans="1:8" x14ac:dyDescent="0.55000000000000004">
      <c r="A606" s="11" t="str">
        <f t="shared" si="30"/>
        <v>7月</v>
      </c>
      <c r="B606" s="11" t="str">
        <f t="shared" si="31"/>
        <v>7月26日</v>
      </c>
      <c r="C606" s="11" t="str">
        <f t="shared" si="32"/>
        <v>3時</v>
      </c>
      <c r="D606" s="10">
        <v>45499.083333333336</v>
      </c>
      <c r="E606">
        <v>0</v>
      </c>
      <c r="F606">
        <v>0.26</v>
      </c>
      <c r="G606">
        <v>0</v>
      </c>
      <c r="H606">
        <v>0</v>
      </c>
    </row>
    <row r="607" spans="1:8" x14ac:dyDescent="0.55000000000000004">
      <c r="A607" s="11" t="str">
        <f t="shared" si="30"/>
        <v>7月</v>
      </c>
      <c r="B607" s="11" t="str">
        <f t="shared" si="31"/>
        <v>7月26日</v>
      </c>
      <c r="C607" s="11" t="str">
        <f t="shared" si="32"/>
        <v>4時</v>
      </c>
      <c r="D607" s="10">
        <v>45499.125</v>
      </c>
      <c r="E607">
        <v>0</v>
      </c>
      <c r="F607">
        <v>0.33</v>
      </c>
      <c r="G607">
        <v>0</v>
      </c>
      <c r="H607">
        <v>0</v>
      </c>
    </row>
    <row r="608" spans="1:8" x14ac:dyDescent="0.55000000000000004">
      <c r="A608" s="11" t="str">
        <f t="shared" si="30"/>
        <v>7月</v>
      </c>
      <c r="B608" s="11" t="str">
        <f t="shared" si="31"/>
        <v>7月26日</v>
      </c>
      <c r="C608" s="11" t="str">
        <f t="shared" si="32"/>
        <v>5時</v>
      </c>
      <c r="D608" s="10">
        <v>45499.166666666664</v>
      </c>
      <c r="E608">
        <v>0</v>
      </c>
      <c r="F608">
        <v>0.43</v>
      </c>
      <c r="G608">
        <v>0.01</v>
      </c>
      <c r="H608">
        <v>0.03</v>
      </c>
    </row>
    <row r="609" spans="1:8" x14ac:dyDescent="0.55000000000000004">
      <c r="A609" s="11" t="str">
        <f t="shared" si="30"/>
        <v>7月</v>
      </c>
      <c r="B609" s="11" t="str">
        <f t="shared" si="31"/>
        <v>7月26日</v>
      </c>
      <c r="C609" s="11" t="str">
        <f t="shared" si="32"/>
        <v>6時</v>
      </c>
      <c r="D609" s="10">
        <v>45499.208333333336</v>
      </c>
      <c r="E609">
        <v>0.23</v>
      </c>
      <c r="F609">
        <v>0.31</v>
      </c>
      <c r="G609">
        <v>0</v>
      </c>
      <c r="H609">
        <v>0</v>
      </c>
    </row>
    <row r="610" spans="1:8" x14ac:dyDescent="0.55000000000000004">
      <c r="A610" s="11" t="str">
        <f t="shared" si="30"/>
        <v>7月</v>
      </c>
      <c r="B610" s="11" t="str">
        <f t="shared" si="31"/>
        <v>7月26日</v>
      </c>
      <c r="C610" s="11" t="str">
        <f t="shared" si="32"/>
        <v>7時</v>
      </c>
      <c r="D610" s="10">
        <v>45499.25</v>
      </c>
      <c r="E610">
        <v>1.43</v>
      </c>
      <c r="F610">
        <v>0.67</v>
      </c>
      <c r="G610">
        <v>0</v>
      </c>
      <c r="H610">
        <v>0</v>
      </c>
    </row>
    <row r="611" spans="1:8" x14ac:dyDescent="0.55000000000000004">
      <c r="A611" s="11" t="str">
        <f t="shared" si="30"/>
        <v>7月</v>
      </c>
      <c r="B611" s="11" t="str">
        <f t="shared" si="31"/>
        <v>7月26日</v>
      </c>
      <c r="C611" s="11" t="str">
        <f t="shared" si="32"/>
        <v>8時</v>
      </c>
      <c r="D611" s="10">
        <v>45499.291666666664</v>
      </c>
      <c r="E611">
        <v>3.08</v>
      </c>
      <c r="F611">
        <v>0.3</v>
      </c>
      <c r="G611">
        <v>0.1</v>
      </c>
      <c r="H611">
        <v>0.01</v>
      </c>
    </row>
    <row r="612" spans="1:8" x14ac:dyDescent="0.55000000000000004">
      <c r="A612" s="11" t="str">
        <f t="shared" si="30"/>
        <v>7月</v>
      </c>
      <c r="B612" s="11" t="str">
        <f t="shared" si="31"/>
        <v>7月26日</v>
      </c>
      <c r="C612" s="11" t="str">
        <f t="shared" si="32"/>
        <v>9時</v>
      </c>
      <c r="D612" s="10">
        <v>45499.333333333336</v>
      </c>
      <c r="E612">
        <v>4.3899999999999997</v>
      </c>
      <c r="F612">
        <v>0.21</v>
      </c>
      <c r="G612">
        <v>1.65</v>
      </c>
      <c r="H612">
        <v>0</v>
      </c>
    </row>
    <row r="613" spans="1:8" x14ac:dyDescent="0.55000000000000004">
      <c r="A613" s="11" t="str">
        <f t="shared" si="30"/>
        <v>7月</v>
      </c>
      <c r="B613" s="11" t="str">
        <f t="shared" si="31"/>
        <v>7月26日</v>
      </c>
      <c r="C613" s="11" t="str">
        <f t="shared" si="32"/>
        <v>10時</v>
      </c>
      <c r="D613" s="10">
        <v>45499.375</v>
      </c>
      <c r="E613">
        <v>5.45</v>
      </c>
      <c r="F613">
        <v>0.22</v>
      </c>
      <c r="G613">
        <v>5.23</v>
      </c>
      <c r="H613">
        <v>0</v>
      </c>
    </row>
    <row r="614" spans="1:8" x14ac:dyDescent="0.55000000000000004">
      <c r="A614" s="11" t="str">
        <f t="shared" si="30"/>
        <v>7月</v>
      </c>
      <c r="B614" s="11" t="str">
        <f t="shared" si="31"/>
        <v>7月26日</v>
      </c>
      <c r="C614" s="11" t="str">
        <f t="shared" si="32"/>
        <v>11時</v>
      </c>
      <c r="D614" s="10">
        <v>45499.416666666664</v>
      </c>
      <c r="E614">
        <v>5.47</v>
      </c>
      <c r="F614">
        <v>0.17</v>
      </c>
      <c r="G614">
        <v>5.29</v>
      </c>
      <c r="H614">
        <v>0</v>
      </c>
    </row>
    <row r="615" spans="1:8" x14ac:dyDescent="0.55000000000000004">
      <c r="A615" s="11" t="str">
        <f t="shared" si="30"/>
        <v>7月</v>
      </c>
      <c r="B615" s="11" t="str">
        <f t="shared" si="31"/>
        <v>7月26日</v>
      </c>
      <c r="C615" s="11" t="str">
        <f t="shared" si="32"/>
        <v>12時</v>
      </c>
      <c r="D615" s="10">
        <v>45499.458333333336</v>
      </c>
      <c r="E615">
        <v>5.54</v>
      </c>
      <c r="F615">
        <v>0.16</v>
      </c>
      <c r="G615">
        <v>5.38</v>
      </c>
      <c r="H615">
        <v>0</v>
      </c>
    </row>
    <row r="616" spans="1:8" x14ac:dyDescent="0.55000000000000004">
      <c r="A616" s="11" t="str">
        <f t="shared" si="30"/>
        <v>7月</v>
      </c>
      <c r="B616" s="11" t="str">
        <f t="shared" si="31"/>
        <v>7月26日</v>
      </c>
      <c r="C616" s="11" t="str">
        <f t="shared" si="32"/>
        <v>13時</v>
      </c>
      <c r="D616" s="10">
        <v>45499.5</v>
      </c>
      <c r="E616">
        <v>6.58</v>
      </c>
      <c r="F616">
        <v>0.15</v>
      </c>
      <c r="G616">
        <v>6.43</v>
      </c>
      <c r="H616">
        <v>0</v>
      </c>
    </row>
    <row r="617" spans="1:8" x14ac:dyDescent="0.55000000000000004">
      <c r="A617" s="11" t="str">
        <f t="shared" si="30"/>
        <v>7月</v>
      </c>
      <c r="B617" s="11" t="str">
        <f t="shared" si="31"/>
        <v>7月26日</v>
      </c>
      <c r="C617" s="11" t="str">
        <f t="shared" si="32"/>
        <v>14時</v>
      </c>
      <c r="D617" s="10">
        <v>45499.541666666664</v>
      </c>
      <c r="E617">
        <v>4.3600000000000003</v>
      </c>
      <c r="F617">
        <v>0.16</v>
      </c>
      <c r="G617">
        <v>4.2</v>
      </c>
      <c r="H617">
        <v>0</v>
      </c>
    </row>
    <row r="618" spans="1:8" x14ac:dyDescent="0.55000000000000004">
      <c r="A618" s="11" t="str">
        <f t="shared" si="30"/>
        <v>7月</v>
      </c>
      <c r="B618" s="11" t="str">
        <f t="shared" si="31"/>
        <v>7月26日</v>
      </c>
      <c r="C618" s="11" t="str">
        <f t="shared" si="32"/>
        <v>15時</v>
      </c>
      <c r="D618" s="10">
        <v>45499.583333333336</v>
      </c>
      <c r="E618">
        <v>2.48</v>
      </c>
      <c r="F618">
        <v>0.17</v>
      </c>
      <c r="G618">
        <v>2.31</v>
      </c>
      <c r="H618">
        <v>0</v>
      </c>
    </row>
    <row r="619" spans="1:8" x14ac:dyDescent="0.55000000000000004">
      <c r="A619" s="11" t="str">
        <f t="shared" si="30"/>
        <v>7月</v>
      </c>
      <c r="B619" s="11" t="str">
        <f t="shared" si="31"/>
        <v>7月26日</v>
      </c>
      <c r="C619" s="11" t="str">
        <f t="shared" si="32"/>
        <v>16時</v>
      </c>
      <c r="D619" s="10">
        <v>45499.625</v>
      </c>
      <c r="E619">
        <v>3.41</v>
      </c>
      <c r="F619">
        <v>0.21</v>
      </c>
      <c r="G619">
        <v>3.2</v>
      </c>
      <c r="H619">
        <v>0</v>
      </c>
    </row>
    <row r="620" spans="1:8" x14ac:dyDescent="0.55000000000000004">
      <c r="A620" s="11" t="str">
        <f t="shared" si="30"/>
        <v>7月</v>
      </c>
      <c r="B620" s="11" t="str">
        <f t="shared" si="31"/>
        <v>7月26日</v>
      </c>
      <c r="C620" s="11" t="str">
        <f t="shared" si="32"/>
        <v>17時</v>
      </c>
      <c r="D620" s="10">
        <v>45499.666666666664</v>
      </c>
      <c r="E620">
        <v>1.86</v>
      </c>
      <c r="F620">
        <v>0.62</v>
      </c>
      <c r="G620">
        <v>1.33</v>
      </c>
      <c r="H620">
        <v>0</v>
      </c>
    </row>
    <row r="621" spans="1:8" x14ac:dyDescent="0.55000000000000004">
      <c r="A621" s="11" t="str">
        <f t="shared" si="30"/>
        <v>7月</v>
      </c>
      <c r="B621" s="11" t="str">
        <f t="shared" si="31"/>
        <v>7月26日</v>
      </c>
      <c r="C621" s="11" t="str">
        <f t="shared" si="32"/>
        <v>18時</v>
      </c>
      <c r="D621" s="10">
        <v>45499.708333333336</v>
      </c>
      <c r="E621">
        <v>0.73</v>
      </c>
      <c r="F621">
        <v>1.07</v>
      </c>
      <c r="G621">
        <v>0.01</v>
      </c>
      <c r="H621">
        <v>0.01</v>
      </c>
    </row>
    <row r="622" spans="1:8" x14ac:dyDescent="0.55000000000000004">
      <c r="A622" s="11" t="str">
        <f t="shared" si="30"/>
        <v>7月</v>
      </c>
      <c r="B622" s="11" t="str">
        <f t="shared" si="31"/>
        <v>7月26日</v>
      </c>
      <c r="C622" s="11" t="str">
        <f t="shared" si="32"/>
        <v>19時</v>
      </c>
      <c r="D622" s="10">
        <v>45499.75</v>
      </c>
      <c r="E622">
        <v>0.09</v>
      </c>
      <c r="F622">
        <v>0.44</v>
      </c>
      <c r="G622">
        <v>0</v>
      </c>
      <c r="H622">
        <v>0.01</v>
      </c>
    </row>
    <row r="623" spans="1:8" x14ac:dyDescent="0.55000000000000004">
      <c r="A623" s="11" t="str">
        <f t="shared" si="30"/>
        <v>7月</v>
      </c>
      <c r="B623" s="11" t="str">
        <f t="shared" si="31"/>
        <v>7月26日</v>
      </c>
      <c r="C623" s="11" t="str">
        <f t="shared" si="32"/>
        <v>20時</v>
      </c>
      <c r="D623" s="10">
        <v>45499.791666666664</v>
      </c>
      <c r="E623">
        <v>0</v>
      </c>
      <c r="F623">
        <v>0.52</v>
      </c>
      <c r="G623">
        <v>0</v>
      </c>
      <c r="H623">
        <v>0</v>
      </c>
    </row>
    <row r="624" spans="1:8" x14ac:dyDescent="0.55000000000000004">
      <c r="A624" s="11" t="str">
        <f t="shared" si="30"/>
        <v>7月</v>
      </c>
      <c r="B624" s="11" t="str">
        <f t="shared" si="31"/>
        <v>7月26日</v>
      </c>
      <c r="C624" s="11" t="str">
        <f t="shared" si="32"/>
        <v>21時</v>
      </c>
      <c r="D624" s="10">
        <v>45499.833333333336</v>
      </c>
      <c r="E624">
        <v>0</v>
      </c>
      <c r="F624">
        <v>0.59</v>
      </c>
      <c r="G624">
        <v>0</v>
      </c>
      <c r="H624">
        <v>0</v>
      </c>
    </row>
    <row r="625" spans="1:8" x14ac:dyDescent="0.55000000000000004">
      <c r="A625" s="11" t="str">
        <f t="shared" si="30"/>
        <v>7月</v>
      </c>
      <c r="B625" s="11" t="str">
        <f t="shared" si="31"/>
        <v>7月26日</v>
      </c>
      <c r="C625" s="11" t="str">
        <f t="shared" si="32"/>
        <v>22時</v>
      </c>
      <c r="D625" s="10">
        <v>45499.875</v>
      </c>
      <c r="E625">
        <v>0</v>
      </c>
      <c r="F625">
        <v>0.52</v>
      </c>
      <c r="G625">
        <v>0</v>
      </c>
      <c r="H625">
        <v>0.01</v>
      </c>
    </row>
    <row r="626" spans="1:8" x14ac:dyDescent="0.55000000000000004">
      <c r="A626" s="11" t="str">
        <f t="shared" si="30"/>
        <v>7月</v>
      </c>
      <c r="B626" s="11" t="str">
        <f t="shared" si="31"/>
        <v>7月26日</v>
      </c>
      <c r="C626" s="11" t="str">
        <f t="shared" si="32"/>
        <v>23時</v>
      </c>
      <c r="D626" s="10">
        <v>45499.916666666664</v>
      </c>
      <c r="E626">
        <v>0</v>
      </c>
      <c r="F626">
        <v>0.38</v>
      </c>
      <c r="G626">
        <v>0.01</v>
      </c>
      <c r="H626">
        <v>0.01</v>
      </c>
    </row>
    <row r="627" spans="1:8" x14ac:dyDescent="0.55000000000000004">
      <c r="A627" s="11" t="str">
        <f t="shared" si="30"/>
        <v>7月</v>
      </c>
      <c r="B627" s="11" t="str">
        <f t="shared" si="31"/>
        <v>7月26日</v>
      </c>
      <c r="C627" s="11" t="str">
        <f t="shared" si="32"/>
        <v>24時</v>
      </c>
      <c r="D627" s="10">
        <v>45499.958333333336</v>
      </c>
      <c r="E627">
        <v>0</v>
      </c>
      <c r="F627">
        <v>0.33</v>
      </c>
      <c r="G627">
        <v>0</v>
      </c>
      <c r="H627">
        <v>0</v>
      </c>
    </row>
    <row r="628" spans="1:8" x14ac:dyDescent="0.55000000000000004">
      <c r="A628" s="11" t="str">
        <f t="shared" si="30"/>
        <v>7月</v>
      </c>
      <c r="B628" s="11" t="str">
        <f t="shared" si="31"/>
        <v>7月27日</v>
      </c>
      <c r="C628" s="11" t="str">
        <f t="shared" si="32"/>
        <v>1時</v>
      </c>
      <c r="D628" s="10">
        <v>45500</v>
      </c>
      <c r="E628">
        <v>0</v>
      </c>
      <c r="F628">
        <v>0.4</v>
      </c>
      <c r="G628">
        <v>0</v>
      </c>
      <c r="H628">
        <v>0</v>
      </c>
    </row>
    <row r="629" spans="1:8" x14ac:dyDescent="0.55000000000000004">
      <c r="A629" s="11" t="str">
        <f t="shared" si="30"/>
        <v>7月</v>
      </c>
      <c r="B629" s="11" t="str">
        <f t="shared" si="31"/>
        <v>7月27日</v>
      </c>
      <c r="C629" s="11" t="str">
        <f t="shared" si="32"/>
        <v>2時</v>
      </c>
      <c r="D629" s="10">
        <v>45500.041666666664</v>
      </c>
      <c r="E629">
        <v>0</v>
      </c>
      <c r="F629">
        <v>0.41</v>
      </c>
      <c r="G629">
        <v>0</v>
      </c>
      <c r="H629">
        <v>0</v>
      </c>
    </row>
    <row r="630" spans="1:8" x14ac:dyDescent="0.55000000000000004">
      <c r="A630" s="11" t="str">
        <f t="shared" si="30"/>
        <v>7月</v>
      </c>
      <c r="B630" s="11" t="str">
        <f t="shared" si="31"/>
        <v>7月27日</v>
      </c>
      <c r="C630" s="11" t="str">
        <f t="shared" si="32"/>
        <v>3時</v>
      </c>
      <c r="D630" s="10">
        <v>45500.083333333336</v>
      </c>
      <c r="E630">
        <v>0</v>
      </c>
      <c r="F630">
        <v>0.32</v>
      </c>
      <c r="G630">
        <v>0</v>
      </c>
      <c r="H630">
        <v>0</v>
      </c>
    </row>
    <row r="631" spans="1:8" x14ac:dyDescent="0.55000000000000004">
      <c r="A631" s="11" t="str">
        <f t="shared" si="30"/>
        <v>7月</v>
      </c>
      <c r="B631" s="11" t="str">
        <f t="shared" si="31"/>
        <v>7月27日</v>
      </c>
      <c r="C631" s="11" t="str">
        <f t="shared" si="32"/>
        <v>4時</v>
      </c>
      <c r="D631" s="10">
        <v>45500.125</v>
      </c>
      <c r="E631">
        <v>0</v>
      </c>
      <c r="F631">
        <v>0.23</v>
      </c>
      <c r="G631">
        <v>0</v>
      </c>
      <c r="H631">
        <v>0</v>
      </c>
    </row>
    <row r="632" spans="1:8" x14ac:dyDescent="0.55000000000000004">
      <c r="A632" s="11" t="str">
        <f t="shared" si="30"/>
        <v>7月</v>
      </c>
      <c r="B632" s="11" t="str">
        <f t="shared" si="31"/>
        <v>7月27日</v>
      </c>
      <c r="C632" s="11" t="str">
        <f t="shared" si="32"/>
        <v>5時</v>
      </c>
      <c r="D632" s="10">
        <v>45500.166666666664</v>
      </c>
      <c r="E632">
        <v>0</v>
      </c>
      <c r="F632">
        <v>0.28000000000000003</v>
      </c>
      <c r="G632">
        <v>0</v>
      </c>
      <c r="H632">
        <v>0</v>
      </c>
    </row>
    <row r="633" spans="1:8" x14ac:dyDescent="0.55000000000000004">
      <c r="A633" s="11" t="str">
        <f t="shared" si="30"/>
        <v>7月</v>
      </c>
      <c r="B633" s="11" t="str">
        <f t="shared" si="31"/>
        <v>7月27日</v>
      </c>
      <c r="C633" s="11" t="str">
        <f t="shared" si="32"/>
        <v>6時</v>
      </c>
      <c r="D633" s="10">
        <v>45500.208333333336</v>
      </c>
      <c r="E633">
        <v>0</v>
      </c>
      <c r="F633">
        <v>0.32</v>
      </c>
      <c r="G633">
        <v>0</v>
      </c>
      <c r="H633">
        <v>0</v>
      </c>
    </row>
    <row r="634" spans="1:8" x14ac:dyDescent="0.55000000000000004">
      <c r="A634" s="11" t="str">
        <f t="shared" si="30"/>
        <v>7月</v>
      </c>
      <c r="B634" s="11" t="str">
        <f t="shared" si="31"/>
        <v>7月27日</v>
      </c>
      <c r="C634" s="11" t="str">
        <f t="shared" si="32"/>
        <v>7時</v>
      </c>
      <c r="D634" s="10">
        <v>45500.25</v>
      </c>
      <c r="E634">
        <v>0.05</v>
      </c>
      <c r="F634">
        <v>0.34</v>
      </c>
      <c r="G634">
        <v>0</v>
      </c>
      <c r="H634">
        <v>0.01</v>
      </c>
    </row>
    <row r="635" spans="1:8" x14ac:dyDescent="0.55000000000000004">
      <c r="A635" s="11" t="str">
        <f t="shared" si="30"/>
        <v>7月</v>
      </c>
      <c r="B635" s="11" t="str">
        <f t="shared" si="31"/>
        <v>7月27日</v>
      </c>
      <c r="C635" s="11" t="str">
        <f t="shared" si="32"/>
        <v>8時</v>
      </c>
      <c r="D635" s="10">
        <v>45500.291666666664</v>
      </c>
      <c r="E635">
        <v>0.15</v>
      </c>
      <c r="F635">
        <v>0.37</v>
      </c>
      <c r="G635">
        <v>0</v>
      </c>
      <c r="H635">
        <v>0.15</v>
      </c>
    </row>
    <row r="636" spans="1:8" x14ac:dyDescent="0.55000000000000004">
      <c r="A636" s="11" t="str">
        <f t="shared" si="30"/>
        <v>7月</v>
      </c>
      <c r="B636" s="11" t="str">
        <f t="shared" si="31"/>
        <v>7月27日</v>
      </c>
      <c r="C636" s="11" t="str">
        <f t="shared" si="32"/>
        <v>9時</v>
      </c>
      <c r="D636" s="10">
        <v>45500.333333333336</v>
      </c>
      <c r="E636">
        <v>1.1200000000000001</v>
      </c>
      <c r="F636">
        <v>0.72</v>
      </c>
      <c r="G636">
        <v>0.01</v>
      </c>
      <c r="H636">
        <v>0.01</v>
      </c>
    </row>
    <row r="637" spans="1:8" x14ac:dyDescent="0.55000000000000004">
      <c r="A637" s="11" t="str">
        <f t="shared" ref="A637:A696" si="33">MONTH(D637)&amp;"月"</f>
        <v>7月</v>
      </c>
      <c r="B637" s="11" t="str">
        <f t="shared" ref="B637:B696" si="34">A637&amp;DAY(D637)&amp;"日"</f>
        <v>7月27日</v>
      </c>
      <c r="C637" s="11" t="str">
        <f t="shared" ref="C637:C696" si="35">HOUR(D637)+1&amp;"時"</f>
        <v>10時</v>
      </c>
      <c r="D637" s="10">
        <v>45500.375</v>
      </c>
      <c r="E637">
        <v>1.66</v>
      </c>
      <c r="F637">
        <v>0.4</v>
      </c>
      <c r="G637">
        <v>0.01</v>
      </c>
      <c r="H637">
        <v>0.01</v>
      </c>
    </row>
    <row r="638" spans="1:8" x14ac:dyDescent="0.55000000000000004">
      <c r="A638" s="11" t="str">
        <f t="shared" si="33"/>
        <v>7月</v>
      </c>
      <c r="B638" s="11" t="str">
        <f t="shared" si="34"/>
        <v>7月27日</v>
      </c>
      <c r="C638" s="11" t="str">
        <f t="shared" si="35"/>
        <v>11時</v>
      </c>
      <c r="D638" s="10">
        <v>45500.416666666664</v>
      </c>
      <c r="E638">
        <v>0.53</v>
      </c>
      <c r="F638">
        <v>0.48</v>
      </c>
      <c r="G638">
        <v>0.01</v>
      </c>
      <c r="H638">
        <v>0.02</v>
      </c>
    </row>
    <row r="639" spans="1:8" x14ac:dyDescent="0.55000000000000004">
      <c r="A639" s="11" t="str">
        <f t="shared" si="33"/>
        <v>7月</v>
      </c>
      <c r="B639" s="11" t="str">
        <f t="shared" si="34"/>
        <v>7月27日</v>
      </c>
      <c r="C639" s="11" t="str">
        <f t="shared" si="35"/>
        <v>12時</v>
      </c>
      <c r="D639" s="10">
        <v>45500.458333333336</v>
      </c>
      <c r="E639">
        <v>0.39</v>
      </c>
      <c r="F639">
        <v>0.67</v>
      </c>
      <c r="G639">
        <v>0.01</v>
      </c>
      <c r="H639">
        <v>0.01</v>
      </c>
    </row>
    <row r="640" spans="1:8" x14ac:dyDescent="0.55000000000000004">
      <c r="A640" s="11" t="str">
        <f t="shared" si="33"/>
        <v>7月</v>
      </c>
      <c r="B640" s="11" t="str">
        <f t="shared" si="34"/>
        <v>7月27日</v>
      </c>
      <c r="C640" s="11" t="str">
        <f t="shared" si="35"/>
        <v>13時</v>
      </c>
      <c r="D640" s="10">
        <v>45500.5</v>
      </c>
      <c r="E640">
        <v>0.66</v>
      </c>
      <c r="F640">
        <v>0.55000000000000004</v>
      </c>
      <c r="G640">
        <v>0</v>
      </c>
      <c r="H640">
        <v>0</v>
      </c>
    </row>
    <row r="641" spans="1:8" x14ac:dyDescent="0.55000000000000004">
      <c r="A641" s="11" t="str">
        <f t="shared" si="33"/>
        <v>7月</v>
      </c>
      <c r="B641" s="11" t="str">
        <f t="shared" si="34"/>
        <v>7月27日</v>
      </c>
      <c r="C641" s="11" t="str">
        <f t="shared" si="35"/>
        <v>14時</v>
      </c>
      <c r="D641" s="10">
        <v>45500.541666666664</v>
      </c>
      <c r="E641">
        <v>1.41</v>
      </c>
      <c r="F641">
        <v>0.21</v>
      </c>
      <c r="G641">
        <v>0</v>
      </c>
      <c r="H641">
        <v>0</v>
      </c>
    </row>
    <row r="642" spans="1:8" x14ac:dyDescent="0.55000000000000004">
      <c r="A642" s="11" t="str">
        <f t="shared" si="33"/>
        <v>7月</v>
      </c>
      <c r="B642" s="11" t="str">
        <f t="shared" si="34"/>
        <v>7月27日</v>
      </c>
      <c r="C642" s="11" t="str">
        <f t="shared" si="35"/>
        <v>15時</v>
      </c>
      <c r="D642" s="10">
        <v>45500.583333333336</v>
      </c>
      <c r="E642">
        <v>0.55000000000000004</v>
      </c>
      <c r="F642">
        <v>0.19</v>
      </c>
      <c r="G642">
        <v>0</v>
      </c>
      <c r="H642">
        <v>0</v>
      </c>
    </row>
    <row r="643" spans="1:8" x14ac:dyDescent="0.55000000000000004">
      <c r="A643" s="11" t="str">
        <f t="shared" si="33"/>
        <v>7月</v>
      </c>
      <c r="B643" s="11" t="str">
        <f t="shared" si="34"/>
        <v>7月27日</v>
      </c>
      <c r="C643" s="11" t="str">
        <f t="shared" si="35"/>
        <v>16時</v>
      </c>
      <c r="D643" s="10">
        <v>45500.625</v>
      </c>
      <c r="E643">
        <v>0.4</v>
      </c>
      <c r="F643">
        <v>0.17</v>
      </c>
      <c r="G643">
        <v>0</v>
      </c>
      <c r="H643">
        <v>0</v>
      </c>
    </row>
    <row r="644" spans="1:8" x14ac:dyDescent="0.55000000000000004">
      <c r="A644" s="11" t="str">
        <f t="shared" si="33"/>
        <v>7月</v>
      </c>
      <c r="B644" s="11" t="str">
        <f t="shared" si="34"/>
        <v>7月27日</v>
      </c>
      <c r="C644" s="11" t="str">
        <f t="shared" si="35"/>
        <v>17時</v>
      </c>
      <c r="D644" s="10">
        <v>45500.666666666664</v>
      </c>
      <c r="E644">
        <v>0.28000000000000003</v>
      </c>
      <c r="F644">
        <v>0.67</v>
      </c>
      <c r="G644">
        <v>0</v>
      </c>
      <c r="H644">
        <v>0</v>
      </c>
    </row>
    <row r="645" spans="1:8" x14ac:dyDescent="0.55000000000000004">
      <c r="A645" s="11" t="str">
        <f t="shared" si="33"/>
        <v>7月</v>
      </c>
      <c r="B645" s="11" t="str">
        <f t="shared" si="34"/>
        <v>7月27日</v>
      </c>
      <c r="C645" s="11" t="str">
        <f t="shared" si="35"/>
        <v>18時</v>
      </c>
      <c r="D645" s="10">
        <v>45500.708333333336</v>
      </c>
      <c r="E645">
        <v>7.0000000000000007E-2</v>
      </c>
      <c r="F645">
        <v>0.98</v>
      </c>
      <c r="G645">
        <v>0.01</v>
      </c>
      <c r="H645">
        <v>0.01</v>
      </c>
    </row>
    <row r="646" spans="1:8" x14ac:dyDescent="0.55000000000000004">
      <c r="A646" s="11" t="str">
        <f t="shared" si="33"/>
        <v>7月</v>
      </c>
      <c r="B646" s="11" t="str">
        <f t="shared" si="34"/>
        <v>7月27日</v>
      </c>
      <c r="C646" s="11" t="str">
        <f t="shared" si="35"/>
        <v>19時</v>
      </c>
      <c r="D646" s="10">
        <v>45500.75</v>
      </c>
      <c r="E646">
        <v>0</v>
      </c>
      <c r="F646">
        <v>0.28999999999999998</v>
      </c>
      <c r="G646">
        <v>0</v>
      </c>
      <c r="H646">
        <v>0.01</v>
      </c>
    </row>
    <row r="647" spans="1:8" x14ac:dyDescent="0.55000000000000004">
      <c r="A647" s="11" t="str">
        <f t="shared" si="33"/>
        <v>7月</v>
      </c>
      <c r="B647" s="11" t="str">
        <f t="shared" si="34"/>
        <v>7月27日</v>
      </c>
      <c r="C647" s="11" t="str">
        <f t="shared" si="35"/>
        <v>20時</v>
      </c>
      <c r="D647" s="10">
        <v>45500.791666666664</v>
      </c>
      <c r="E647">
        <v>0</v>
      </c>
      <c r="F647">
        <v>0.45</v>
      </c>
      <c r="G647">
        <v>0</v>
      </c>
      <c r="H647">
        <v>0</v>
      </c>
    </row>
    <row r="648" spans="1:8" x14ac:dyDescent="0.55000000000000004">
      <c r="A648" s="11" t="str">
        <f t="shared" si="33"/>
        <v>7月</v>
      </c>
      <c r="B648" s="11" t="str">
        <f t="shared" si="34"/>
        <v>7月27日</v>
      </c>
      <c r="C648" s="11" t="str">
        <f t="shared" si="35"/>
        <v>21時</v>
      </c>
      <c r="D648" s="10">
        <v>45500.833333333336</v>
      </c>
      <c r="E648">
        <v>0</v>
      </c>
      <c r="F648">
        <v>0.63</v>
      </c>
      <c r="G648">
        <v>0.01</v>
      </c>
      <c r="H648">
        <v>0.05</v>
      </c>
    </row>
    <row r="649" spans="1:8" x14ac:dyDescent="0.55000000000000004">
      <c r="A649" s="11" t="str">
        <f t="shared" si="33"/>
        <v>7月</v>
      </c>
      <c r="B649" s="11" t="str">
        <f t="shared" si="34"/>
        <v>7月27日</v>
      </c>
      <c r="C649" s="11" t="str">
        <f t="shared" si="35"/>
        <v>22時</v>
      </c>
      <c r="D649" s="10">
        <v>45500.875</v>
      </c>
      <c r="E649">
        <v>0</v>
      </c>
      <c r="F649">
        <v>0.36</v>
      </c>
      <c r="G649">
        <v>0</v>
      </c>
      <c r="H649">
        <v>0.39</v>
      </c>
    </row>
    <row r="650" spans="1:8" x14ac:dyDescent="0.55000000000000004">
      <c r="A650" s="11" t="str">
        <f t="shared" si="33"/>
        <v>7月</v>
      </c>
      <c r="B650" s="11" t="str">
        <f t="shared" si="34"/>
        <v>7月27日</v>
      </c>
      <c r="C650" s="11" t="str">
        <f t="shared" si="35"/>
        <v>23時</v>
      </c>
      <c r="D650" s="10">
        <v>45500.916666666664</v>
      </c>
      <c r="E650">
        <v>0</v>
      </c>
      <c r="F650">
        <v>0.4</v>
      </c>
      <c r="G650">
        <v>0</v>
      </c>
      <c r="H650">
        <v>0.43</v>
      </c>
    </row>
    <row r="651" spans="1:8" x14ac:dyDescent="0.55000000000000004">
      <c r="A651" s="11" t="str">
        <f t="shared" si="33"/>
        <v>7月</v>
      </c>
      <c r="B651" s="11" t="str">
        <f t="shared" si="34"/>
        <v>7月27日</v>
      </c>
      <c r="C651" s="11" t="str">
        <f t="shared" si="35"/>
        <v>24時</v>
      </c>
      <c r="D651" s="10">
        <v>45500.958333333336</v>
      </c>
      <c r="E651">
        <v>0</v>
      </c>
      <c r="F651">
        <v>0.28999999999999998</v>
      </c>
      <c r="G651">
        <v>0</v>
      </c>
      <c r="H651">
        <v>0.32</v>
      </c>
    </row>
    <row r="652" spans="1:8" x14ac:dyDescent="0.55000000000000004">
      <c r="A652" s="11" t="str">
        <f t="shared" si="33"/>
        <v>7月</v>
      </c>
      <c r="B652" s="11" t="str">
        <f t="shared" si="34"/>
        <v>7月28日</v>
      </c>
      <c r="C652" s="11" t="str">
        <f t="shared" si="35"/>
        <v>1時</v>
      </c>
      <c r="D652" s="10">
        <v>45501</v>
      </c>
      <c r="E652">
        <v>0</v>
      </c>
      <c r="F652">
        <v>0.33</v>
      </c>
      <c r="G652">
        <v>0</v>
      </c>
      <c r="H652">
        <v>0.36</v>
      </c>
    </row>
    <row r="653" spans="1:8" x14ac:dyDescent="0.55000000000000004">
      <c r="A653" s="11" t="str">
        <f t="shared" si="33"/>
        <v>7月</v>
      </c>
      <c r="B653" s="11" t="str">
        <f t="shared" si="34"/>
        <v>7月28日</v>
      </c>
      <c r="C653" s="11" t="str">
        <f t="shared" si="35"/>
        <v>2時</v>
      </c>
      <c r="D653" s="10">
        <v>45501.041666666664</v>
      </c>
      <c r="E653">
        <v>0</v>
      </c>
      <c r="F653">
        <v>0.28999999999999998</v>
      </c>
      <c r="G653">
        <v>0</v>
      </c>
      <c r="H653">
        <v>0.32</v>
      </c>
    </row>
    <row r="654" spans="1:8" x14ac:dyDescent="0.55000000000000004">
      <c r="A654" s="11" t="str">
        <f t="shared" si="33"/>
        <v>7月</v>
      </c>
      <c r="B654" s="11" t="str">
        <f t="shared" si="34"/>
        <v>7月28日</v>
      </c>
      <c r="C654" s="11" t="str">
        <f t="shared" si="35"/>
        <v>3時</v>
      </c>
      <c r="D654" s="10">
        <v>45501.083333333336</v>
      </c>
      <c r="E654">
        <v>0</v>
      </c>
      <c r="F654">
        <v>0.27</v>
      </c>
      <c r="G654">
        <v>0</v>
      </c>
      <c r="H654">
        <v>0.3</v>
      </c>
    </row>
    <row r="655" spans="1:8" x14ac:dyDescent="0.55000000000000004">
      <c r="A655" s="11" t="str">
        <f t="shared" si="33"/>
        <v>7月</v>
      </c>
      <c r="B655" s="11" t="str">
        <f t="shared" si="34"/>
        <v>7月28日</v>
      </c>
      <c r="C655" s="11" t="str">
        <f t="shared" si="35"/>
        <v>4時</v>
      </c>
      <c r="D655" s="10">
        <v>45501.125</v>
      </c>
      <c r="E655">
        <v>0</v>
      </c>
      <c r="F655">
        <v>0.26</v>
      </c>
      <c r="G655">
        <v>0</v>
      </c>
      <c r="H655">
        <v>0.28999999999999998</v>
      </c>
    </row>
    <row r="656" spans="1:8" x14ac:dyDescent="0.55000000000000004">
      <c r="A656" s="11" t="str">
        <f t="shared" si="33"/>
        <v>7月</v>
      </c>
      <c r="B656" s="11" t="str">
        <f t="shared" si="34"/>
        <v>7月28日</v>
      </c>
      <c r="C656" s="11" t="str">
        <f t="shared" si="35"/>
        <v>5時</v>
      </c>
      <c r="D656" s="10">
        <v>45501.166666666664</v>
      </c>
      <c r="E656">
        <v>0</v>
      </c>
      <c r="F656">
        <v>0.18</v>
      </c>
      <c r="G656">
        <v>0</v>
      </c>
      <c r="H656">
        <v>0.21</v>
      </c>
    </row>
    <row r="657" spans="1:8" x14ac:dyDescent="0.55000000000000004">
      <c r="A657" s="11" t="str">
        <f t="shared" si="33"/>
        <v>7月</v>
      </c>
      <c r="B657" s="11" t="str">
        <f t="shared" si="34"/>
        <v>7月28日</v>
      </c>
      <c r="C657" s="11" t="str">
        <f t="shared" si="35"/>
        <v>6時</v>
      </c>
      <c r="D657" s="10">
        <v>45501.208333333336</v>
      </c>
      <c r="E657">
        <v>7.0000000000000007E-2</v>
      </c>
      <c r="F657">
        <v>0.17</v>
      </c>
      <c r="G657">
        <v>0</v>
      </c>
      <c r="H657">
        <v>0.11</v>
      </c>
    </row>
    <row r="658" spans="1:8" x14ac:dyDescent="0.55000000000000004">
      <c r="A658" s="11" t="str">
        <f t="shared" si="33"/>
        <v>7月</v>
      </c>
      <c r="B658" s="11" t="str">
        <f t="shared" si="34"/>
        <v>7月28日</v>
      </c>
      <c r="C658" s="11" t="str">
        <f t="shared" si="35"/>
        <v>7時</v>
      </c>
      <c r="D658" s="10">
        <v>45501.25</v>
      </c>
      <c r="E658">
        <v>0.28000000000000003</v>
      </c>
      <c r="F658">
        <v>0.2</v>
      </c>
      <c r="G658">
        <v>0</v>
      </c>
      <c r="H658">
        <v>0.01</v>
      </c>
    </row>
    <row r="659" spans="1:8" x14ac:dyDescent="0.55000000000000004">
      <c r="A659" s="11" t="str">
        <f t="shared" si="33"/>
        <v>7月</v>
      </c>
      <c r="B659" s="11" t="str">
        <f t="shared" si="34"/>
        <v>7月28日</v>
      </c>
      <c r="C659" s="11" t="str">
        <f t="shared" si="35"/>
        <v>8時</v>
      </c>
      <c r="D659" s="10">
        <v>45501.291666666664</v>
      </c>
      <c r="E659">
        <v>0.49</v>
      </c>
      <c r="F659">
        <v>0.3</v>
      </c>
      <c r="G659">
        <v>0.01</v>
      </c>
      <c r="H659">
        <v>0.01</v>
      </c>
    </row>
    <row r="660" spans="1:8" x14ac:dyDescent="0.55000000000000004">
      <c r="A660" s="11" t="str">
        <f t="shared" si="33"/>
        <v>7月</v>
      </c>
      <c r="B660" s="11" t="str">
        <f t="shared" si="34"/>
        <v>7月28日</v>
      </c>
      <c r="C660" s="11" t="str">
        <f t="shared" si="35"/>
        <v>9時</v>
      </c>
      <c r="D660" s="10">
        <v>45501.333333333336</v>
      </c>
      <c r="E660">
        <v>1.02</v>
      </c>
      <c r="F660">
        <v>0.43</v>
      </c>
      <c r="G660">
        <v>0</v>
      </c>
      <c r="H660">
        <v>0</v>
      </c>
    </row>
    <row r="661" spans="1:8" x14ac:dyDescent="0.55000000000000004">
      <c r="A661" s="11" t="str">
        <f t="shared" si="33"/>
        <v>7月</v>
      </c>
      <c r="B661" s="11" t="str">
        <f t="shared" si="34"/>
        <v>7月28日</v>
      </c>
      <c r="C661" s="11" t="str">
        <f t="shared" si="35"/>
        <v>10時</v>
      </c>
      <c r="D661" s="10">
        <v>45501.375</v>
      </c>
      <c r="E661">
        <v>2.38</v>
      </c>
      <c r="F661">
        <v>0.51</v>
      </c>
      <c r="G661">
        <v>0.01</v>
      </c>
      <c r="H661">
        <v>0.01</v>
      </c>
    </row>
    <row r="662" spans="1:8" x14ac:dyDescent="0.55000000000000004">
      <c r="A662" s="11" t="str">
        <f t="shared" si="33"/>
        <v>7月</v>
      </c>
      <c r="B662" s="11" t="str">
        <f t="shared" si="34"/>
        <v>7月28日</v>
      </c>
      <c r="C662" s="11" t="str">
        <f t="shared" si="35"/>
        <v>11時</v>
      </c>
      <c r="D662" s="10">
        <v>45501.416666666664</v>
      </c>
      <c r="E662">
        <v>2.23</v>
      </c>
      <c r="F662">
        <v>0.65</v>
      </c>
      <c r="G662">
        <v>0.01</v>
      </c>
      <c r="H662">
        <v>0.01</v>
      </c>
    </row>
    <row r="663" spans="1:8" x14ac:dyDescent="0.55000000000000004">
      <c r="A663" s="11" t="str">
        <f t="shared" si="33"/>
        <v>7月</v>
      </c>
      <c r="B663" s="11" t="str">
        <f t="shared" si="34"/>
        <v>7月28日</v>
      </c>
      <c r="C663" s="11" t="str">
        <f t="shared" si="35"/>
        <v>12時</v>
      </c>
      <c r="D663" s="10">
        <v>45501.458333333336</v>
      </c>
      <c r="E663">
        <v>1.96</v>
      </c>
      <c r="F663">
        <v>1.48</v>
      </c>
      <c r="G663">
        <v>0.03</v>
      </c>
      <c r="H663">
        <v>0.03</v>
      </c>
    </row>
    <row r="664" spans="1:8" x14ac:dyDescent="0.55000000000000004">
      <c r="A664" s="11" t="str">
        <f t="shared" si="33"/>
        <v>7月</v>
      </c>
      <c r="B664" s="11" t="str">
        <f t="shared" si="34"/>
        <v>7月28日</v>
      </c>
      <c r="C664" s="11" t="str">
        <f t="shared" si="35"/>
        <v>13時</v>
      </c>
      <c r="D664" s="10">
        <v>45501.5</v>
      </c>
      <c r="E664">
        <v>1.93</v>
      </c>
      <c r="F664">
        <v>0.66</v>
      </c>
      <c r="G664">
        <v>0.04</v>
      </c>
      <c r="H664">
        <v>0.01</v>
      </c>
    </row>
    <row r="665" spans="1:8" x14ac:dyDescent="0.55000000000000004">
      <c r="A665" s="11" t="str">
        <f t="shared" si="33"/>
        <v>7月</v>
      </c>
      <c r="B665" s="11" t="str">
        <f t="shared" si="34"/>
        <v>7月28日</v>
      </c>
      <c r="C665" s="11" t="str">
        <f t="shared" si="35"/>
        <v>14時</v>
      </c>
      <c r="D665" s="10">
        <v>45501.541666666664</v>
      </c>
      <c r="E665">
        <v>0.65</v>
      </c>
      <c r="F665">
        <v>0.38</v>
      </c>
      <c r="G665">
        <v>0</v>
      </c>
      <c r="H665">
        <v>0</v>
      </c>
    </row>
    <row r="666" spans="1:8" x14ac:dyDescent="0.55000000000000004">
      <c r="A666" s="11" t="str">
        <f t="shared" si="33"/>
        <v>7月</v>
      </c>
      <c r="B666" s="11" t="str">
        <f t="shared" si="34"/>
        <v>7月28日</v>
      </c>
      <c r="C666" s="11" t="str">
        <f t="shared" si="35"/>
        <v>15時</v>
      </c>
      <c r="D666" s="10">
        <v>45501.583333333336</v>
      </c>
      <c r="E666">
        <v>0.88</v>
      </c>
      <c r="F666">
        <v>0.43</v>
      </c>
      <c r="G666">
        <v>0</v>
      </c>
      <c r="H666">
        <v>0</v>
      </c>
    </row>
    <row r="667" spans="1:8" x14ac:dyDescent="0.55000000000000004">
      <c r="A667" s="11" t="str">
        <f t="shared" si="33"/>
        <v>7月</v>
      </c>
      <c r="B667" s="11" t="str">
        <f t="shared" si="34"/>
        <v>7月28日</v>
      </c>
      <c r="C667" s="11" t="str">
        <f t="shared" si="35"/>
        <v>16時</v>
      </c>
      <c r="D667" s="10">
        <v>45501.625</v>
      </c>
      <c r="E667">
        <v>0.83</v>
      </c>
      <c r="F667">
        <v>0.31</v>
      </c>
      <c r="G667">
        <v>0.35</v>
      </c>
      <c r="H667">
        <v>0</v>
      </c>
    </row>
    <row r="668" spans="1:8" x14ac:dyDescent="0.55000000000000004">
      <c r="A668" s="11" t="str">
        <f t="shared" si="33"/>
        <v>7月</v>
      </c>
      <c r="B668" s="11" t="str">
        <f t="shared" si="34"/>
        <v>7月28日</v>
      </c>
      <c r="C668" s="11" t="str">
        <f t="shared" si="35"/>
        <v>17時</v>
      </c>
      <c r="D668" s="10">
        <v>45501.666666666664</v>
      </c>
      <c r="E668">
        <v>0.66</v>
      </c>
      <c r="F668">
        <v>0.76</v>
      </c>
      <c r="G668">
        <v>0.28999999999999998</v>
      </c>
      <c r="H668">
        <v>0</v>
      </c>
    </row>
    <row r="669" spans="1:8" x14ac:dyDescent="0.55000000000000004">
      <c r="A669" s="11" t="str">
        <f t="shared" si="33"/>
        <v>7月</v>
      </c>
      <c r="B669" s="11" t="str">
        <f t="shared" si="34"/>
        <v>7月28日</v>
      </c>
      <c r="C669" s="11" t="str">
        <f t="shared" si="35"/>
        <v>18時</v>
      </c>
      <c r="D669" s="10">
        <v>45501.708333333336</v>
      </c>
      <c r="E669">
        <v>0.42</v>
      </c>
      <c r="F669">
        <v>1.2</v>
      </c>
      <c r="G669">
        <v>0.01</v>
      </c>
      <c r="H669">
        <v>0.01</v>
      </c>
    </row>
    <row r="670" spans="1:8" x14ac:dyDescent="0.55000000000000004">
      <c r="A670" s="11" t="str">
        <f t="shared" si="33"/>
        <v>7月</v>
      </c>
      <c r="B670" s="11" t="str">
        <f t="shared" si="34"/>
        <v>7月28日</v>
      </c>
      <c r="C670" s="11" t="str">
        <f t="shared" si="35"/>
        <v>19時</v>
      </c>
      <c r="D670" s="10">
        <v>45501.75</v>
      </c>
      <c r="E670">
        <v>0.17</v>
      </c>
      <c r="F670">
        <v>0.85</v>
      </c>
      <c r="G670">
        <v>0.01</v>
      </c>
      <c r="H670">
        <v>0.01</v>
      </c>
    </row>
    <row r="671" spans="1:8" x14ac:dyDescent="0.55000000000000004">
      <c r="A671" s="11" t="str">
        <f t="shared" si="33"/>
        <v>7月</v>
      </c>
      <c r="B671" s="11" t="str">
        <f t="shared" si="34"/>
        <v>7月28日</v>
      </c>
      <c r="C671" s="11" t="str">
        <f t="shared" si="35"/>
        <v>20時</v>
      </c>
      <c r="D671" s="10">
        <v>45501.791666666664</v>
      </c>
      <c r="E671">
        <v>0</v>
      </c>
      <c r="F671">
        <v>0.6</v>
      </c>
      <c r="G671">
        <v>0.01</v>
      </c>
      <c r="H671">
        <v>0.01</v>
      </c>
    </row>
    <row r="672" spans="1:8" x14ac:dyDescent="0.55000000000000004">
      <c r="A672" s="11" t="str">
        <f t="shared" si="33"/>
        <v>7月</v>
      </c>
      <c r="B672" s="11" t="str">
        <f t="shared" si="34"/>
        <v>7月28日</v>
      </c>
      <c r="C672" s="11" t="str">
        <f t="shared" si="35"/>
        <v>21時</v>
      </c>
      <c r="D672" s="10">
        <v>45501.833333333336</v>
      </c>
      <c r="E672">
        <v>0</v>
      </c>
      <c r="F672">
        <v>0.52</v>
      </c>
      <c r="G672">
        <v>0</v>
      </c>
      <c r="H672">
        <v>0</v>
      </c>
    </row>
    <row r="673" spans="1:8" x14ac:dyDescent="0.55000000000000004">
      <c r="A673" s="11" t="str">
        <f t="shared" si="33"/>
        <v>7月</v>
      </c>
      <c r="B673" s="11" t="str">
        <f t="shared" si="34"/>
        <v>7月28日</v>
      </c>
      <c r="C673" s="11" t="str">
        <f t="shared" si="35"/>
        <v>22時</v>
      </c>
      <c r="D673" s="10">
        <v>45501.875</v>
      </c>
      <c r="E673">
        <v>0</v>
      </c>
      <c r="F673">
        <v>0.46</v>
      </c>
      <c r="G673">
        <v>0</v>
      </c>
      <c r="H673">
        <v>0</v>
      </c>
    </row>
    <row r="674" spans="1:8" x14ac:dyDescent="0.55000000000000004">
      <c r="A674" s="11" t="str">
        <f t="shared" si="33"/>
        <v>7月</v>
      </c>
      <c r="B674" s="11" t="str">
        <f t="shared" si="34"/>
        <v>7月28日</v>
      </c>
      <c r="C674" s="11" t="str">
        <f t="shared" si="35"/>
        <v>23時</v>
      </c>
      <c r="D674" s="10">
        <v>45501.916666666664</v>
      </c>
      <c r="E674">
        <v>0</v>
      </c>
      <c r="F674">
        <v>0.68</v>
      </c>
      <c r="G674">
        <v>0.01</v>
      </c>
      <c r="H674">
        <v>0.01</v>
      </c>
    </row>
    <row r="675" spans="1:8" x14ac:dyDescent="0.55000000000000004">
      <c r="A675" s="11" t="str">
        <f t="shared" si="33"/>
        <v>7月</v>
      </c>
      <c r="B675" s="11" t="str">
        <f t="shared" si="34"/>
        <v>7月28日</v>
      </c>
      <c r="C675" s="11" t="str">
        <f t="shared" si="35"/>
        <v>24時</v>
      </c>
      <c r="D675" s="10">
        <v>45501.958333333336</v>
      </c>
      <c r="E675">
        <v>0</v>
      </c>
      <c r="F675">
        <v>0.2</v>
      </c>
      <c r="G675">
        <v>0</v>
      </c>
      <c r="H675">
        <v>0</v>
      </c>
    </row>
    <row r="676" spans="1:8" x14ac:dyDescent="0.55000000000000004">
      <c r="A676" s="11" t="str">
        <f t="shared" si="33"/>
        <v>7月</v>
      </c>
      <c r="B676" s="11" t="str">
        <f t="shared" si="34"/>
        <v>7月29日</v>
      </c>
      <c r="C676" s="11" t="str">
        <f t="shared" si="35"/>
        <v>1時</v>
      </c>
      <c r="D676" s="10">
        <v>45502</v>
      </c>
      <c r="E676">
        <v>0</v>
      </c>
      <c r="F676">
        <v>0.2</v>
      </c>
      <c r="G676">
        <v>0</v>
      </c>
      <c r="H676">
        <v>0</v>
      </c>
    </row>
    <row r="677" spans="1:8" x14ac:dyDescent="0.55000000000000004">
      <c r="A677" s="11" t="str">
        <f t="shared" si="33"/>
        <v>7月</v>
      </c>
      <c r="B677" s="11" t="str">
        <f t="shared" si="34"/>
        <v>7月29日</v>
      </c>
      <c r="C677" s="11" t="str">
        <f t="shared" si="35"/>
        <v>2時</v>
      </c>
      <c r="D677" s="10">
        <v>45502.041666666664</v>
      </c>
      <c r="E677">
        <v>0</v>
      </c>
      <c r="F677">
        <v>0.19</v>
      </c>
      <c r="G677">
        <v>0</v>
      </c>
      <c r="H677">
        <v>0</v>
      </c>
    </row>
    <row r="678" spans="1:8" x14ac:dyDescent="0.55000000000000004">
      <c r="A678" s="11" t="str">
        <f t="shared" si="33"/>
        <v>7月</v>
      </c>
      <c r="B678" s="11" t="str">
        <f t="shared" si="34"/>
        <v>7月29日</v>
      </c>
      <c r="C678" s="11" t="str">
        <f t="shared" si="35"/>
        <v>3時</v>
      </c>
      <c r="D678" s="10">
        <v>45502.083333333336</v>
      </c>
      <c r="E678">
        <v>0</v>
      </c>
      <c r="F678">
        <v>0.2</v>
      </c>
      <c r="G678">
        <v>0</v>
      </c>
      <c r="H678">
        <v>0</v>
      </c>
    </row>
    <row r="679" spans="1:8" x14ac:dyDescent="0.55000000000000004">
      <c r="A679" s="11" t="str">
        <f t="shared" si="33"/>
        <v>7月</v>
      </c>
      <c r="B679" s="11" t="str">
        <f t="shared" si="34"/>
        <v>7月29日</v>
      </c>
      <c r="C679" s="11" t="str">
        <f t="shared" si="35"/>
        <v>4時</v>
      </c>
      <c r="D679" s="10">
        <v>45502.125</v>
      </c>
      <c r="E679">
        <v>0</v>
      </c>
      <c r="F679">
        <v>0.24</v>
      </c>
      <c r="G679">
        <v>0</v>
      </c>
      <c r="H679">
        <v>0</v>
      </c>
    </row>
    <row r="680" spans="1:8" x14ac:dyDescent="0.55000000000000004">
      <c r="A680" s="11" t="str">
        <f t="shared" si="33"/>
        <v>7月</v>
      </c>
      <c r="B680" s="11" t="str">
        <f t="shared" si="34"/>
        <v>7月29日</v>
      </c>
      <c r="C680" s="11" t="str">
        <f t="shared" si="35"/>
        <v>5時</v>
      </c>
      <c r="D680" s="10">
        <v>45502.166666666664</v>
      </c>
      <c r="E680">
        <v>0</v>
      </c>
      <c r="F680">
        <v>0.39</v>
      </c>
      <c r="G680">
        <v>0.01</v>
      </c>
      <c r="H680">
        <v>0.03</v>
      </c>
    </row>
    <row r="681" spans="1:8" x14ac:dyDescent="0.55000000000000004">
      <c r="A681" s="11" t="str">
        <f t="shared" si="33"/>
        <v>7月</v>
      </c>
      <c r="B681" s="11" t="str">
        <f t="shared" si="34"/>
        <v>7月29日</v>
      </c>
      <c r="C681" s="11" t="str">
        <f t="shared" si="35"/>
        <v>6時</v>
      </c>
      <c r="D681" s="10">
        <v>45502.208333333336</v>
      </c>
      <c r="E681">
        <v>0.02</v>
      </c>
      <c r="F681">
        <v>0.24</v>
      </c>
      <c r="G681">
        <v>0</v>
      </c>
      <c r="H681">
        <v>0.22</v>
      </c>
    </row>
    <row r="682" spans="1:8" x14ac:dyDescent="0.55000000000000004">
      <c r="A682" s="11" t="str">
        <f t="shared" si="33"/>
        <v>7月</v>
      </c>
      <c r="B682" s="11" t="str">
        <f t="shared" si="34"/>
        <v>7月29日</v>
      </c>
      <c r="C682" s="11" t="str">
        <f t="shared" si="35"/>
        <v>7時</v>
      </c>
      <c r="D682" s="10">
        <v>45502.25</v>
      </c>
      <c r="E682">
        <v>0.14000000000000001</v>
      </c>
      <c r="F682">
        <v>0.66</v>
      </c>
      <c r="G682">
        <v>0</v>
      </c>
      <c r="H682">
        <v>0.53</v>
      </c>
    </row>
    <row r="683" spans="1:8" x14ac:dyDescent="0.55000000000000004">
      <c r="A683" s="11" t="str">
        <f t="shared" si="33"/>
        <v>7月</v>
      </c>
      <c r="B683" s="11" t="str">
        <f t="shared" si="34"/>
        <v>7月29日</v>
      </c>
      <c r="C683" s="11" t="str">
        <f t="shared" si="35"/>
        <v>8時</v>
      </c>
      <c r="D683" s="10">
        <v>45502.291666666664</v>
      </c>
      <c r="E683">
        <v>0.64</v>
      </c>
      <c r="F683">
        <v>0.33</v>
      </c>
      <c r="G683">
        <v>0.01</v>
      </c>
      <c r="H683">
        <v>0.01</v>
      </c>
    </row>
    <row r="684" spans="1:8" x14ac:dyDescent="0.55000000000000004">
      <c r="A684" s="11" t="str">
        <f t="shared" si="33"/>
        <v>7月</v>
      </c>
      <c r="B684" s="11" t="str">
        <f t="shared" si="34"/>
        <v>7月29日</v>
      </c>
      <c r="C684" s="11" t="str">
        <f t="shared" si="35"/>
        <v>9時</v>
      </c>
      <c r="D684" s="10">
        <v>45502.333333333336</v>
      </c>
      <c r="E684">
        <v>1.1000000000000001</v>
      </c>
      <c r="F684">
        <v>0.23</v>
      </c>
      <c r="G684">
        <v>0</v>
      </c>
      <c r="H684">
        <v>0</v>
      </c>
    </row>
    <row r="685" spans="1:8" x14ac:dyDescent="0.55000000000000004">
      <c r="A685" s="11" t="str">
        <f t="shared" si="33"/>
        <v>7月</v>
      </c>
      <c r="B685" s="11" t="str">
        <f t="shared" si="34"/>
        <v>7月29日</v>
      </c>
      <c r="C685" s="11" t="str">
        <f t="shared" si="35"/>
        <v>10時</v>
      </c>
      <c r="D685" s="10">
        <v>45502.375</v>
      </c>
      <c r="E685">
        <v>1.24</v>
      </c>
      <c r="F685">
        <v>0.2</v>
      </c>
      <c r="G685">
        <v>0</v>
      </c>
      <c r="H685">
        <v>0</v>
      </c>
    </row>
    <row r="686" spans="1:8" x14ac:dyDescent="0.55000000000000004">
      <c r="A686" s="11" t="str">
        <f t="shared" si="33"/>
        <v>7月</v>
      </c>
      <c r="B686" s="11" t="str">
        <f t="shared" si="34"/>
        <v>7月29日</v>
      </c>
      <c r="C686" s="11" t="str">
        <f t="shared" si="35"/>
        <v>11時</v>
      </c>
      <c r="D686" s="10">
        <v>45502.416666666664</v>
      </c>
      <c r="E686">
        <v>1.71</v>
      </c>
      <c r="F686">
        <v>0.18</v>
      </c>
      <c r="G686">
        <v>0</v>
      </c>
      <c r="H686">
        <v>0</v>
      </c>
    </row>
    <row r="687" spans="1:8" x14ac:dyDescent="0.55000000000000004">
      <c r="A687" s="11" t="str">
        <f t="shared" si="33"/>
        <v>7月</v>
      </c>
      <c r="B687" s="11" t="str">
        <f t="shared" si="34"/>
        <v>7月29日</v>
      </c>
      <c r="C687" s="11" t="str">
        <f t="shared" si="35"/>
        <v>12時</v>
      </c>
      <c r="D687" s="10">
        <v>45502.458333333336</v>
      </c>
      <c r="E687">
        <v>0.83</v>
      </c>
      <c r="F687">
        <v>0.18</v>
      </c>
      <c r="G687">
        <v>0</v>
      </c>
      <c r="H687">
        <v>0</v>
      </c>
    </row>
    <row r="688" spans="1:8" x14ac:dyDescent="0.55000000000000004">
      <c r="A688" s="11" t="str">
        <f t="shared" si="33"/>
        <v>7月</v>
      </c>
      <c r="B688" s="11" t="str">
        <f t="shared" si="34"/>
        <v>7月29日</v>
      </c>
      <c r="C688" s="11" t="str">
        <f t="shared" si="35"/>
        <v>13時</v>
      </c>
      <c r="D688" s="10">
        <v>45502.5</v>
      </c>
      <c r="E688">
        <v>2.42</v>
      </c>
      <c r="F688">
        <v>0.17</v>
      </c>
      <c r="G688">
        <v>0.14000000000000001</v>
      </c>
      <c r="H688">
        <v>0</v>
      </c>
    </row>
    <row r="689" spans="1:8" x14ac:dyDescent="0.55000000000000004">
      <c r="A689" s="11" t="str">
        <f t="shared" si="33"/>
        <v>7月</v>
      </c>
      <c r="B689" s="11" t="str">
        <f t="shared" si="34"/>
        <v>7月29日</v>
      </c>
      <c r="C689" s="11" t="str">
        <f t="shared" si="35"/>
        <v>14時</v>
      </c>
      <c r="D689" s="10">
        <v>45502.541666666664</v>
      </c>
      <c r="E689">
        <v>0.9</v>
      </c>
      <c r="F689">
        <v>0.18</v>
      </c>
      <c r="G689">
        <v>0.34</v>
      </c>
      <c r="H689">
        <v>0</v>
      </c>
    </row>
    <row r="690" spans="1:8" x14ac:dyDescent="0.55000000000000004">
      <c r="A690" s="11" t="str">
        <f t="shared" si="33"/>
        <v>7月</v>
      </c>
      <c r="B690" s="11" t="str">
        <f t="shared" si="34"/>
        <v>7月29日</v>
      </c>
      <c r="C690" s="11" t="str">
        <f t="shared" si="35"/>
        <v>15時</v>
      </c>
      <c r="D690" s="10">
        <v>45502.583333333336</v>
      </c>
      <c r="E690">
        <v>0.95</v>
      </c>
      <c r="F690">
        <v>0.18</v>
      </c>
      <c r="G690">
        <v>0.78</v>
      </c>
      <c r="H690">
        <v>0</v>
      </c>
    </row>
    <row r="691" spans="1:8" x14ac:dyDescent="0.55000000000000004">
      <c r="A691" s="11" t="str">
        <f t="shared" si="33"/>
        <v>7月</v>
      </c>
      <c r="B691" s="11" t="str">
        <f t="shared" si="34"/>
        <v>7月29日</v>
      </c>
      <c r="C691" s="11" t="str">
        <f t="shared" si="35"/>
        <v>16時</v>
      </c>
      <c r="D691" s="10">
        <v>45502.625</v>
      </c>
      <c r="E691">
        <v>2.04</v>
      </c>
      <c r="F691">
        <v>0.17</v>
      </c>
      <c r="G691">
        <v>1.87</v>
      </c>
      <c r="H691">
        <v>0</v>
      </c>
    </row>
    <row r="692" spans="1:8" x14ac:dyDescent="0.55000000000000004">
      <c r="A692" s="11" t="str">
        <f t="shared" si="33"/>
        <v>7月</v>
      </c>
      <c r="B692" s="11" t="str">
        <f t="shared" si="34"/>
        <v>7月29日</v>
      </c>
      <c r="C692" s="11" t="str">
        <f t="shared" si="35"/>
        <v>17時</v>
      </c>
      <c r="D692" s="10">
        <v>45502.666666666664</v>
      </c>
      <c r="E692">
        <v>0.68</v>
      </c>
      <c r="F692">
        <v>0.61</v>
      </c>
      <c r="G692">
        <v>0.45</v>
      </c>
      <c r="H692">
        <v>0</v>
      </c>
    </row>
    <row r="693" spans="1:8" x14ac:dyDescent="0.55000000000000004">
      <c r="A693" s="11" t="str">
        <f t="shared" si="33"/>
        <v>7月</v>
      </c>
      <c r="B693" s="11" t="str">
        <f t="shared" si="34"/>
        <v>7月29日</v>
      </c>
      <c r="C693" s="11" t="str">
        <f t="shared" si="35"/>
        <v>18時</v>
      </c>
      <c r="D693" s="10">
        <v>45502.708333333336</v>
      </c>
      <c r="E693">
        <v>0.21</v>
      </c>
      <c r="F693">
        <v>0.91</v>
      </c>
      <c r="G693">
        <v>0.01</v>
      </c>
      <c r="H693">
        <v>0.01</v>
      </c>
    </row>
    <row r="694" spans="1:8" x14ac:dyDescent="0.55000000000000004">
      <c r="A694" s="11" t="str">
        <f t="shared" si="33"/>
        <v>7月</v>
      </c>
      <c r="B694" s="11" t="str">
        <f t="shared" si="34"/>
        <v>7月29日</v>
      </c>
      <c r="C694" s="11" t="str">
        <f t="shared" si="35"/>
        <v>19時</v>
      </c>
      <c r="D694" s="10">
        <v>45502.75</v>
      </c>
      <c r="E694">
        <v>0.03</v>
      </c>
      <c r="F694">
        <v>0.96</v>
      </c>
      <c r="G694">
        <v>0.01</v>
      </c>
      <c r="H694">
        <v>0.01</v>
      </c>
    </row>
    <row r="695" spans="1:8" x14ac:dyDescent="0.55000000000000004">
      <c r="A695" s="11" t="str">
        <f t="shared" si="33"/>
        <v>7月</v>
      </c>
      <c r="B695" s="11" t="str">
        <f t="shared" si="34"/>
        <v>7月29日</v>
      </c>
      <c r="C695" s="11" t="str">
        <f t="shared" si="35"/>
        <v>20時</v>
      </c>
      <c r="D695" s="10">
        <v>45502.791666666664</v>
      </c>
      <c r="E695">
        <v>0</v>
      </c>
      <c r="F695">
        <v>0.61</v>
      </c>
      <c r="G695">
        <v>0</v>
      </c>
      <c r="H695">
        <v>0</v>
      </c>
    </row>
    <row r="696" spans="1:8" x14ac:dyDescent="0.55000000000000004">
      <c r="A696" s="11" t="str">
        <f t="shared" si="33"/>
        <v>7月</v>
      </c>
      <c r="B696" s="11" t="str">
        <f t="shared" si="34"/>
        <v>7月29日</v>
      </c>
      <c r="C696" s="11" t="str">
        <f t="shared" si="35"/>
        <v>21時</v>
      </c>
      <c r="D696" s="10">
        <v>45502.833333333336</v>
      </c>
      <c r="E696">
        <v>0</v>
      </c>
      <c r="F696">
        <v>0.54</v>
      </c>
      <c r="G696">
        <v>0</v>
      </c>
      <c r="H696">
        <v>0</v>
      </c>
    </row>
    <row r="697" spans="1:8" x14ac:dyDescent="0.55000000000000004">
      <c r="A697" s="11" t="str">
        <f t="shared" ref="A697:A760" si="36">MONTH(D697)&amp;"月"</f>
        <v>7月</v>
      </c>
      <c r="B697" s="11" t="str">
        <f t="shared" ref="B697:B760" si="37">A697&amp;DAY(D697)&amp;"日"</f>
        <v>7月29日</v>
      </c>
      <c r="C697" s="11" t="str">
        <f t="shared" ref="C697:C760" si="38">HOUR(D697)+1&amp;"時"</f>
        <v>22時</v>
      </c>
      <c r="D697" s="10">
        <v>45502.875</v>
      </c>
      <c r="E697">
        <v>0</v>
      </c>
      <c r="F697">
        <v>0.76</v>
      </c>
      <c r="G697">
        <v>0</v>
      </c>
      <c r="H697">
        <v>0.01</v>
      </c>
    </row>
    <row r="698" spans="1:8" x14ac:dyDescent="0.55000000000000004">
      <c r="A698" s="11" t="str">
        <f t="shared" si="36"/>
        <v>7月</v>
      </c>
      <c r="B698" s="11" t="str">
        <f t="shared" si="37"/>
        <v>7月29日</v>
      </c>
      <c r="C698" s="11" t="str">
        <f t="shared" si="38"/>
        <v>23時</v>
      </c>
      <c r="D698" s="10">
        <v>45502.916666666664</v>
      </c>
      <c r="E698">
        <v>0</v>
      </c>
      <c r="F698">
        <v>0.44</v>
      </c>
      <c r="G698">
        <v>0.01</v>
      </c>
      <c r="H698">
        <v>0.01</v>
      </c>
    </row>
    <row r="699" spans="1:8" x14ac:dyDescent="0.55000000000000004">
      <c r="A699" s="11" t="str">
        <f t="shared" si="36"/>
        <v>7月</v>
      </c>
      <c r="B699" s="11" t="str">
        <f t="shared" si="37"/>
        <v>7月29日</v>
      </c>
      <c r="C699" s="11" t="str">
        <f t="shared" si="38"/>
        <v>24時</v>
      </c>
      <c r="D699" s="10">
        <v>45502.958333333336</v>
      </c>
      <c r="E699">
        <v>0</v>
      </c>
      <c r="F699">
        <v>0.19</v>
      </c>
      <c r="G699">
        <v>0</v>
      </c>
      <c r="H699">
        <v>0</v>
      </c>
    </row>
    <row r="700" spans="1:8" x14ac:dyDescent="0.55000000000000004">
      <c r="A700" s="11" t="str">
        <f t="shared" si="36"/>
        <v>7月</v>
      </c>
      <c r="B700" s="11" t="str">
        <f t="shared" si="37"/>
        <v>7月30日</v>
      </c>
      <c r="C700" s="11" t="str">
        <f t="shared" si="38"/>
        <v>1時</v>
      </c>
      <c r="D700" s="10">
        <v>45503</v>
      </c>
      <c r="E700">
        <v>0</v>
      </c>
      <c r="F700">
        <v>0.28000000000000003</v>
      </c>
      <c r="G700">
        <v>0</v>
      </c>
      <c r="H700">
        <v>0</v>
      </c>
    </row>
    <row r="701" spans="1:8" x14ac:dyDescent="0.55000000000000004">
      <c r="A701" s="11" t="str">
        <f t="shared" si="36"/>
        <v>7月</v>
      </c>
      <c r="B701" s="11" t="str">
        <f t="shared" si="37"/>
        <v>7月30日</v>
      </c>
      <c r="C701" s="11" t="str">
        <f t="shared" si="38"/>
        <v>2時</v>
      </c>
      <c r="D701" s="10">
        <v>45503.041666666664</v>
      </c>
      <c r="E701">
        <v>0</v>
      </c>
      <c r="F701">
        <v>0.38</v>
      </c>
      <c r="G701">
        <v>0</v>
      </c>
      <c r="H701">
        <v>0</v>
      </c>
    </row>
    <row r="702" spans="1:8" x14ac:dyDescent="0.55000000000000004">
      <c r="A702" s="11" t="str">
        <f t="shared" si="36"/>
        <v>7月</v>
      </c>
      <c r="B702" s="11" t="str">
        <f t="shared" si="37"/>
        <v>7月30日</v>
      </c>
      <c r="C702" s="11" t="str">
        <f t="shared" si="38"/>
        <v>3時</v>
      </c>
      <c r="D702" s="10">
        <v>45503.083333333336</v>
      </c>
      <c r="E702">
        <v>0</v>
      </c>
      <c r="F702">
        <v>0.28999999999999998</v>
      </c>
      <c r="G702">
        <v>0</v>
      </c>
      <c r="H702">
        <v>0</v>
      </c>
    </row>
    <row r="703" spans="1:8" x14ac:dyDescent="0.55000000000000004">
      <c r="A703" s="11" t="str">
        <f t="shared" si="36"/>
        <v>7月</v>
      </c>
      <c r="B703" s="11" t="str">
        <f t="shared" si="37"/>
        <v>7月30日</v>
      </c>
      <c r="C703" s="11" t="str">
        <f t="shared" si="38"/>
        <v>4時</v>
      </c>
      <c r="D703" s="10">
        <v>45503.125</v>
      </c>
      <c r="E703">
        <v>0</v>
      </c>
      <c r="F703">
        <v>0.19</v>
      </c>
      <c r="G703">
        <v>0</v>
      </c>
      <c r="H703">
        <v>0.15</v>
      </c>
    </row>
    <row r="704" spans="1:8" x14ac:dyDescent="0.55000000000000004">
      <c r="A704" s="11" t="str">
        <f t="shared" si="36"/>
        <v>7月</v>
      </c>
      <c r="B704" s="11" t="str">
        <f t="shared" si="37"/>
        <v>7月30日</v>
      </c>
      <c r="C704" s="11" t="str">
        <f t="shared" si="38"/>
        <v>5時</v>
      </c>
      <c r="D704" s="10">
        <v>45503.166666666664</v>
      </c>
      <c r="E704">
        <v>0</v>
      </c>
      <c r="F704">
        <v>0.35</v>
      </c>
      <c r="G704">
        <v>0</v>
      </c>
      <c r="H704">
        <v>0.38</v>
      </c>
    </row>
    <row r="705" spans="1:8" x14ac:dyDescent="0.55000000000000004">
      <c r="A705" s="11" t="str">
        <f t="shared" si="36"/>
        <v>7月</v>
      </c>
      <c r="B705" s="11" t="str">
        <f t="shared" si="37"/>
        <v>7月30日</v>
      </c>
      <c r="C705" s="11" t="str">
        <f t="shared" si="38"/>
        <v>6時</v>
      </c>
      <c r="D705" s="10">
        <v>45503.208333333336</v>
      </c>
      <c r="E705">
        <v>0.12</v>
      </c>
      <c r="F705">
        <v>0.21</v>
      </c>
      <c r="G705">
        <v>0</v>
      </c>
      <c r="H705">
        <v>0.12</v>
      </c>
    </row>
    <row r="706" spans="1:8" x14ac:dyDescent="0.55000000000000004">
      <c r="A706" s="11" t="str">
        <f t="shared" si="36"/>
        <v>7月</v>
      </c>
      <c r="B706" s="11" t="str">
        <f t="shared" si="37"/>
        <v>7月30日</v>
      </c>
      <c r="C706" s="11" t="str">
        <f t="shared" si="38"/>
        <v>7時</v>
      </c>
      <c r="D706" s="10">
        <v>45503.25</v>
      </c>
      <c r="E706">
        <v>0.38</v>
      </c>
      <c r="F706">
        <v>0.54</v>
      </c>
      <c r="G706">
        <v>0</v>
      </c>
      <c r="H706">
        <v>0.27</v>
      </c>
    </row>
    <row r="707" spans="1:8" x14ac:dyDescent="0.55000000000000004">
      <c r="A707" s="11" t="str">
        <f t="shared" si="36"/>
        <v>7月</v>
      </c>
      <c r="B707" s="11" t="str">
        <f t="shared" si="37"/>
        <v>7月30日</v>
      </c>
      <c r="C707" s="11" t="str">
        <f t="shared" si="38"/>
        <v>8時</v>
      </c>
      <c r="D707" s="10">
        <v>45503.291666666664</v>
      </c>
      <c r="E707">
        <v>2.5099999999999998</v>
      </c>
      <c r="F707">
        <v>0.54</v>
      </c>
      <c r="G707">
        <v>0.36</v>
      </c>
      <c r="H707">
        <v>0.01</v>
      </c>
    </row>
    <row r="708" spans="1:8" x14ac:dyDescent="0.55000000000000004">
      <c r="A708" s="11" t="str">
        <f t="shared" si="36"/>
        <v>7月</v>
      </c>
      <c r="B708" s="11" t="str">
        <f t="shared" si="37"/>
        <v>7月30日</v>
      </c>
      <c r="C708" s="11" t="str">
        <f t="shared" si="38"/>
        <v>9時</v>
      </c>
      <c r="D708" s="10">
        <v>45503.333333333336</v>
      </c>
      <c r="E708">
        <v>4.33</v>
      </c>
      <c r="F708">
        <v>0.21</v>
      </c>
      <c r="G708">
        <v>1.44</v>
      </c>
      <c r="H708">
        <v>0.01</v>
      </c>
    </row>
    <row r="709" spans="1:8" x14ac:dyDescent="0.55000000000000004">
      <c r="A709" s="11" t="str">
        <f t="shared" si="36"/>
        <v>7月</v>
      </c>
      <c r="B709" s="11" t="str">
        <f t="shared" si="37"/>
        <v>7月30日</v>
      </c>
      <c r="C709" s="11" t="str">
        <f t="shared" si="38"/>
        <v>10時</v>
      </c>
      <c r="D709" s="10">
        <v>45503.375</v>
      </c>
      <c r="E709">
        <v>6.05</v>
      </c>
      <c r="F709">
        <v>0.18</v>
      </c>
      <c r="G709">
        <v>3.33</v>
      </c>
      <c r="H709">
        <v>0</v>
      </c>
    </row>
    <row r="710" spans="1:8" x14ac:dyDescent="0.55000000000000004">
      <c r="A710" s="11" t="str">
        <f t="shared" si="36"/>
        <v>7月</v>
      </c>
      <c r="B710" s="11" t="str">
        <f t="shared" si="37"/>
        <v>7月30日</v>
      </c>
      <c r="C710" s="11" t="str">
        <f t="shared" si="38"/>
        <v>11時</v>
      </c>
      <c r="D710" s="10">
        <v>45503.416666666664</v>
      </c>
      <c r="E710">
        <v>7.68</v>
      </c>
      <c r="F710">
        <v>0.16</v>
      </c>
      <c r="G710">
        <v>7.52</v>
      </c>
      <c r="H710">
        <v>0</v>
      </c>
    </row>
    <row r="711" spans="1:8" x14ac:dyDescent="0.55000000000000004">
      <c r="A711" s="11" t="str">
        <f t="shared" si="36"/>
        <v>7月</v>
      </c>
      <c r="B711" s="11" t="str">
        <f t="shared" si="37"/>
        <v>7月30日</v>
      </c>
      <c r="C711" s="11" t="str">
        <f t="shared" si="38"/>
        <v>12時</v>
      </c>
      <c r="D711" s="10">
        <v>45503.458333333336</v>
      </c>
      <c r="E711">
        <v>6.31</v>
      </c>
      <c r="F711">
        <v>0.16</v>
      </c>
      <c r="G711">
        <v>6.15</v>
      </c>
      <c r="H711">
        <v>0</v>
      </c>
    </row>
    <row r="712" spans="1:8" x14ac:dyDescent="0.55000000000000004">
      <c r="A712" s="11" t="str">
        <f t="shared" si="36"/>
        <v>7月</v>
      </c>
      <c r="B712" s="11" t="str">
        <f t="shared" si="37"/>
        <v>7月30日</v>
      </c>
      <c r="C712" s="11" t="str">
        <f t="shared" si="38"/>
        <v>13時</v>
      </c>
      <c r="D712" s="10">
        <v>45503.5</v>
      </c>
      <c r="E712">
        <v>8.07</v>
      </c>
      <c r="F712">
        <v>0.14000000000000001</v>
      </c>
      <c r="G712">
        <v>7.94</v>
      </c>
      <c r="H712">
        <v>0</v>
      </c>
    </row>
    <row r="713" spans="1:8" x14ac:dyDescent="0.55000000000000004">
      <c r="A713" s="11" t="str">
        <f t="shared" si="36"/>
        <v>7月</v>
      </c>
      <c r="B713" s="11" t="str">
        <f t="shared" si="37"/>
        <v>7月30日</v>
      </c>
      <c r="C713" s="11" t="str">
        <f t="shared" si="38"/>
        <v>14時</v>
      </c>
      <c r="D713" s="10">
        <v>45503.541666666664</v>
      </c>
      <c r="E713">
        <v>6.94</v>
      </c>
      <c r="F713">
        <v>0.15</v>
      </c>
      <c r="G713">
        <v>6.79</v>
      </c>
      <c r="H713">
        <v>0</v>
      </c>
    </row>
    <row r="714" spans="1:8" x14ac:dyDescent="0.55000000000000004">
      <c r="A714" s="11" t="str">
        <f t="shared" si="36"/>
        <v>7月</v>
      </c>
      <c r="B714" s="11" t="str">
        <f t="shared" si="37"/>
        <v>7月30日</v>
      </c>
      <c r="C714" s="11" t="str">
        <f t="shared" si="38"/>
        <v>15時</v>
      </c>
      <c r="D714" s="10">
        <v>45503.583333333336</v>
      </c>
      <c r="E714">
        <v>5.57</v>
      </c>
      <c r="F714">
        <v>0.17</v>
      </c>
      <c r="G714">
        <v>5.4</v>
      </c>
      <c r="H714">
        <v>0</v>
      </c>
    </row>
    <row r="715" spans="1:8" x14ac:dyDescent="0.55000000000000004">
      <c r="A715" s="11" t="str">
        <f t="shared" si="36"/>
        <v>7月</v>
      </c>
      <c r="B715" s="11" t="str">
        <f t="shared" si="37"/>
        <v>7月30日</v>
      </c>
      <c r="C715" s="11" t="str">
        <f t="shared" si="38"/>
        <v>16時</v>
      </c>
      <c r="D715" s="10">
        <v>45503.625</v>
      </c>
      <c r="E715">
        <v>5.15</v>
      </c>
      <c r="F715">
        <v>0.17</v>
      </c>
      <c r="G715">
        <v>4.9800000000000004</v>
      </c>
      <c r="H715">
        <v>0</v>
      </c>
    </row>
    <row r="716" spans="1:8" x14ac:dyDescent="0.55000000000000004">
      <c r="A716" s="11" t="str">
        <f t="shared" si="36"/>
        <v>7月</v>
      </c>
      <c r="B716" s="11" t="str">
        <f t="shared" si="37"/>
        <v>7月30日</v>
      </c>
      <c r="C716" s="11" t="str">
        <f t="shared" si="38"/>
        <v>17時</v>
      </c>
      <c r="D716" s="10">
        <v>45503.666666666664</v>
      </c>
      <c r="E716">
        <v>1.8</v>
      </c>
      <c r="F716">
        <v>0.47</v>
      </c>
      <c r="G716">
        <v>1.36</v>
      </c>
      <c r="H716">
        <v>0</v>
      </c>
    </row>
    <row r="717" spans="1:8" x14ac:dyDescent="0.55000000000000004">
      <c r="A717" s="11" t="str">
        <f t="shared" si="36"/>
        <v>7月</v>
      </c>
      <c r="B717" s="11" t="str">
        <f t="shared" si="37"/>
        <v>7月30日</v>
      </c>
      <c r="C717" s="11" t="str">
        <f t="shared" si="38"/>
        <v>18時</v>
      </c>
      <c r="D717" s="10">
        <v>45503.708333333336</v>
      </c>
      <c r="E717">
        <v>0.98</v>
      </c>
      <c r="F717">
        <v>0.24</v>
      </c>
      <c r="G717">
        <v>0.73</v>
      </c>
      <c r="H717">
        <v>0</v>
      </c>
    </row>
    <row r="718" spans="1:8" x14ac:dyDescent="0.55000000000000004">
      <c r="A718" s="11" t="str">
        <f t="shared" si="36"/>
        <v>7月</v>
      </c>
      <c r="B718" s="11" t="str">
        <f t="shared" si="37"/>
        <v>7月30日</v>
      </c>
      <c r="C718" s="11" t="str">
        <f t="shared" si="38"/>
        <v>19時</v>
      </c>
      <c r="D718" s="10">
        <v>45503.75</v>
      </c>
      <c r="E718">
        <v>0.16</v>
      </c>
      <c r="F718">
        <v>1.1299999999999999</v>
      </c>
      <c r="G718">
        <v>0.01</v>
      </c>
      <c r="H718">
        <v>0.01</v>
      </c>
    </row>
    <row r="719" spans="1:8" x14ac:dyDescent="0.55000000000000004">
      <c r="A719" s="11" t="str">
        <f t="shared" si="36"/>
        <v>7月</v>
      </c>
      <c r="B719" s="11" t="str">
        <f t="shared" si="37"/>
        <v>7月30日</v>
      </c>
      <c r="C719" s="11" t="str">
        <f t="shared" si="38"/>
        <v>20時</v>
      </c>
      <c r="D719" s="10">
        <v>45503.791666666664</v>
      </c>
      <c r="E719">
        <v>0</v>
      </c>
      <c r="F719">
        <v>0.97</v>
      </c>
      <c r="G719">
        <v>0.01</v>
      </c>
      <c r="H719">
        <v>0.01</v>
      </c>
    </row>
    <row r="720" spans="1:8" x14ac:dyDescent="0.55000000000000004">
      <c r="A720" s="11" t="str">
        <f t="shared" si="36"/>
        <v>7月</v>
      </c>
      <c r="B720" s="11" t="str">
        <f t="shared" si="37"/>
        <v>7月30日</v>
      </c>
      <c r="C720" s="11" t="str">
        <f t="shared" si="38"/>
        <v>21時</v>
      </c>
      <c r="D720" s="10">
        <v>45503.833333333336</v>
      </c>
      <c r="E720">
        <v>0</v>
      </c>
      <c r="F720">
        <v>0.67</v>
      </c>
      <c r="G720">
        <v>0</v>
      </c>
      <c r="H720">
        <v>0</v>
      </c>
    </row>
    <row r="721" spans="1:8" x14ac:dyDescent="0.55000000000000004">
      <c r="A721" s="11" t="str">
        <f t="shared" si="36"/>
        <v>7月</v>
      </c>
      <c r="B721" s="11" t="str">
        <f t="shared" si="37"/>
        <v>7月30日</v>
      </c>
      <c r="C721" s="11" t="str">
        <f t="shared" si="38"/>
        <v>22時</v>
      </c>
      <c r="D721" s="10">
        <v>45503.875</v>
      </c>
      <c r="E721">
        <v>0</v>
      </c>
      <c r="F721">
        <v>0.57999999999999996</v>
      </c>
      <c r="G721">
        <v>0</v>
      </c>
      <c r="H721">
        <v>0</v>
      </c>
    </row>
    <row r="722" spans="1:8" x14ac:dyDescent="0.55000000000000004">
      <c r="A722" s="11" t="str">
        <f t="shared" si="36"/>
        <v>7月</v>
      </c>
      <c r="B722" s="11" t="str">
        <f t="shared" si="37"/>
        <v>7月30日</v>
      </c>
      <c r="C722" s="11" t="str">
        <f t="shared" si="38"/>
        <v>23時</v>
      </c>
      <c r="D722" s="10">
        <v>45503.916666666664</v>
      </c>
      <c r="E722">
        <v>0</v>
      </c>
      <c r="F722">
        <v>0.65</v>
      </c>
      <c r="G722">
        <v>0.01</v>
      </c>
      <c r="H722">
        <v>0.01</v>
      </c>
    </row>
    <row r="723" spans="1:8" x14ac:dyDescent="0.55000000000000004">
      <c r="A723" s="11" t="str">
        <f t="shared" si="36"/>
        <v>7月</v>
      </c>
      <c r="B723" s="11" t="str">
        <f t="shared" si="37"/>
        <v>7月30日</v>
      </c>
      <c r="C723" s="11" t="str">
        <f t="shared" si="38"/>
        <v>24時</v>
      </c>
      <c r="D723" s="10">
        <v>45503.958333333336</v>
      </c>
      <c r="E723">
        <v>0</v>
      </c>
      <c r="F723">
        <v>0.36</v>
      </c>
      <c r="G723">
        <v>0.01</v>
      </c>
      <c r="H723">
        <v>0.01</v>
      </c>
    </row>
    <row r="724" spans="1:8" x14ac:dyDescent="0.55000000000000004">
      <c r="A724" s="11" t="str">
        <f t="shared" si="36"/>
        <v>7月</v>
      </c>
      <c r="B724" s="11" t="str">
        <f t="shared" si="37"/>
        <v>7月31日</v>
      </c>
      <c r="C724" s="11" t="str">
        <f t="shared" si="38"/>
        <v>1時</v>
      </c>
      <c r="D724" s="10">
        <v>45504</v>
      </c>
      <c r="E724">
        <v>0</v>
      </c>
      <c r="F724">
        <v>0.26</v>
      </c>
      <c r="G724">
        <v>0</v>
      </c>
      <c r="H724">
        <v>0</v>
      </c>
    </row>
    <row r="725" spans="1:8" x14ac:dyDescent="0.55000000000000004">
      <c r="A725" s="11" t="str">
        <f t="shared" si="36"/>
        <v>7月</v>
      </c>
      <c r="B725" s="11" t="str">
        <f t="shared" si="37"/>
        <v>7月31日</v>
      </c>
      <c r="C725" s="11" t="str">
        <f t="shared" si="38"/>
        <v>2時</v>
      </c>
      <c r="D725" s="10">
        <v>45504.041666666664</v>
      </c>
      <c r="E725">
        <v>0</v>
      </c>
      <c r="F725">
        <v>0.23</v>
      </c>
      <c r="G725">
        <v>0</v>
      </c>
      <c r="H725">
        <v>0</v>
      </c>
    </row>
    <row r="726" spans="1:8" x14ac:dyDescent="0.55000000000000004">
      <c r="A726" s="11" t="str">
        <f t="shared" si="36"/>
        <v>7月</v>
      </c>
      <c r="B726" s="11" t="str">
        <f t="shared" si="37"/>
        <v>7月31日</v>
      </c>
      <c r="C726" s="11" t="str">
        <f t="shared" si="38"/>
        <v>3時</v>
      </c>
      <c r="D726" s="10">
        <v>45504.083333333336</v>
      </c>
      <c r="E726">
        <v>0</v>
      </c>
      <c r="F726">
        <v>0.22</v>
      </c>
      <c r="G726">
        <v>0</v>
      </c>
      <c r="H726">
        <v>0</v>
      </c>
    </row>
    <row r="727" spans="1:8" x14ac:dyDescent="0.55000000000000004">
      <c r="A727" s="11" t="str">
        <f t="shared" si="36"/>
        <v>7月</v>
      </c>
      <c r="B727" s="11" t="str">
        <f t="shared" si="37"/>
        <v>7月31日</v>
      </c>
      <c r="C727" s="11" t="str">
        <f t="shared" si="38"/>
        <v>4時</v>
      </c>
      <c r="D727" s="10">
        <v>45504.125</v>
      </c>
      <c r="E727">
        <v>0</v>
      </c>
      <c r="F727">
        <v>0.22</v>
      </c>
      <c r="G727">
        <v>0</v>
      </c>
      <c r="H727">
        <v>0</v>
      </c>
    </row>
    <row r="728" spans="1:8" x14ac:dyDescent="0.55000000000000004">
      <c r="A728" s="11" t="str">
        <f t="shared" si="36"/>
        <v>7月</v>
      </c>
      <c r="B728" s="11" t="str">
        <f t="shared" si="37"/>
        <v>7月31日</v>
      </c>
      <c r="C728" s="11" t="str">
        <f t="shared" si="38"/>
        <v>5時</v>
      </c>
      <c r="D728" s="10">
        <v>45504.166666666664</v>
      </c>
      <c r="E728">
        <v>0</v>
      </c>
      <c r="F728">
        <v>0.41</v>
      </c>
      <c r="G728">
        <v>0.01</v>
      </c>
      <c r="H728">
        <v>0.11</v>
      </c>
    </row>
    <row r="729" spans="1:8" x14ac:dyDescent="0.55000000000000004">
      <c r="A729" s="11" t="str">
        <f t="shared" si="36"/>
        <v>7月</v>
      </c>
      <c r="B729" s="11" t="str">
        <f t="shared" si="37"/>
        <v>7月31日</v>
      </c>
      <c r="C729" s="11" t="str">
        <f t="shared" si="38"/>
        <v>6時</v>
      </c>
      <c r="D729" s="10">
        <v>45504.208333333336</v>
      </c>
      <c r="E729">
        <v>0.22</v>
      </c>
      <c r="F729">
        <v>0.27</v>
      </c>
      <c r="G729">
        <v>0</v>
      </c>
      <c r="H729">
        <v>0.11</v>
      </c>
    </row>
    <row r="730" spans="1:8" x14ac:dyDescent="0.55000000000000004">
      <c r="A730" s="11" t="str">
        <f t="shared" si="36"/>
        <v>7月</v>
      </c>
      <c r="B730" s="11" t="str">
        <f t="shared" si="37"/>
        <v>7月31日</v>
      </c>
      <c r="C730" s="11" t="str">
        <f t="shared" si="38"/>
        <v>7時</v>
      </c>
      <c r="D730" s="10">
        <v>45504.25</v>
      </c>
      <c r="E730">
        <v>1.95</v>
      </c>
      <c r="F730">
        <v>0.65</v>
      </c>
      <c r="G730">
        <v>0.01</v>
      </c>
      <c r="H730">
        <v>0.01</v>
      </c>
    </row>
    <row r="731" spans="1:8" x14ac:dyDescent="0.55000000000000004">
      <c r="A731" s="11" t="str">
        <f t="shared" si="36"/>
        <v>7月</v>
      </c>
      <c r="B731" s="11" t="str">
        <f t="shared" si="37"/>
        <v>7月31日</v>
      </c>
      <c r="C731" s="11" t="str">
        <f t="shared" si="38"/>
        <v>8時</v>
      </c>
      <c r="D731" s="10">
        <v>45504.291666666664</v>
      </c>
      <c r="E731">
        <v>4.13</v>
      </c>
      <c r="F731">
        <v>0.49</v>
      </c>
      <c r="G731">
        <v>0.92</v>
      </c>
      <c r="H731">
        <v>0</v>
      </c>
    </row>
    <row r="732" spans="1:8" x14ac:dyDescent="0.55000000000000004">
      <c r="A732" s="11" t="str">
        <f t="shared" si="36"/>
        <v>7月</v>
      </c>
      <c r="B732" s="11" t="str">
        <f t="shared" si="37"/>
        <v>7月31日</v>
      </c>
      <c r="C732" s="11" t="str">
        <f t="shared" si="38"/>
        <v>9時</v>
      </c>
      <c r="D732" s="10">
        <v>45504.333333333336</v>
      </c>
      <c r="E732">
        <v>3.08</v>
      </c>
      <c r="F732">
        <v>0.2</v>
      </c>
      <c r="G732">
        <v>0.77</v>
      </c>
      <c r="H732">
        <v>0.01</v>
      </c>
    </row>
    <row r="733" spans="1:8" x14ac:dyDescent="0.55000000000000004">
      <c r="A733" s="11" t="str">
        <f t="shared" si="36"/>
        <v>7月</v>
      </c>
      <c r="B733" s="11" t="str">
        <f t="shared" si="37"/>
        <v>7月31日</v>
      </c>
      <c r="C733" s="11" t="str">
        <f t="shared" si="38"/>
        <v>10時</v>
      </c>
      <c r="D733" s="10">
        <v>45504.375</v>
      </c>
      <c r="E733">
        <v>5.35</v>
      </c>
      <c r="F733">
        <v>0.18</v>
      </c>
      <c r="G733">
        <v>4.4400000000000004</v>
      </c>
      <c r="H733">
        <v>0</v>
      </c>
    </row>
    <row r="734" spans="1:8" x14ac:dyDescent="0.55000000000000004">
      <c r="A734" s="11" t="str">
        <f t="shared" si="36"/>
        <v>7月</v>
      </c>
      <c r="B734" s="11" t="str">
        <f t="shared" si="37"/>
        <v>7月31日</v>
      </c>
      <c r="C734" s="11" t="str">
        <f t="shared" si="38"/>
        <v>11時</v>
      </c>
      <c r="D734" s="10">
        <v>45504.416666666664</v>
      </c>
      <c r="E734">
        <v>3.93</v>
      </c>
      <c r="F734">
        <v>0.17</v>
      </c>
      <c r="G734">
        <v>3.76</v>
      </c>
      <c r="H734">
        <v>0</v>
      </c>
    </row>
    <row r="735" spans="1:8" x14ac:dyDescent="0.55000000000000004">
      <c r="A735" s="11" t="str">
        <f t="shared" si="36"/>
        <v>7月</v>
      </c>
      <c r="B735" s="11" t="str">
        <f t="shared" si="37"/>
        <v>7月31日</v>
      </c>
      <c r="C735" s="11" t="str">
        <f t="shared" si="38"/>
        <v>12時</v>
      </c>
      <c r="D735" s="10">
        <v>45504.458333333336</v>
      </c>
      <c r="E735">
        <v>3.99</v>
      </c>
      <c r="F735">
        <v>0.19</v>
      </c>
      <c r="G735">
        <v>3.8</v>
      </c>
      <c r="H735">
        <v>0</v>
      </c>
    </row>
    <row r="736" spans="1:8" x14ac:dyDescent="0.55000000000000004">
      <c r="A736" s="11" t="str">
        <f t="shared" si="36"/>
        <v>7月</v>
      </c>
      <c r="B736" s="11" t="str">
        <f t="shared" si="37"/>
        <v>7月31日</v>
      </c>
      <c r="C736" s="11" t="str">
        <f t="shared" si="38"/>
        <v>13時</v>
      </c>
      <c r="D736" s="10">
        <v>45504.5</v>
      </c>
      <c r="E736">
        <v>4.66</v>
      </c>
      <c r="F736">
        <v>0.17</v>
      </c>
      <c r="G736">
        <v>4.49</v>
      </c>
      <c r="H736">
        <v>0</v>
      </c>
    </row>
    <row r="737" spans="1:8" x14ac:dyDescent="0.55000000000000004">
      <c r="A737" s="11" t="str">
        <f t="shared" si="36"/>
        <v>7月</v>
      </c>
      <c r="B737" s="11" t="str">
        <f t="shared" si="37"/>
        <v>7月31日</v>
      </c>
      <c r="C737" s="11" t="str">
        <f t="shared" si="38"/>
        <v>14時</v>
      </c>
      <c r="D737" s="10">
        <v>45504.541666666664</v>
      </c>
      <c r="E737">
        <v>3.63</v>
      </c>
      <c r="F737">
        <v>0.17</v>
      </c>
      <c r="G737">
        <v>3.46</v>
      </c>
      <c r="H737">
        <v>0</v>
      </c>
    </row>
    <row r="738" spans="1:8" x14ac:dyDescent="0.55000000000000004">
      <c r="A738" s="11" t="str">
        <f t="shared" si="36"/>
        <v>7月</v>
      </c>
      <c r="B738" s="11" t="str">
        <f t="shared" si="37"/>
        <v>7月31日</v>
      </c>
      <c r="C738" s="11" t="str">
        <f t="shared" si="38"/>
        <v>15時</v>
      </c>
      <c r="D738" s="10">
        <v>45504.583333333336</v>
      </c>
      <c r="E738">
        <v>6.44</v>
      </c>
      <c r="F738">
        <v>0.16</v>
      </c>
      <c r="G738">
        <v>6.27</v>
      </c>
      <c r="H738">
        <v>0</v>
      </c>
    </row>
    <row r="739" spans="1:8" x14ac:dyDescent="0.55000000000000004">
      <c r="A739" s="11" t="str">
        <f t="shared" si="36"/>
        <v>7月</v>
      </c>
      <c r="B739" s="11" t="str">
        <f t="shared" si="37"/>
        <v>7月31日</v>
      </c>
      <c r="C739" s="11" t="str">
        <f t="shared" si="38"/>
        <v>16時</v>
      </c>
      <c r="D739" s="10">
        <v>45504.625</v>
      </c>
      <c r="E739">
        <v>3.28</v>
      </c>
      <c r="F739">
        <v>0.17</v>
      </c>
      <c r="G739">
        <v>3.11</v>
      </c>
      <c r="H739">
        <v>0</v>
      </c>
    </row>
    <row r="740" spans="1:8" x14ac:dyDescent="0.55000000000000004">
      <c r="A740" s="11" t="str">
        <f t="shared" si="36"/>
        <v>7月</v>
      </c>
      <c r="B740" s="11" t="str">
        <f t="shared" si="37"/>
        <v>7月31日</v>
      </c>
      <c r="C740" s="11" t="str">
        <f t="shared" si="38"/>
        <v>17時</v>
      </c>
      <c r="D740" s="10">
        <v>45504.666666666664</v>
      </c>
      <c r="E740">
        <v>1.87</v>
      </c>
      <c r="F740">
        <v>0.55000000000000004</v>
      </c>
      <c r="G740">
        <v>1.37</v>
      </c>
      <c r="H740">
        <v>0</v>
      </c>
    </row>
    <row r="741" spans="1:8" x14ac:dyDescent="0.55000000000000004">
      <c r="A741" s="11" t="str">
        <f t="shared" si="36"/>
        <v>7月</v>
      </c>
      <c r="B741" s="11" t="str">
        <f t="shared" si="37"/>
        <v>7月31日</v>
      </c>
      <c r="C741" s="11" t="str">
        <f t="shared" si="38"/>
        <v>18時</v>
      </c>
      <c r="D741" s="10">
        <v>45504.708333333336</v>
      </c>
      <c r="E741">
        <v>0.67</v>
      </c>
      <c r="F741">
        <v>0.48</v>
      </c>
      <c r="G741">
        <v>0.26</v>
      </c>
      <c r="H741">
        <v>0</v>
      </c>
    </row>
    <row r="742" spans="1:8" x14ac:dyDescent="0.55000000000000004">
      <c r="A742" s="11" t="str">
        <f t="shared" si="36"/>
        <v>7月</v>
      </c>
      <c r="B742" s="11" t="str">
        <f t="shared" si="37"/>
        <v>7月31日</v>
      </c>
      <c r="C742" s="11" t="str">
        <f t="shared" si="38"/>
        <v>19時</v>
      </c>
      <c r="D742" s="10">
        <v>45504.75</v>
      </c>
      <c r="E742">
        <v>0.05</v>
      </c>
      <c r="F742">
        <v>0.97</v>
      </c>
      <c r="G742">
        <v>0.01</v>
      </c>
      <c r="H742">
        <v>0.01</v>
      </c>
    </row>
    <row r="743" spans="1:8" x14ac:dyDescent="0.55000000000000004">
      <c r="A743" s="11" t="str">
        <f t="shared" si="36"/>
        <v>7月</v>
      </c>
      <c r="B743" s="11" t="str">
        <f t="shared" si="37"/>
        <v>7月31日</v>
      </c>
      <c r="C743" s="11" t="str">
        <f t="shared" si="38"/>
        <v>20時</v>
      </c>
      <c r="D743" s="10">
        <v>45504.791666666664</v>
      </c>
      <c r="E743">
        <v>0</v>
      </c>
      <c r="F743">
        <v>1.22</v>
      </c>
      <c r="G743">
        <v>0.01</v>
      </c>
      <c r="H743">
        <v>0.01</v>
      </c>
    </row>
    <row r="744" spans="1:8" x14ac:dyDescent="0.55000000000000004">
      <c r="A744" s="11" t="str">
        <f t="shared" si="36"/>
        <v>7月</v>
      </c>
      <c r="B744" s="11" t="str">
        <f t="shared" si="37"/>
        <v>7月31日</v>
      </c>
      <c r="C744" s="11" t="str">
        <f t="shared" si="38"/>
        <v>21時</v>
      </c>
      <c r="D744" s="10">
        <v>45504.833333333336</v>
      </c>
      <c r="E744">
        <v>0</v>
      </c>
      <c r="F744">
        <v>0.74</v>
      </c>
      <c r="G744">
        <v>0</v>
      </c>
      <c r="H744">
        <v>0</v>
      </c>
    </row>
    <row r="745" spans="1:8" x14ac:dyDescent="0.55000000000000004">
      <c r="A745" s="11" t="str">
        <f t="shared" si="36"/>
        <v>7月</v>
      </c>
      <c r="B745" s="11" t="str">
        <f t="shared" si="37"/>
        <v>7月31日</v>
      </c>
      <c r="C745" s="11" t="str">
        <f t="shared" si="38"/>
        <v>22時</v>
      </c>
      <c r="D745" s="10">
        <v>45504.875</v>
      </c>
      <c r="E745">
        <v>0</v>
      </c>
      <c r="F745">
        <v>0.69</v>
      </c>
      <c r="G745">
        <v>0</v>
      </c>
      <c r="H745">
        <v>0</v>
      </c>
    </row>
    <row r="746" spans="1:8" x14ac:dyDescent="0.55000000000000004">
      <c r="A746" s="11" t="str">
        <f t="shared" si="36"/>
        <v>7月</v>
      </c>
      <c r="B746" s="11" t="str">
        <f t="shared" si="37"/>
        <v>7月31日</v>
      </c>
      <c r="C746" s="11" t="str">
        <f t="shared" si="38"/>
        <v>23時</v>
      </c>
      <c r="D746" s="10">
        <v>45504.916666666664</v>
      </c>
      <c r="E746">
        <v>0</v>
      </c>
      <c r="F746">
        <v>0.5</v>
      </c>
      <c r="G746">
        <v>0</v>
      </c>
      <c r="H746">
        <v>0</v>
      </c>
    </row>
    <row r="747" spans="1:8" x14ac:dyDescent="0.55000000000000004">
      <c r="A747" s="11" t="str">
        <f t="shared" si="36"/>
        <v>7月</v>
      </c>
      <c r="B747" s="11" t="str">
        <f t="shared" si="37"/>
        <v>7月31日</v>
      </c>
      <c r="C747" s="11" t="str">
        <f t="shared" si="38"/>
        <v>24時</v>
      </c>
      <c r="D747" s="10">
        <v>45504.958333333336</v>
      </c>
      <c r="E747">
        <v>0</v>
      </c>
      <c r="F747">
        <v>0.24</v>
      </c>
      <c r="G747">
        <v>0</v>
      </c>
      <c r="H747">
        <v>0</v>
      </c>
    </row>
    <row r="748" spans="1:8" x14ac:dyDescent="0.55000000000000004">
      <c r="A748" s="11" t="str">
        <f t="shared" si="36"/>
        <v>1月</v>
      </c>
      <c r="B748" s="11" t="str">
        <f t="shared" si="37"/>
        <v>1月0日</v>
      </c>
      <c r="C748" s="11" t="str">
        <f t="shared" si="38"/>
        <v>1時</v>
      </c>
      <c r="D748" s="10"/>
    </row>
    <row r="749" spans="1:8" x14ac:dyDescent="0.55000000000000004">
      <c r="A749" s="11" t="str">
        <f t="shared" si="36"/>
        <v>1月</v>
      </c>
      <c r="B749" s="11" t="str">
        <f t="shared" si="37"/>
        <v>1月0日</v>
      </c>
      <c r="C749" s="11" t="str">
        <f t="shared" si="38"/>
        <v>1時</v>
      </c>
      <c r="D749" s="10"/>
    </row>
    <row r="750" spans="1:8" x14ac:dyDescent="0.55000000000000004">
      <c r="A750" s="11" t="str">
        <f t="shared" si="36"/>
        <v>1月</v>
      </c>
      <c r="B750" s="11" t="str">
        <f t="shared" si="37"/>
        <v>1月0日</v>
      </c>
      <c r="C750" s="11" t="str">
        <f t="shared" si="38"/>
        <v>1時</v>
      </c>
      <c r="D750" s="10"/>
    </row>
    <row r="751" spans="1:8" x14ac:dyDescent="0.55000000000000004">
      <c r="A751" s="11" t="str">
        <f t="shared" si="36"/>
        <v>1月</v>
      </c>
      <c r="B751" s="11" t="str">
        <f t="shared" si="37"/>
        <v>1月0日</v>
      </c>
      <c r="C751" s="11" t="str">
        <f t="shared" si="38"/>
        <v>1時</v>
      </c>
      <c r="D751" s="10"/>
    </row>
    <row r="752" spans="1:8" x14ac:dyDescent="0.55000000000000004">
      <c r="A752" s="11" t="str">
        <f t="shared" si="36"/>
        <v>1月</v>
      </c>
      <c r="B752" s="11" t="str">
        <f t="shared" si="37"/>
        <v>1月0日</v>
      </c>
      <c r="C752" s="11" t="str">
        <f t="shared" si="38"/>
        <v>1時</v>
      </c>
      <c r="D752" s="10"/>
    </row>
    <row r="753" spans="1:4" x14ac:dyDescent="0.55000000000000004">
      <c r="A753" s="11" t="str">
        <f t="shared" si="36"/>
        <v>1月</v>
      </c>
      <c r="B753" s="11" t="str">
        <f t="shared" si="37"/>
        <v>1月0日</v>
      </c>
      <c r="C753" s="11" t="str">
        <f t="shared" si="38"/>
        <v>1時</v>
      </c>
      <c r="D753" s="10"/>
    </row>
    <row r="754" spans="1:4" x14ac:dyDescent="0.55000000000000004">
      <c r="A754" s="11" t="str">
        <f t="shared" si="36"/>
        <v>1月</v>
      </c>
      <c r="B754" s="11" t="str">
        <f t="shared" si="37"/>
        <v>1月0日</v>
      </c>
      <c r="C754" s="11" t="str">
        <f t="shared" si="38"/>
        <v>1時</v>
      </c>
      <c r="D754" s="10"/>
    </row>
    <row r="755" spans="1:4" x14ac:dyDescent="0.55000000000000004">
      <c r="A755" s="11" t="str">
        <f t="shared" si="36"/>
        <v>1月</v>
      </c>
      <c r="B755" s="11" t="str">
        <f t="shared" si="37"/>
        <v>1月0日</v>
      </c>
      <c r="C755" s="11" t="str">
        <f t="shared" si="38"/>
        <v>1時</v>
      </c>
      <c r="D755" s="10"/>
    </row>
    <row r="756" spans="1:4" x14ac:dyDescent="0.55000000000000004">
      <c r="A756" s="11" t="str">
        <f t="shared" si="36"/>
        <v>1月</v>
      </c>
      <c r="B756" s="11" t="str">
        <f t="shared" si="37"/>
        <v>1月0日</v>
      </c>
      <c r="C756" s="11" t="str">
        <f t="shared" si="38"/>
        <v>1時</v>
      </c>
      <c r="D756" s="10"/>
    </row>
    <row r="757" spans="1:4" x14ac:dyDescent="0.55000000000000004">
      <c r="A757" s="11" t="str">
        <f t="shared" si="36"/>
        <v>1月</v>
      </c>
      <c r="B757" s="11" t="str">
        <f t="shared" si="37"/>
        <v>1月0日</v>
      </c>
      <c r="C757" s="11" t="str">
        <f t="shared" si="38"/>
        <v>1時</v>
      </c>
      <c r="D757" s="10"/>
    </row>
    <row r="758" spans="1:4" x14ac:dyDescent="0.55000000000000004">
      <c r="A758" s="11" t="str">
        <f t="shared" si="36"/>
        <v>1月</v>
      </c>
      <c r="B758" s="11" t="str">
        <f t="shared" si="37"/>
        <v>1月0日</v>
      </c>
      <c r="C758" s="11" t="str">
        <f t="shared" si="38"/>
        <v>1時</v>
      </c>
      <c r="D758" s="10"/>
    </row>
    <row r="759" spans="1:4" x14ac:dyDescent="0.55000000000000004">
      <c r="A759" s="11" t="str">
        <f t="shared" si="36"/>
        <v>1月</v>
      </c>
      <c r="B759" s="11" t="str">
        <f t="shared" si="37"/>
        <v>1月0日</v>
      </c>
      <c r="C759" s="11" t="str">
        <f t="shared" si="38"/>
        <v>1時</v>
      </c>
      <c r="D759" s="10"/>
    </row>
    <row r="760" spans="1:4" x14ac:dyDescent="0.55000000000000004">
      <c r="A760" s="11" t="str">
        <f t="shared" si="36"/>
        <v>1月</v>
      </c>
      <c r="B760" s="11" t="str">
        <f t="shared" si="37"/>
        <v>1月0日</v>
      </c>
      <c r="C760" s="11" t="str">
        <f t="shared" si="38"/>
        <v>1時</v>
      </c>
      <c r="D760" s="10"/>
    </row>
    <row r="761" spans="1:4" x14ac:dyDescent="0.55000000000000004">
      <c r="A761" s="11" t="str">
        <f t="shared" ref="A761:A768" si="39">MONTH(D761)&amp;"月"</f>
        <v>1月</v>
      </c>
      <c r="B761" s="11" t="str">
        <f t="shared" ref="B761:B768" si="40">A761&amp;DAY(D761)&amp;"日"</f>
        <v>1月0日</v>
      </c>
      <c r="C761" s="11" t="str">
        <f t="shared" ref="C761:C768" si="41">HOUR(D761)+1&amp;"時"</f>
        <v>1時</v>
      </c>
      <c r="D761" s="10"/>
    </row>
    <row r="762" spans="1:4" x14ac:dyDescent="0.55000000000000004">
      <c r="A762" s="11" t="str">
        <f t="shared" si="39"/>
        <v>1月</v>
      </c>
      <c r="B762" s="11" t="str">
        <f t="shared" si="40"/>
        <v>1月0日</v>
      </c>
      <c r="C762" s="11" t="str">
        <f t="shared" si="41"/>
        <v>1時</v>
      </c>
      <c r="D762" s="10"/>
    </row>
    <row r="763" spans="1:4" x14ac:dyDescent="0.55000000000000004">
      <c r="A763" s="11" t="str">
        <f t="shared" si="39"/>
        <v>1月</v>
      </c>
      <c r="B763" s="11" t="str">
        <f t="shared" si="40"/>
        <v>1月0日</v>
      </c>
      <c r="C763" s="11" t="str">
        <f t="shared" si="41"/>
        <v>1時</v>
      </c>
      <c r="D763" s="10"/>
    </row>
    <row r="764" spans="1:4" x14ac:dyDescent="0.55000000000000004">
      <c r="A764" s="11" t="str">
        <f t="shared" si="39"/>
        <v>1月</v>
      </c>
      <c r="B764" s="11" t="str">
        <f t="shared" si="40"/>
        <v>1月0日</v>
      </c>
      <c r="C764" s="11" t="str">
        <f t="shared" si="41"/>
        <v>1時</v>
      </c>
      <c r="D764" s="10"/>
    </row>
    <row r="765" spans="1:4" x14ac:dyDescent="0.55000000000000004">
      <c r="A765" s="11" t="str">
        <f t="shared" si="39"/>
        <v>1月</v>
      </c>
      <c r="B765" s="11" t="str">
        <f t="shared" si="40"/>
        <v>1月0日</v>
      </c>
      <c r="C765" s="11" t="str">
        <f t="shared" si="41"/>
        <v>1時</v>
      </c>
      <c r="D765" s="10"/>
    </row>
    <row r="766" spans="1:4" x14ac:dyDescent="0.55000000000000004">
      <c r="A766" s="11" t="str">
        <f t="shared" si="39"/>
        <v>1月</v>
      </c>
      <c r="B766" s="11" t="str">
        <f t="shared" si="40"/>
        <v>1月0日</v>
      </c>
      <c r="C766" s="11" t="str">
        <f t="shared" si="41"/>
        <v>1時</v>
      </c>
      <c r="D766" s="10"/>
    </row>
    <row r="767" spans="1:4" x14ac:dyDescent="0.55000000000000004">
      <c r="A767" s="11" t="str">
        <f t="shared" si="39"/>
        <v>1月</v>
      </c>
      <c r="B767" s="11" t="str">
        <f t="shared" si="40"/>
        <v>1月0日</v>
      </c>
      <c r="C767" s="11" t="str">
        <f t="shared" si="41"/>
        <v>1時</v>
      </c>
      <c r="D767" s="10"/>
    </row>
    <row r="768" spans="1:4" x14ac:dyDescent="0.55000000000000004">
      <c r="A768" s="11" t="str">
        <f t="shared" si="39"/>
        <v>1月</v>
      </c>
      <c r="B768" s="11" t="str">
        <f t="shared" si="40"/>
        <v>1月0日</v>
      </c>
      <c r="C768" s="11" t="str">
        <f t="shared" si="41"/>
        <v>1時</v>
      </c>
      <c r="D768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198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168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169</v>
      </c>
      <c r="C9" s="6" t="str">
        <f t="shared" si="9"/>
        <v>日曜日</v>
      </c>
      <c r="D9" s="6" t="s">
        <v>82</v>
      </c>
      <c r="E9" s="6" t="str">
        <f t="shared" si="10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170</v>
      </c>
      <c r="C10" s="6" t="str">
        <f t="shared" si="9"/>
        <v>月曜日</v>
      </c>
      <c r="D10" s="6"/>
      <c r="E10" s="6" t="str">
        <f t="shared" si="10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171</v>
      </c>
      <c r="C11" s="6" t="str">
        <f t="shared" si="9"/>
        <v>火曜日</v>
      </c>
      <c r="D11" s="6"/>
      <c r="E11" s="6" t="str">
        <f t="shared" si="10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172</v>
      </c>
      <c r="C12" s="6" t="str">
        <f t="shared" si="9"/>
        <v>水曜日</v>
      </c>
      <c r="D12" s="6"/>
      <c r="E12" s="6" t="str">
        <f t="shared" si="10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173</v>
      </c>
      <c r="C13" s="6" t="str">
        <f t="shared" si="9"/>
        <v>木曜日</v>
      </c>
      <c r="D13" s="6"/>
      <c r="E13" s="6" t="str">
        <f t="shared" si="10"/>
        <v/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174</v>
      </c>
      <c r="C14" s="6" t="str">
        <f t="shared" si="9"/>
        <v>金曜日</v>
      </c>
      <c r="D14" s="6"/>
      <c r="E14" s="6" t="str">
        <f t="shared" si="10"/>
        <v/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175</v>
      </c>
      <c r="C15" s="6" t="str">
        <f t="shared" si="9"/>
        <v>土曜日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176</v>
      </c>
      <c r="C16" s="6" t="str">
        <f t="shared" si="9"/>
        <v>日曜日</v>
      </c>
      <c r="D16" s="6"/>
      <c r="E16" s="6" t="str">
        <f t="shared" si="10"/>
        <v>〇</v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177</v>
      </c>
      <c r="C17" s="6" t="str">
        <f t="shared" si="9"/>
        <v>月曜日</v>
      </c>
      <c r="D17" s="6"/>
      <c r="E17" s="6" t="str">
        <f t="shared" si="10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178</v>
      </c>
      <c r="C18" s="6" t="str">
        <f t="shared" si="9"/>
        <v>火曜日</v>
      </c>
      <c r="D18" s="6"/>
      <c r="E18" s="6" t="str">
        <f t="shared" si="10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179</v>
      </c>
      <c r="C19" s="6" t="str">
        <f t="shared" si="9"/>
        <v>水曜日</v>
      </c>
      <c r="D19" s="6"/>
      <c r="E19" s="6" t="str">
        <f t="shared" si="10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180</v>
      </c>
      <c r="C20" s="6" t="str">
        <f t="shared" si="9"/>
        <v>木曜日</v>
      </c>
      <c r="D20" s="6"/>
      <c r="E20" s="6" t="str">
        <f t="shared" si="10"/>
        <v/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181</v>
      </c>
      <c r="C21" s="6" t="str">
        <f t="shared" si="9"/>
        <v>金曜日</v>
      </c>
      <c r="D21" s="6"/>
      <c r="E21" s="6" t="str">
        <f t="shared" si="10"/>
        <v/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182</v>
      </c>
      <c r="C22" s="6" t="str">
        <f t="shared" si="9"/>
        <v>土曜日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183</v>
      </c>
      <c r="C23" s="6" t="str">
        <f t="shared" si="9"/>
        <v>日曜日</v>
      </c>
      <c r="D23" s="6"/>
      <c r="E23" s="6" t="str">
        <f t="shared" si="10"/>
        <v>〇</v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184</v>
      </c>
      <c r="C24" s="6" t="str">
        <f t="shared" si="9"/>
        <v>月曜日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185</v>
      </c>
      <c r="C25" s="6" t="str">
        <f t="shared" si="9"/>
        <v>火曜日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186</v>
      </c>
      <c r="C26" s="6" t="str">
        <f t="shared" si="9"/>
        <v>水曜日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187</v>
      </c>
      <c r="C27" s="6" t="str">
        <f t="shared" si="9"/>
        <v>木曜日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188</v>
      </c>
      <c r="C28" s="6" t="str">
        <f t="shared" si="9"/>
        <v>金曜日</v>
      </c>
      <c r="D28" s="6"/>
      <c r="E28" s="6" t="str">
        <f t="shared" si="10"/>
        <v/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189</v>
      </c>
      <c r="C29" s="6" t="str">
        <f t="shared" si="9"/>
        <v>土曜日</v>
      </c>
      <c r="D29" s="6" t="s">
        <v>82</v>
      </c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190</v>
      </c>
      <c r="C30" s="6" t="str">
        <f t="shared" si="9"/>
        <v>日曜日</v>
      </c>
      <c r="D30" s="6"/>
      <c r="E30" s="6" t="str">
        <f t="shared" si="10"/>
        <v>〇</v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191</v>
      </c>
      <c r="C31" s="6" t="str">
        <f t="shared" si="9"/>
        <v>月曜日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192</v>
      </c>
      <c r="C32" s="6" t="str">
        <f t="shared" si="9"/>
        <v>火曜日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193</v>
      </c>
      <c r="C33" s="6" t="str">
        <f t="shared" si="9"/>
        <v>水曜日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194</v>
      </c>
      <c r="C34" s="6" t="str">
        <f t="shared" si="9"/>
        <v>木曜日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195</v>
      </c>
      <c r="C35" s="6" t="str">
        <f t="shared" si="9"/>
        <v>金曜日</v>
      </c>
      <c r="D35" s="6"/>
      <c r="E35" s="6" t="str">
        <f t="shared" si="10"/>
        <v/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196</v>
      </c>
      <c r="C36" s="6" t="str">
        <f t="shared" si="9"/>
        <v>土曜日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186" priority="92" percent="1" rank="10"/>
  </conditionalFormatting>
  <conditionalFormatting sqref="AZ7 H7 J7 L7 N7 P7 R7 T7 V7 X7 Z7 AB7 AD7 AF7 AH7 AJ7 AL7 AN7 AP7 AR7 AT7 AV7 AX7">
    <cfRule type="top10" dxfId="185" priority="91" percent="1" rank="10"/>
  </conditionalFormatting>
  <conditionalFormatting sqref="FA7:FX7 FZ7:GW7">
    <cfRule type="top10" dxfId="184" priority="90" percent="1" rank="10"/>
  </conditionalFormatting>
  <conditionalFormatting sqref="H8 J8 L8 N8 P8 R8 T8 V8 X8 Z8 AB8 AD8 AF8 AH8 AJ8 AL8 AN8 AP8 AR8 AT8 AV8 AX8 AZ8 BB8">
    <cfRule type="top10" dxfId="183" priority="89" percent="1" rank="10"/>
  </conditionalFormatting>
  <conditionalFormatting sqref="H9 J9 L9 N9 P9 R9 T9 V9 X9 Z9 AB9 AD9 AF9 AH9 AJ9 AL9 AN9 AP9 AR9 AT9 AV9 AZ9 AX9 BB9">
    <cfRule type="top10" dxfId="182" priority="88" percent="1" rank="10"/>
  </conditionalFormatting>
  <conditionalFormatting sqref="J10 H10 L10 N10 P10 R10 T10 V10 X10 Z10 AB10 AD10 AF10 AH10 AJ10 AL10 AN10 AP10 AR10 AT10 AV10 AX10 AZ10 BB10">
    <cfRule type="top10" dxfId="181" priority="87" percent="1" rank="10"/>
  </conditionalFormatting>
  <conditionalFormatting sqref="BB11 AZ11 AX11 AV11 AT11 AR11 AP11 AN11 AL11 AJ11 AH11 AF11 AD11 AB11 Z11 X11 V11 T11 R11 P11 N11 L11 J11 H11">
    <cfRule type="top10" dxfId="180" priority="86" percent="1" rank="10"/>
  </conditionalFormatting>
  <conditionalFormatting sqref="BB12 AZ12 AX12 AV12 AT12 AR12 AP12 AN12 AL12 AJ12 AH12 AF12 AD12 AB12 Z12 X12 V12 T12 R12 P12 N12 L12 J12 H12">
    <cfRule type="top10" dxfId="179" priority="85" percent="1" rank="10"/>
  </conditionalFormatting>
  <conditionalFormatting sqref="H13 J13 L13 N13 P13 R13 T13 V13 X13 Z13 AB13 AD13 AF13 AH13 AJ13 AL13 AN13 AP13 AR13 AT13 AV13 AX13 AZ13 BB13">
    <cfRule type="top10" dxfId="178" priority="84" percent="1" rank="10"/>
  </conditionalFormatting>
  <conditionalFormatting sqref="BB14 AZ14 AX14 AV14 AT14 AR14 AP14 AL14 AN14 AJ14 AH14 AF14 AD14 AB14 Z14 X14 V14 T14 R14 P14 N14 L14 J14 H14">
    <cfRule type="top10" dxfId="177" priority="83" percent="1" rank="10"/>
  </conditionalFormatting>
  <conditionalFormatting sqref="H15 J15 L15 N15 P15 R15 T15 V15 X15 Z15 AB15 AD15 AF15 AH15 AJ15 AL15 AN15 AP15 AR15 AT15 AV15 AX15 AZ15 BB15">
    <cfRule type="top10" dxfId="176" priority="82" percent="1" rank="10"/>
  </conditionalFormatting>
  <conditionalFormatting sqref="BB16 AZ16 AX16 AV16 AT16 AR16 AP16 AN16 AL16 AJ16 AH16 AF16 AD16 AB16 Z16 X16 V16 T16 R16 P16 N16 L16 J16 H16">
    <cfRule type="top10" dxfId="175" priority="81" percent="1" rank="10"/>
  </conditionalFormatting>
  <conditionalFormatting sqref="H17 J17 L17 N17 P17 R17 T17 V17 X17 Z17 AB17 AD17 AF17 AH17 AJ17 AL17 AN17 AP17 AR17 AT17 AV17 AX17 AZ17 BB17">
    <cfRule type="top10" dxfId="174" priority="80" percent="1" rank="10"/>
  </conditionalFormatting>
  <conditionalFormatting sqref="H18 J18 L18 N18 P18 R18 T18 V18 X18 Z18 AB18 AD18 AF18 AH18 AJ18 AL18 AN18 AP18 AR18 AT18 AV18 AX18 AZ18 BB18">
    <cfRule type="top10" dxfId="173" priority="79" percent="1" rank="10"/>
  </conditionalFormatting>
  <conditionalFormatting sqref="BB19 AZ19 AX19 AV19 AT19 AR19 AP19 AN19 AL19 AJ19 AH19 AF19 AD19 AB19 Z19 X19 V19 T19 R19 P19 N19 L19 J19 H19">
    <cfRule type="top10" dxfId="172" priority="78" percent="1" rank="10"/>
  </conditionalFormatting>
  <conditionalFormatting sqref="H20 J20 N20 L20 P20 R20 T20 X20 V20 Z20 AB20 AD20 AF20 AH20 AJ20 AL20 AN20 AP20 AR20 AT20 AV20 AX20 AZ20 BB20">
    <cfRule type="top10" dxfId="171" priority="77" percent="1" rank="10"/>
  </conditionalFormatting>
  <conditionalFormatting sqref="BB21 AZ21 AX21 AV21 AT21 AR21 AP21 AN21 AL21 AJ21 AH21 AF21 AD21 AB21 Z21 X21 V21 T21 R21 P21 N21 L21 J21 H21">
    <cfRule type="top10" dxfId="170" priority="76" percent="1" rank="10"/>
  </conditionalFormatting>
  <conditionalFormatting sqref="H22 J22 L22 N22 P22 R22 T22 V22 X22 Z22 AB22 AD22 AF22 AH22 AJ22 AL22 AN22 AP22 AR22 AT22 AV22 AX22 AZ22 BB22">
    <cfRule type="top10" dxfId="169" priority="75" percent="1" rank="10"/>
  </conditionalFormatting>
  <conditionalFormatting sqref="BB23 AZ23 AX23 AV23 AT23 AR23 AP23 AN23 AL23 AJ23 AH23 AF23 AD23 AB23 Z23 X23 V23 T23 R23 P23 N23 L23 J23 H23">
    <cfRule type="top10" dxfId="168" priority="74" percent="1" rank="10"/>
  </conditionalFormatting>
  <conditionalFormatting sqref="H24 J24 L24 N24 P24 R24 T24 V24 X24 Z24 AB24 AD24 AF24 AH24 AJ24 AL24 AN24 AP24 AR24 AT24 AV24 AX24 AZ24 BB24">
    <cfRule type="top10" dxfId="167" priority="73" percent="1" rank="10"/>
  </conditionalFormatting>
  <conditionalFormatting sqref="BB25 AZ25 AX25 AV25 AT25 AR25 AP25 AN25 AL25 AJ25 AH25 AF25 AD25 AB25 Z25 X25 V25 T25 R25 P25 N25 L25 J25 H25">
    <cfRule type="top10" dxfId="166" priority="72" percent="1" rank="10"/>
  </conditionalFormatting>
  <conditionalFormatting sqref="BB26 AZ26 AX26 AV26 AT26 AR26 AP26 AN26 AL26 AJ26 AH26 AF26 AD26 AB26 Z26 X26 V26 T26 R26 P26 N26 L26 J26 H26">
    <cfRule type="top10" dxfId="165" priority="71" percent="1" rank="10"/>
  </conditionalFormatting>
  <conditionalFormatting sqref="H27 J27 L27 N27 P27 R27 T27 V27 X27 Z27 AB27 AD27 AF27 AH27 AJ27 AL27 AN27 AP27 AR27 AT27 AV27 AX27 AZ27 BB27">
    <cfRule type="top10" dxfId="164" priority="70" percent="1" rank="10"/>
  </conditionalFormatting>
  <conditionalFormatting sqref="BB28 AZ28 AX28 AV28 AT28 AR28 AP28 AN28 AL28 AJ28 AH28 AF28 AD28 AB28 Z28 X28 V28 T28 R28 P28 N28 L28 J28 H28">
    <cfRule type="top10" dxfId="163" priority="69" percent="1" rank="10"/>
  </conditionalFormatting>
  <conditionalFormatting sqref="BB29 AZ29 AX29 AV29 AT29 AR29 AP29 AN29 AL29 AJ29 AH29 AF29 AD29 AB29 Z29 X29 V29 T29 R29 P29 N29 L29 J29 H29">
    <cfRule type="top10" dxfId="162" priority="68" percent="1" rank="10"/>
  </conditionalFormatting>
  <conditionalFormatting sqref="H30 J30 L30 N30 P30 R30 T30 V30 X30 Z30 AB30 AD30 AF30 AH30 AJ30 AL30 AN30 AP30 AR30 AT30 AV30 AX30 AZ30 BB30">
    <cfRule type="top10" dxfId="161" priority="67" percent="1" rank="10"/>
  </conditionalFormatting>
  <conditionalFormatting sqref="BB31 AZ31 AX31 AV31 AT31 AR31 AP31 AN31 AL31 AJ31 AH31 AF31 AD31 AB31 Z31 X31 V31 T31 R31 P31 N31 L31 J31 H31">
    <cfRule type="top10" dxfId="160" priority="66" percent="1" rank="10"/>
  </conditionalFormatting>
  <conditionalFormatting sqref="H32 J32 L32 N32 P32 R32 T32 V32 X32 Z32 AB32 AD32 AF32 AH32 AJ32 AL32 AN32 AP32 AR32 AT32 AV32 AX32 AZ32 BB32">
    <cfRule type="top10" dxfId="159" priority="65" percent="1" rank="10"/>
  </conditionalFormatting>
  <conditionalFormatting sqref="BB33 AZ33 AX33 AV33 AT33 AR33 AP33 AN33 AL33 AJ33 AH33 AF33 AD33 AB33 Z33 X33 V33 T33 R33 P33 N33 L33 J33 H33">
    <cfRule type="top10" dxfId="158" priority="64" percent="1" rank="10"/>
  </conditionalFormatting>
  <conditionalFormatting sqref="H34 J34 L34 N34 P34 R34 T34 V34 X34 Z34 AB34 AD34 AF34 AH34 AJ34 AL34 AN34 AP34 AR34 AT34 AV34 AX34 AZ34 BB34">
    <cfRule type="top10" dxfId="157" priority="63" percent="1" rank="10"/>
  </conditionalFormatting>
  <conditionalFormatting sqref="BB35 AZ35 AV35 AX35 AT35 AR35 AP35 AN35 AL35 AJ35 AH35 AF35 AD35 AB35 Z35 X35 V35 T35 R35 P35 N35 L35 J35 H35">
    <cfRule type="top10" dxfId="15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5" priority="61" percent="1" rank="10"/>
  </conditionalFormatting>
  <conditionalFormatting sqref="BD7:BD37">
    <cfRule type="top10" dxfId="154" priority="60" percent="1" rank="10"/>
  </conditionalFormatting>
  <conditionalFormatting sqref="BC8 BA8 AY8 AW8 AU8 AS8 AQ8 AO8 AM8 AK8 AI8 AG8 AE8 AC8 AA8 Y8 W8 U8 S8 Q8 O8 M8 K8 I8">
    <cfRule type="top10" dxfId="153" priority="59" percent="1" rank="10"/>
  </conditionalFormatting>
  <conditionalFormatting sqref="I9 K9 M9 O9 Q9 S9 U9 W9 Y9 AA9 AC9 AE9 AG9 AI9 AK9 AM9 AO9 AQ9 AS9 AU9 AW9 AY9 BA9 BC9">
    <cfRule type="top10" dxfId="152" priority="58" percent="1" rank="10"/>
  </conditionalFormatting>
  <conditionalFormatting sqref="I10 K10 M10 Q10 O10 S10 W10 U10 Y10 AA10 AC10 AE10 AG10 AI10 AK10 AM10 AO10 AQ10 AS10 AU10 AW10 AY10 BA10 BC10">
    <cfRule type="top10" dxfId="151" priority="57" percent="1" rank="10"/>
  </conditionalFormatting>
  <conditionalFormatting sqref="BC11 BA11 AY11 AW11 AU11 AS11 AQ11 AO11 AM11 AK11 AI11 AG11 AE11 AC11 AA11 Y11 W11 U11 S11 Q11 O11 M11 K11 I11">
    <cfRule type="top10" dxfId="150" priority="56" percent="1" rank="10"/>
  </conditionalFormatting>
  <conditionalFormatting sqref="I12 K12 M12 O12 Q12 S12 U12 Y12 W12 AA12 AC12 AE12 AG12 AI12 AK12 AM12 AO12 AQ12 AS12 AU12 AW12 AY12 BA12 BC12">
    <cfRule type="top10" dxfId="149" priority="55" percent="1" rank="10"/>
  </conditionalFormatting>
  <conditionalFormatting sqref="BC13 BA13 AY13 AW13 AU13 AS13 AQ13 AO13 AM13 AK13 AI13 AG13 AE13 AC13 AA13 Y13 W13 U13 S13 Q13 O13 M13 K13 I13">
    <cfRule type="top10" dxfId="148" priority="54" percent="1" rank="10"/>
  </conditionalFormatting>
  <conditionalFormatting sqref="BC14 BA14 AY14 AW14 AU14 AS14 AQ14 AO14 AM14 AK14 AI14 AG14 AE14 AC14 AA14 Y14 W14 U14 S14 Q14 O14 M14 K14 I14">
    <cfRule type="top10" dxfId="147" priority="53" percent="1" rank="10"/>
  </conditionalFormatting>
  <conditionalFormatting sqref="I15 K15 M15 O15 Q15 S15 U15 W15 Y15 AA15 AC15 AE15 AG15 AI15 AK15 AM15 AO15 AQ15 AS15 AU15 AW15 AY15 BA15 BC15">
    <cfRule type="top10" dxfId="146" priority="52" percent="1" rank="10"/>
  </conditionalFormatting>
  <conditionalFormatting sqref="BC16 BA16 AY16 AW16 AU16 AS16 AQ16 AO16 AM16 AK16 AI16 AG16 AE16 AC16 AA16 Y16 W16 U16 S16 Q16 O16 M16 K16 I16">
    <cfRule type="top10" dxfId="145" priority="51" percent="1" rank="10"/>
  </conditionalFormatting>
  <conditionalFormatting sqref="I17 K17 M17 O17 Q17 U17 S17 W17 Y17 AA17 AC17 AE17 AG17 AI17 AK17 AM17 AO17 AQ17 AS17 AU17 AW17 AY17 BA17 BC17">
    <cfRule type="top10" dxfId="144" priority="50" percent="1" rank="10"/>
  </conditionalFormatting>
  <conditionalFormatting sqref="BC18 BA18 AY18 AW18 AU18 AS18 AQ18 AO18 AM18 AK18 AI18 AG18 AE18 AC18 AA18 Y18 W18 U18 S18 Q18 O18 M18 K18 I18">
    <cfRule type="top10" dxfId="143" priority="49" percent="1" rank="10"/>
  </conditionalFormatting>
  <conditionalFormatting sqref="I19 K19 M19 O19 Q19 S19 U19 W19 Y19 AA19 AC19 AE19 AG19 AI19 AK19 AM19 AO19 AQ19 AS19 AU19 AW19 AY19 BA19 BC19">
    <cfRule type="top10" dxfId="142" priority="48" percent="1" rank="10"/>
  </conditionalFormatting>
  <conditionalFormatting sqref="BC20 BA20 AY20 AW20 AU20 AS20 AQ20 AO20 AM20 AK20 AI20 AG20 AE20 AC20 AA20 W20 Y20 U20 S20 Q20 O20 M20 K20 I20">
    <cfRule type="top10" dxfId="141" priority="47" percent="1" rank="10"/>
  </conditionalFormatting>
  <conditionalFormatting sqref="I21 K21 M21 O21 Q21 S21 U21 W21 Y21 AA21 AC21 AE21 AG21 AI21 AK21 AM21 AO21 AQ21 AS21 AU21 AW21 AY21 BA21 BC21">
    <cfRule type="top10" dxfId="140" priority="46" percent="1" rank="10"/>
  </conditionalFormatting>
  <conditionalFormatting sqref="BC22 BA22 AY22 AW22 AU22 AS22 AQ22 AO22 AM22 AK22 AI22 AG22 AE22 AC22 AA22 Y22 W22 U22 S22 Q22 O22 M22 K22 I22">
    <cfRule type="top10" dxfId="139" priority="45" percent="1" rank="10"/>
  </conditionalFormatting>
  <conditionalFormatting sqref="I23 K23 O23 M23 Q23 S23 U23 W23 Y23 AA23 AC23 AE23 AG23 AI23 AK23 AM23 AO23 AQ23 AS23 AU23 AW23 AY23 BA23 BC23">
    <cfRule type="top10" dxfId="138" priority="44" percent="1" rank="10"/>
  </conditionalFormatting>
  <conditionalFormatting sqref="BC24 BA24 AY24 AW24 AU24 AS24 AQ24 AO24 AM24 AK24 AI24 AG24 AE24 AC24 AA24 Y24 W24 U24 S24 Q24 O24 M24 K24 I24">
    <cfRule type="top10" dxfId="137" priority="43" percent="1" rank="10"/>
  </conditionalFormatting>
  <conditionalFormatting sqref="I25 K25 M25 O25 Q25 S25 U25 W25 Y25 AA25 AC25 AE25 AG25 AI25 AK25 AM25 AO25 AQ25 AS25 AU25 AW25 AY25 BA25 BC25">
    <cfRule type="top10" dxfId="136" priority="42" percent="1" rank="10"/>
  </conditionalFormatting>
  <conditionalFormatting sqref="BC26 BA26 AY26 AW26 AU26 AS26 AQ26 AO26 AM26 AK26 AI26 AG26 AE26 AC26 AA26 Y26 W26 U26 S26 Q26 O26 M26 K26 I26">
    <cfRule type="top10" dxfId="135" priority="41" percent="1" rank="10"/>
  </conditionalFormatting>
  <conditionalFormatting sqref="I27 K27 M27 O27 Q27 S27 U27 W27 Y27 AA27 AC27 AE27 AG27 AI27 AK27 AM27 AO27 AQ27 AS27 AU27 AW27 AY27 BA27 BC27">
    <cfRule type="top10" dxfId="134" priority="40" percent="1" rank="10"/>
  </conditionalFormatting>
  <conditionalFormatting sqref="BC28 BA28 AY28 AW28 AU28 AS28 AQ28 AO28 AM28 AK28 AI28 AG28 AE28 AC28 AA28 Y28 W28 U28 S28 Q28 O28 M28 K28 I28">
    <cfRule type="top10" dxfId="133" priority="39" percent="1" rank="10"/>
  </conditionalFormatting>
  <conditionalFormatting sqref="I29 K29 M29 Q29 O29 S29 U29 Y29 W29 AA29 AC29 AE29 AG29 AI29 AK29 AM29 AO29 AQ29 AS29 AU29 AW29 AY29 BA29 BC29">
    <cfRule type="top10" dxfId="132" priority="38" percent="1" rank="10"/>
  </conditionalFormatting>
  <conditionalFormatting sqref="BC30 BA30 AY30 AW30 AU30 AS30 AQ30 AO30 AM30 AK30 AI30 AE30 AG30 AC30 AA30 Y30 W30 U30 S30 Q30 O30 M30 K30 I30">
    <cfRule type="top10" dxfId="131" priority="37" percent="1" rank="10"/>
  </conditionalFormatting>
  <conditionalFormatting sqref="I31 K31 M31 O31 Q31 S31 W31 U31 Y31 AC31 AA31 AE31 AG31 AI31 AK31 AM31 AO31 AQ31 AS31 AU31 AW31 AY31 BA31 BC31">
    <cfRule type="top10" dxfId="130" priority="36" percent="1" rank="10"/>
  </conditionalFormatting>
  <conditionalFormatting sqref="BC32 BA32 AY32 AW32 AU32 AS32 AQ32 AO32 AM32 AK32 AI32 AG32 AE32 AC32 AA32 Y32 W32 U32 S32 Q32 O32 M32 K32 I32">
    <cfRule type="top10" dxfId="129" priority="35" percent="1" rank="10"/>
  </conditionalFormatting>
  <conditionalFormatting sqref="I33 K33 M33 O33 Q33 S33 U33 W33 Y33 AA33 AC33 AE33 AG33 AI33 AK33 AM33 AQ33 AO33 AS33 AU33 AW33 AY33 BA33 BC33">
    <cfRule type="top10" dxfId="128" priority="34" percent="1" rank="10"/>
  </conditionalFormatting>
  <conditionalFormatting sqref="BC34 BA34 AY34 AW34 AU34 AS34 AQ34 AO34 AM34 AK34 AI34 AG34 AE34 AC34 AA34 Y34 W34 U34 S34 Q34 O34 M34 K34 I34">
    <cfRule type="top10" dxfId="127" priority="33" percent="1" rank="10"/>
  </conditionalFormatting>
  <conditionalFormatting sqref="I35 K35 M35 O35 Q35 S35 U35 W35 Y35 AA35 AC35 AE35 AG35 AI35 AK35 AM35 AO35 AQ35 AS35 AU35 AW35 AY35 BA35 BC35">
    <cfRule type="top10" dxfId="12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5" priority="31" percent="1" rank="10"/>
  </conditionalFormatting>
  <conditionalFormatting sqref="FZ8:GW8">
    <cfRule type="top10" dxfId="124" priority="30" percent="1" rank="10"/>
  </conditionalFormatting>
  <conditionalFormatting sqref="FZ9:GW9">
    <cfRule type="top10" dxfId="123" priority="29" percent="1" rank="10"/>
  </conditionalFormatting>
  <conditionalFormatting sqref="FZ10:GW10">
    <cfRule type="top10" dxfId="122" priority="28" percent="1" rank="10"/>
  </conditionalFormatting>
  <conditionalFormatting sqref="FZ11:GW11">
    <cfRule type="top10" dxfId="121" priority="27" percent="1" rank="10"/>
  </conditionalFormatting>
  <conditionalFormatting sqref="FZ12:GW12">
    <cfRule type="top10" dxfId="120" priority="26" percent="1" rank="10"/>
  </conditionalFormatting>
  <conditionalFormatting sqref="FZ13:GW13">
    <cfRule type="top10" dxfId="119" priority="25" percent="1" rank="10"/>
  </conditionalFormatting>
  <conditionalFormatting sqref="GX7:GX37">
    <cfRule type="top10" dxfId="118" priority="24" percent="1" rank="10"/>
  </conditionalFormatting>
  <conditionalFormatting sqref="FZ14:GW14">
    <cfRule type="top10" dxfId="117" priority="23" percent="1" rank="10"/>
  </conditionalFormatting>
  <conditionalFormatting sqref="FZ15:GW15">
    <cfRule type="top10" dxfId="116" priority="22" percent="1" rank="10"/>
  </conditionalFormatting>
  <conditionalFormatting sqref="FZ16:GW16">
    <cfRule type="top10" dxfId="115" priority="21" percent="1" rank="10"/>
  </conditionalFormatting>
  <conditionalFormatting sqref="FZ17:GW17">
    <cfRule type="top10" dxfId="114" priority="20" percent="1" rank="10"/>
  </conditionalFormatting>
  <conditionalFormatting sqref="FZ18:GW18">
    <cfRule type="top10" dxfId="113" priority="19" percent="1" rank="10"/>
  </conditionalFormatting>
  <conditionalFormatting sqref="FZ19:GW19">
    <cfRule type="top10" dxfId="112" priority="18" percent="1" rank="10"/>
  </conditionalFormatting>
  <conditionalFormatting sqref="FZ20:GW20">
    <cfRule type="top10" dxfId="111" priority="17" percent="1" rank="10"/>
  </conditionalFormatting>
  <conditionalFormatting sqref="FZ21:GW21">
    <cfRule type="top10" dxfId="110" priority="16" percent="1" rank="10"/>
  </conditionalFormatting>
  <conditionalFormatting sqref="FZ22:GW22">
    <cfRule type="top10" dxfId="109" priority="15" percent="1" rank="10"/>
  </conditionalFormatting>
  <conditionalFormatting sqref="FZ23:GW23">
    <cfRule type="top10" dxfId="108" priority="14" percent="1" rank="10"/>
  </conditionalFormatting>
  <conditionalFormatting sqref="FZ24:GW24">
    <cfRule type="top10" dxfId="107" priority="13" percent="1" rank="10"/>
  </conditionalFormatting>
  <conditionalFormatting sqref="FZ25:GW25">
    <cfRule type="top10" dxfId="106" priority="12" percent="1" rank="10"/>
  </conditionalFormatting>
  <conditionalFormatting sqref="FZ26:GW26">
    <cfRule type="top10" dxfId="105" priority="11" percent="1" rank="10"/>
  </conditionalFormatting>
  <conditionalFormatting sqref="FZ27:GW27">
    <cfRule type="top10" dxfId="104" priority="10" percent="1" rank="10"/>
  </conditionalFormatting>
  <conditionalFormatting sqref="FZ28:GW28">
    <cfRule type="top10" dxfId="103" priority="9" percent="1" rank="10"/>
  </conditionalFormatting>
  <conditionalFormatting sqref="FZ29:GW29">
    <cfRule type="top10" dxfId="102" priority="8" percent="1" rank="10"/>
  </conditionalFormatting>
  <conditionalFormatting sqref="FZ30:GW30">
    <cfRule type="top10" dxfId="101" priority="7" percent="1" rank="10"/>
  </conditionalFormatting>
  <conditionalFormatting sqref="FZ31:GW31">
    <cfRule type="top10" dxfId="100" priority="6" percent="1" rank="10"/>
  </conditionalFormatting>
  <conditionalFormatting sqref="FZ32:GW32">
    <cfRule type="top10" dxfId="99" priority="5" percent="1" rank="10"/>
  </conditionalFormatting>
  <conditionalFormatting sqref="FZ33:GW33">
    <cfRule type="top10" dxfId="98" priority="4" percent="1" rank="10"/>
  </conditionalFormatting>
  <conditionalFormatting sqref="FZ34:GW34">
    <cfRule type="top10" dxfId="97" priority="3" percent="1" rank="10"/>
  </conditionalFormatting>
  <conditionalFormatting sqref="FZ35:GW35">
    <cfRule type="top10" dxfId="96" priority="2" percent="1" rank="10"/>
  </conditionalFormatting>
  <conditionalFormatting sqref="FZ36:GW37">
    <cfRule type="top10" dxfId="95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DD4BE-E8C1-44FF-9F18-47E297443492}">
  <sheetPr codeName="Sheet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MID(H8,1,FIND("(",H8)-1)</f>
        <v>1時</v>
      </c>
      <c r="I1" t="str">
        <f t="shared" ref="I1:BT1" si="0">MID(I8,1,FIND("(",I8)-1)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MID(BU8,1,FIND("(",BU8)-1)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MID(EG8,1,FIND("(",EG8)-1)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MID(GS8,1,FIND("(",GS8)-1)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6" spans="1:230" ht="18" customHeight="1" x14ac:dyDescent="0.55000000000000004"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92</v>
      </c>
      <c r="BG6" t="s">
        <v>92</v>
      </c>
      <c r="BH6" t="s">
        <v>92</v>
      </c>
      <c r="BI6" t="s">
        <v>92</v>
      </c>
      <c r="BJ6" t="s">
        <v>92</v>
      </c>
      <c r="BK6" t="s">
        <v>92</v>
      </c>
      <c r="BL6" t="s">
        <v>92</v>
      </c>
      <c r="BM6" t="s">
        <v>92</v>
      </c>
      <c r="BN6" t="s">
        <v>92</v>
      </c>
      <c r="BO6" t="s">
        <v>92</v>
      </c>
      <c r="BP6" t="s">
        <v>92</v>
      </c>
      <c r="BQ6" t="s">
        <v>92</v>
      </c>
      <c r="BR6" t="s">
        <v>92</v>
      </c>
      <c r="BS6" t="s">
        <v>92</v>
      </c>
      <c r="BT6" t="s">
        <v>92</v>
      </c>
      <c r="BU6" t="s">
        <v>92</v>
      </c>
      <c r="BV6" t="s">
        <v>92</v>
      </c>
      <c r="BW6" t="s">
        <v>92</v>
      </c>
      <c r="BX6" t="s">
        <v>92</v>
      </c>
      <c r="BY6" t="s">
        <v>92</v>
      </c>
      <c r="BZ6" t="s">
        <v>92</v>
      </c>
      <c r="CA6" t="s">
        <v>92</v>
      </c>
      <c r="CB6" t="s">
        <v>92</v>
      </c>
      <c r="CC6" t="s">
        <v>92</v>
      </c>
      <c r="CD6" t="s">
        <v>1</v>
      </c>
      <c r="CE6" t="s">
        <v>1</v>
      </c>
      <c r="CF6" t="s">
        <v>1</v>
      </c>
      <c r="CG6" t="s">
        <v>1</v>
      </c>
      <c r="CH6" t="s">
        <v>1</v>
      </c>
      <c r="CI6" t="s">
        <v>1</v>
      </c>
      <c r="CJ6" t="s">
        <v>1</v>
      </c>
      <c r="CK6" t="s">
        <v>1</v>
      </c>
      <c r="CL6" t="s">
        <v>1</v>
      </c>
      <c r="CM6" t="s">
        <v>1</v>
      </c>
      <c r="CN6" t="s">
        <v>1</v>
      </c>
      <c r="CO6" t="s">
        <v>1</v>
      </c>
      <c r="CP6" t="s">
        <v>1</v>
      </c>
      <c r="CQ6" t="s">
        <v>1</v>
      </c>
      <c r="CR6" t="s">
        <v>1</v>
      </c>
      <c r="CS6" t="s">
        <v>1</v>
      </c>
      <c r="CT6" t="s">
        <v>1</v>
      </c>
      <c r="CU6" t="s">
        <v>1</v>
      </c>
      <c r="CV6" t="s">
        <v>1</v>
      </c>
      <c r="CW6" t="s">
        <v>1</v>
      </c>
      <c r="CX6" t="s">
        <v>1</v>
      </c>
      <c r="CY6" t="s">
        <v>1</v>
      </c>
      <c r="CZ6" t="s">
        <v>1</v>
      </c>
      <c r="DA6" t="s">
        <v>1</v>
      </c>
      <c r="DB6" t="s">
        <v>1</v>
      </c>
      <c r="DC6" t="s">
        <v>1</v>
      </c>
      <c r="DD6" t="s">
        <v>1</v>
      </c>
      <c r="DE6" t="s">
        <v>1</v>
      </c>
      <c r="DF6" t="s">
        <v>1</v>
      </c>
      <c r="DG6" t="s">
        <v>1</v>
      </c>
      <c r="DH6" t="s">
        <v>1</v>
      </c>
      <c r="DI6" t="s">
        <v>1</v>
      </c>
      <c r="DJ6" t="s">
        <v>1</v>
      </c>
      <c r="DK6" t="s">
        <v>1</v>
      </c>
      <c r="DL6" t="s">
        <v>1</v>
      </c>
      <c r="DM6" t="s">
        <v>1</v>
      </c>
      <c r="DN6" t="s">
        <v>1</v>
      </c>
      <c r="DO6" t="s">
        <v>1</v>
      </c>
      <c r="DP6" t="s">
        <v>1</v>
      </c>
      <c r="DQ6" t="s">
        <v>1</v>
      </c>
      <c r="DR6" t="s">
        <v>1</v>
      </c>
      <c r="DS6" t="s">
        <v>1</v>
      </c>
      <c r="DT6" t="s">
        <v>1</v>
      </c>
      <c r="DU6" t="s">
        <v>1</v>
      </c>
      <c r="DV6" t="s">
        <v>1</v>
      </c>
      <c r="DW6" t="s">
        <v>1</v>
      </c>
      <c r="DX6" t="s">
        <v>1</v>
      </c>
      <c r="DY6" t="s">
        <v>1</v>
      </c>
      <c r="DZ6" t="s">
        <v>1</v>
      </c>
      <c r="EA6" t="s">
        <v>1</v>
      </c>
      <c r="EB6" t="s">
        <v>118</v>
      </c>
      <c r="EC6" t="s">
        <v>118</v>
      </c>
      <c r="ED6" t="s">
        <v>118</v>
      </c>
      <c r="EE6" t="s">
        <v>118</v>
      </c>
      <c r="EF6" t="s">
        <v>118</v>
      </c>
      <c r="EG6" t="s">
        <v>118</v>
      </c>
      <c r="EH6" t="s">
        <v>118</v>
      </c>
      <c r="EI6" t="s">
        <v>118</v>
      </c>
      <c r="EJ6" t="s">
        <v>118</v>
      </c>
      <c r="EK6" t="s">
        <v>118</v>
      </c>
      <c r="EL6" t="s">
        <v>118</v>
      </c>
      <c r="EM6" t="s">
        <v>118</v>
      </c>
      <c r="EN6" t="s">
        <v>118</v>
      </c>
      <c r="EO6" t="s">
        <v>118</v>
      </c>
      <c r="EP6" t="s">
        <v>118</v>
      </c>
      <c r="EQ6" t="s">
        <v>118</v>
      </c>
      <c r="ER6" t="s">
        <v>118</v>
      </c>
      <c r="ES6" t="s">
        <v>118</v>
      </c>
      <c r="ET6" t="s">
        <v>118</v>
      </c>
      <c r="EU6" t="s">
        <v>118</v>
      </c>
      <c r="EV6" t="s">
        <v>118</v>
      </c>
      <c r="EW6" t="s">
        <v>118</v>
      </c>
      <c r="EX6" t="s">
        <v>118</v>
      </c>
      <c r="EY6" t="s">
        <v>118</v>
      </c>
      <c r="EZ6" t="s">
        <v>118</v>
      </c>
      <c r="FA6" t="s">
        <v>122</v>
      </c>
      <c r="FB6" t="s">
        <v>122</v>
      </c>
      <c r="FC6" t="s">
        <v>122</v>
      </c>
      <c r="FD6" t="s">
        <v>122</v>
      </c>
      <c r="FE6" t="s">
        <v>122</v>
      </c>
      <c r="FF6" t="s">
        <v>122</v>
      </c>
      <c r="FG6" t="s">
        <v>122</v>
      </c>
      <c r="FH6" t="s">
        <v>122</v>
      </c>
      <c r="FI6" t="s">
        <v>122</v>
      </c>
      <c r="FJ6" t="s">
        <v>122</v>
      </c>
      <c r="FK6" t="s">
        <v>122</v>
      </c>
      <c r="FL6" t="s">
        <v>122</v>
      </c>
      <c r="FM6" t="s">
        <v>122</v>
      </c>
      <c r="FN6" t="s">
        <v>122</v>
      </c>
      <c r="FO6" t="s">
        <v>122</v>
      </c>
      <c r="FP6" t="s">
        <v>122</v>
      </c>
      <c r="FQ6" t="s">
        <v>122</v>
      </c>
      <c r="FR6" t="s">
        <v>122</v>
      </c>
      <c r="FS6" t="s">
        <v>122</v>
      </c>
      <c r="FT6" t="s">
        <v>122</v>
      </c>
      <c r="FU6" t="s">
        <v>122</v>
      </c>
      <c r="FV6" t="s">
        <v>122</v>
      </c>
      <c r="FW6" t="s">
        <v>122</v>
      </c>
      <c r="FX6" t="s">
        <v>122</v>
      </c>
      <c r="FY6" t="s">
        <v>122</v>
      </c>
      <c r="FZ6" t="s">
        <v>120</v>
      </c>
      <c r="GA6" t="s">
        <v>120</v>
      </c>
      <c r="GB6" t="s">
        <v>120</v>
      </c>
      <c r="GC6" t="s">
        <v>120</v>
      </c>
      <c r="GD6" t="s">
        <v>120</v>
      </c>
      <c r="GE6" t="s">
        <v>120</v>
      </c>
      <c r="GF6" t="s">
        <v>120</v>
      </c>
      <c r="GG6" t="s">
        <v>120</v>
      </c>
      <c r="GH6" t="s">
        <v>120</v>
      </c>
      <c r="GI6" t="s">
        <v>120</v>
      </c>
      <c r="GJ6" t="s">
        <v>120</v>
      </c>
      <c r="GK6" t="s">
        <v>120</v>
      </c>
      <c r="GL6" t="s">
        <v>120</v>
      </c>
      <c r="GM6" t="s">
        <v>120</v>
      </c>
      <c r="GN6" t="s">
        <v>120</v>
      </c>
      <c r="GO6" t="s">
        <v>120</v>
      </c>
      <c r="GP6" t="s">
        <v>120</v>
      </c>
      <c r="GQ6" t="s">
        <v>120</v>
      </c>
      <c r="GR6" t="s">
        <v>120</v>
      </c>
      <c r="GS6" t="s">
        <v>120</v>
      </c>
      <c r="GT6" t="s">
        <v>120</v>
      </c>
      <c r="GU6" t="s">
        <v>120</v>
      </c>
      <c r="GV6" t="s">
        <v>120</v>
      </c>
      <c r="GW6" t="s">
        <v>120</v>
      </c>
      <c r="GX6" t="s">
        <v>120</v>
      </c>
      <c r="GY6" t="s">
        <v>4</v>
      </c>
    </row>
    <row r="7" spans="1:230" hidden="1" x14ac:dyDescent="0.55000000000000004">
      <c r="H7" t="str">
        <f>MID(H8,FIND("(",H8)+1,(FIND(")",H8))-(FIND("(",H8)+1))</f>
        <v>Kw</v>
      </c>
      <c r="I7" t="str">
        <f t="shared" ref="I7:BT7" si="4">MID(I8,FIND("(",I8)+1,(FIND(")",I8))-(FIND("(",I8)+1))</f>
        <v>金額</v>
      </c>
      <c r="J7" t="str">
        <f t="shared" si="4"/>
        <v>Kw</v>
      </c>
      <c r="K7" t="str">
        <f t="shared" si="4"/>
        <v>金額</v>
      </c>
      <c r="L7" t="str">
        <f t="shared" si="4"/>
        <v>Kw</v>
      </c>
      <c r="M7" t="str">
        <f t="shared" si="4"/>
        <v>金額</v>
      </c>
      <c r="N7" t="str">
        <f t="shared" si="4"/>
        <v>Kw</v>
      </c>
      <c r="O7" t="str">
        <f t="shared" si="4"/>
        <v>金額</v>
      </c>
      <c r="P7" t="str">
        <f t="shared" si="4"/>
        <v>Kw</v>
      </c>
      <c r="Q7" t="str">
        <f t="shared" si="4"/>
        <v>金額</v>
      </c>
      <c r="R7" t="str">
        <f t="shared" si="4"/>
        <v>Kw</v>
      </c>
      <c r="S7" t="str">
        <f t="shared" si="4"/>
        <v>金額</v>
      </c>
      <c r="T7" t="str">
        <f t="shared" si="4"/>
        <v>Kw</v>
      </c>
      <c r="U7" t="str">
        <f t="shared" si="4"/>
        <v>金額</v>
      </c>
      <c r="V7" t="str">
        <f t="shared" si="4"/>
        <v>Kw</v>
      </c>
      <c r="W7" t="str">
        <f t="shared" si="4"/>
        <v>金額</v>
      </c>
      <c r="X7" t="str">
        <f t="shared" si="4"/>
        <v>Kw</v>
      </c>
      <c r="Y7" t="str">
        <f t="shared" si="4"/>
        <v>金額</v>
      </c>
      <c r="Z7" t="str">
        <f t="shared" si="4"/>
        <v>Kw</v>
      </c>
      <c r="AA7" t="str">
        <f t="shared" si="4"/>
        <v>金額</v>
      </c>
      <c r="AB7" t="str">
        <f t="shared" si="4"/>
        <v>Kw</v>
      </c>
      <c r="AC7" t="str">
        <f t="shared" si="4"/>
        <v>金額</v>
      </c>
      <c r="AD7" t="str">
        <f t="shared" si="4"/>
        <v>Kw</v>
      </c>
      <c r="AE7" t="str">
        <f t="shared" si="4"/>
        <v>金額</v>
      </c>
      <c r="AF7" t="str">
        <f t="shared" si="4"/>
        <v>Kw</v>
      </c>
      <c r="AG7" t="str">
        <f t="shared" si="4"/>
        <v>金額</v>
      </c>
      <c r="AH7" t="str">
        <f t="shared" si="4"/>
        <v>Kw</v>
      </c>
      <c r="AI7" t="str">
        <f t="shared" si="4"/>
        <v>金額</v>
      </c>
      <c r="AJ7" t="str">
        <f t="shared" si="4"/>
        <v>Kw</v>
      </c>
      <c r="AK7" t="str">
        <f t="shared" si="4"/>
        <v>金額</v>
      </c>
      <c r="AL7" t="str">
        <f t="shared" si="4"/>
        <v>Kw</v>
      </c>
      <c r="AM7" t="str">
        <f t="shared" si="4"/>
        <v>金額</v>
      </c>
      <c r="AN7" t="str">
        <f t="shared" si="4"/>
        <v>Kw</v>
      </c>
      <c r="AO7" t="str">
        <f t="shared" si="4"/>
        <v>金額</v>
      </c>
      <c r="AP7" t="str">
        <f t="shared" si="4"/>
        <v>Kw</v>
      </c>
      <c r="AQ7" t="str">
        <f t="shared" si="4"/>
        <v>金額</v>
      </c>
      <c r="AR7" t="str">
        <f t="shared" si="4"/>
        <v>Kw</v>
      </c>
      <c r="AS7" t="str">
        <f t="shared" si="4"/>
        <v>金額</v>
      </c>
      <c r="AT7" t="str">
        <f t="shared" si="4"/>
        <v>Kw</v>
      </c>
      <c r="AU7" t="str">
        <f t="shared" si="4"/>
        <v>金額</v>
      </c>
      <c r="AV7" t="str">
        <f t="shared" si="4"/>
        <v>Kw</v>
      </c>
      <c r="AW7" t="str">
        <f t="shared" si="4"/>
        <v>金額</v>
      </c>
      <c r="AX7" t="str">
        <f t="shared" si="4"/>
        <v>Kw</v>
      </c>
      <c r="AY7" t="str">
        <f t="shared" si="4"/>
        <v>金額</v>
      </c>
      <c r="AZ7" t="str">
        <f t="shared" si="4"/>
        <v>Kw</v>
      </c>
      <c r="BA7" t="str">
        <f t="shared" si="4"/>
        <v>金額</v>
      </c>
      <c r="BB7" t="str">
        <f t="shared" si="4"/>
        <v>Kw</v>
      </c>
      <c r="BC7" t="str">
        <f t="shared" si="4"/>
        <v>金額</v>
      </c>
      <c r="BD7" t="str">
        <f t="shared" si="4"/>
        <v>Kw</v>
      </c>
      <c r="BE7" t="str">
        <f t="shared" si="4"/>
        <v>金額</v>
      </c>
      <c r="BF7" t="str">
        <f t="shared" si="4"/>
        <v>Kw</v>
      </c>
      <c r="BG7" t="str">
        <f t="shared" si="4"/>
        <v>Kw</v>
      </c>
      <c r="BH7" t="str">
        <f t="shared" si="4"/>
        <v>Kw</v>
      </c>
      <c r="BI7" t="str">
        <f t="shared" si="4"/>
        <v>Kw</v>
      </c>
      <c r="BJ7" t="str">
        <f t="shared" si="4"/>
        <v>Kw</v>
      </c>
      <c r="BK7" t="str">
        <f t="shared" si="4"/>
        <v>Kw</v>
      </c>
      <c r="BL7" t="str">
        <f t="shared" si="4"/>
        <v>Kw</v>
      </c>
      <c r="BM7" t="str">
        <f t="shared" si="4"/>
        <v>Kw</v>
      </c>
      <c r="BN7" t="str">
        <f t="shared" si="4"/>
        <v>Kw</v>
      </c>
      <c r="BO7" t="str">
        <f t="shared" si="4"/>
        <v>Kw</v>
      </c>
      <c r="BP7" t="str">
        <f t="shared" si="4"/>
        <v>Kw</v>
      </c>
      <c r="BQ7" t="str">
        <f t="shared" si="4"/>
        <v>Kw</v>
      </c>
      <c r="BR7" t="str">
        <f t="shared" si="4"/>
        <v>Kw</v>
      </c>
      <c r="BS7" t="str">
        <f t="shared" si="4"/>
        <v>Kw</v>
      </c>
      <c r="BT7" t="str">
        <f t="shared" si="4"/>
        <v>Kw</v>
      </c>
      <c r="BU7" t="str">
        <f t="shared" ref="BU7:EF7" si="5">MID(BU8,FIND("(",BU8)+1,(FIND(")",BU8))-(FIND("(",BU8)+1))</f>
        <v>Kw</v>
      </c>
      <c r="BV7" t="str">
        <f t="shared" si="5"/>
        <v>Kw</v>
      </c>
      <c r="BW7" t="str">
        <f t="shared" si="5"/>
        <v>Kw</v>
      </c>
      <c r="BX7" t="str">
        <f t="shared" si="5"/>
        <v>Kw</v>
      </c>
      <c r="BY7" t="str">
        <f t="shared" si="5"/>
        <v>Kw</v>
      </c>
      <c r="BZ7" t="str">
        <f t="shared" si="5"/>
        <v>Kw</v>
      </c>
      <c r="CA7" t="str">
        <f t="shared" si="5"/>
        <v>Kw</v>
      </c>
      <c r="CB7" t="str">
        <f t="shared" si="5"/>
        <v>Kw</v>
      </c>
      <c r="CC7" t="str">
        <f t="shared" si="5"/>
        <v>Kw</v>
      </c>
      <c r="CD7" t="str">
        <f t="shared" si="5"/>
        <v>Kw</v>
      </c>
      <c r="CE7" t="str">
        <f t="shared" si="5"/>
        <v>金額</v>
      </c>
      <c r="CF7" t="str">
        <f t="shared" si="5"/>
        <v>Kw</v>
      </c>
      <c r="CG7" t="str">
        <f t="shared" si="5"/>
        <v>金額</v>
      </c>
      <c r="CH7" t="str">
        <f t="shared" si="5"/>
        <v>Kw</v>
      </c>
      <c r="CI7" t="str">
        <f t="shared" si="5"/>
        <v>金額</v>
      </c>
      <c r="CJ7" t="str">
        <f t="shared" si="5"/>
        <v>Kw</v>
      </c>
      <c r="CK7" t="str">
        <f t="shared" si="5"/>
        <v>金額</v>
      </c>
      <c r="CL7" t="str">
        <f t="shared" si="5"/>
        <v>Kw</v>
      </c>
      <c r="CM7" t="str">
        <f t="shared" si="5"/>
        <v>金額</v>
      </c>
      <c r="CN7" t="str">
        <f t="shared" si="5"/>
        <v>Kw</v>
      </c>
      <c r="CO7" t="str">
        <f t="shared" si="5"/>
        <v>金額</v>
      </c>
      <c r="CP7" t="str">
        <f t="shared" si="5"/>
        <v>Kw</v>
      </c>
      <c r="CQ7" t="str">
        <f t="shared" si="5"/>
        <v>金額</v>
      </c>
      <c r="CR7" t="str">
        <f t="shared" si="5"/>
        <v>Kw</v>
      </c>
      <c r="CS7" t="str">
        <f t="shared" si="5"/>
        <v>金額</v>
      </c>
      <c r="CT7" t="str">
        <f t="shared" si="5"/>
        <v>Kw</v>
      </c>
      <c r="CU7" t="str">
        <f t="shared" si="5"/>
        <v>金額</v>
      </c>
      <c r="CV7" t="str">
        <f t="shared" si="5"/>
        <v>Kw</v>
      </c>
      <c r="CW7" t="str">
        <f t="shared" si="5"/>
        <v>金額</v>
      </c>
      <c r="CX7" t="str">
        <f t="shared" si="5"/>
        <v>Kw</v>
      </c>
      <c r="CY7" t="str">
        <f t="shared" si="5"/>
        <v>金額</v>
      </c>
      <c r="CZ7" t="str">
        <f t="shared" si="5"/>
        <v>Kw</v>
      </c>
      <c r="DA7" t="str">
        <f t="shared" si="5"/>
        <v>金額</v>
      </c>
      <c r="DB7" t="str">
        <f t="shared" si="5"/>
        <v>Kw</v>
      </c>
      <c r="DC7" t="str">
        <f t="shared" si="5"/>
        <v>金額</v>
      </c>
      <c r="DD7" t="str">
        <f t="shared" si="5"/>
        <v>Kw</v>
      </c>
      <c r="DE7" t="str">
        <f t="shared" si="5"/>
        <v>金額</v>
      </c>
      <c r="DF7" t="str">
        <f t="shared" si="5"/>
        <v>Kw</v>
      </c>
      <c r="DG7" t="str">
        <f t="shared" si="5"/>
        <v>金額</v>
      </c>
      <c r="DH7" t="str">
        <f t="shared" si="5"/>
        <v>Kw</v>
      </c>
      <c r="DI7" t="str">
        <f t="shared" si="5"/>
        <v>金額</v>
      </c>
      <c r="DJ7" t="str">
        <f t="shared" si="5"/>
        <v>Kw</v>
      </c>
      <c r="DK7" t="str">
        <f t="shared" si="5"/>
        <v>金額</v>
      </c>
      <c r="DL7" t="str">
        <f t="shared" si="5"/>
        <v>Kw</v>
      </c>
      <c r="DM7" t="str">
        <f t="shared" si="5"/>
        <v>金額</v>
      </c>
      <c r="DN7" t="str">
        <f t="shared" si="5"/>
        <v>Kw</v>
      </c>
      <c r="DO7" t="str">
        <f t="shared" si="5"/>
        <v>金額</v>
      </c>
      <c r="DP7" t="str">
        <f t="shared" si="5"/>
        <v>Kw</v>
      </c>
      <c r="DQ7" t="str">
        <f t="shared" si="5"/>
        <v>金額</v>
      </c>
      <c r="DR7" t="str">
        <f t="shared" si="5"/>
        <v>Kw</v>
      </c>
      <c r="DS7" t="str">
        <f t="shared" si="5"/>
        <v>金額</v>
      </c>
      <c r="DT7" t="str">
        <f t="shared" si="5"/>
        <v>Kw</v>
      </c>
      <c r="DU7" t="str">
        <f t="shared" si="5"/>
        <v>金額</v>
      </c>
      <c r="DV7" t="str">
        <f t="shared" si="5"/>
        <v>Kw</v>
      </c>
      <c r="DW7" t="str">
        <f t="shared" si="5"/>
        <v>金額</v>
      </c>
      <c r="DX7" t="str">
        <f t="shared" si="5"/>
        <v>Kw</v>
      </c>
      <c r="DY7" t="str">
        <f t="shared" si="5"/>
        <v>金額</v>
      </c>
      <c r="DZ7" t="str">
        <f>MID(DZ8,FIND("(",DZ8)+1,(FIND(")",DZ8))-(FIND("(",DZ8)+1))</f>
        <v>Kw</v>
      </c>
      <c r="EA7" t="str">
        <f t="shared" si="5"/>
        <v>金額</v>
      </c>
      <c r="EB7" t="str">
        <f t="shared" si="5"/>
        <v>Kw</v>
      </c>
      <c r="EC7" t="str">
        <f t="shared" si="5"/>
        <v>Kw</v>
      </c>
      <c r="ED7" t="str">
        <f t="shared" si="5"/>
        <v>Kw</v>
      </c>
      <c r="EE7" t="str">
        <f t="shared" si="5"/>
        <v>Kw</v>
      </c>
      <c r="EF7" t="str">
        <f t="shared" si="5"/>
        <v>Kw</v>
      </c>
      <c r="EG7" t="str">
        <f t="shared" ref="EG7:EY7" si="6">MID(EG8,FIND("(",EG8)+1,(FIND(")",EG8))-(FIND("(",EG8)+1))</f>
        <v>Kw</v>
      </c>
      <c r="EH7" t="str">
        <f t="shared" si="6"/>
        <v>Kw</v>
      </c>
      <c r="EI7" t="str">
        <f t="shared" si="6"/>
        <v>Kw</v>
      </c>
      <c r="EJ7" t="str">
        <f t="shared" si="6"/>
        <v>Kw</v>
      </c>
      <c r="EK7" t="str">
        <f t="shared" si="6"/>
        <v>Kw</v>
      </c>
      <c r="EL7" t="str">
        <f t="shared" si="6"/>
        <v>Kw</v>
      </c>
      <c r="EM7" t="str">
        <f t="shared" si="6"/>
        <v>Kw</v>
      </c>
      <c r="EN7" t="str">
        <f t="shared" si="6"/>
        <v>Kw</v>
      </c>
      <c r="EO7" t="str">
        <f t="shared" si="6"/>
        <v>Kw</v>
      </c>
      <c r="EP7" t="str">
        <f t="shared" si="6"/>
        <v>Kw</v>
      </c>
      <c r="EQ7" t="str">
        <f t="shared" si="6"/>
        <v>Kw</v>
      </c>
      <c r="ER7" t="str">
        <f t="shared" si="6"/>
        <v>Kw</v>
      </c>
      <c r="ES7" t="str">
        <f t="shared" si="6"/>
        <v>Kw</v>
      </c>
      <c r="ET7" t="str">
        <f t="shared" si="6"/>
        <v>Kw</v>
      </c>
      <c r="EU7" t="str">
        <f t="shared" si="6"/>
        <v>Kw</v>
      </c>
      <c r="EV7" t="str">
        <f t="shared" si="6"/>
        <v>Kw</v>
      </c>
      <c r="EW7" t="str">
        <f t="shared" si="6"/>
        <v>Kw</v>
      </c>
      <c r="EX7" t="str">
        <f t="shared" si="6"/>
        <v>Kw</v>
      </c>
      <c r="EY7" t="str">
        <f t="shared" si="6"/>
        <v>Kw</v>
      </c>
    </row>
    <row r="8" spans="1:230" x14ac:dyDescent="0.55000000000000004">
      <c r="B8" s="3" t="s">
        <v>85</v>
      </c>
      <c r="C8" s="3" t="s">
        <v>8</v>
      </c>
      <c r="D8" s="3" t="s">
        <v>9</v>
      </c>
      <c r="E8" s="3" t="s">
        <v>84</v>
      </c>
      <c r="F8" s="3" t="s">
        <v>89</v>
      </c>
      <c r="G8" s="3" t="s">
        <v>90</v>
      </c>
      <c r="H8" s="4" t="s">
        <v>10</v>
      </c>
      <c r="I8" s="4" t="s">
        <v>11</v>
      </c>
      <c r="J8" s="4" t="s">
        <v>13</v>
      </c>
      <c r="K8" s="4" t="s">
        <v>14</v>
      </c>
      <c r="L8" s="4" t="s">
        <v>16</v>
      </c>
      <c r="M8" s="4" t="s">
        <v>17</v>
      </c>
      <c r="N8" s="4" t="s">
        <v>19</v>
      </c>
      <c r="O8" s="4" t="s">
        <v>20</v>
      </c>
      <c r="P8" s="4" t="s">
        <v>22</v>
      </c>
      <c r="Q8" s="4" t="s">
        <v>23</v>
      </c>
      <c r="R8" s="4" t="s">
        <v>25</v>
      </c>
      <c r="S8" s="4" t="s">
        <v>26</v>
      </c>
      <c r="T8" s="4" t="s">
        <v>28</v>
      </c>
      <c r="U8" s="4" t="s">
        <v>29</v>
      </c>
      <c r="V8" s="4" t="s">
        <v>31</v>
      </c>
      <c r="W8" s="4" t="s">
        <v>32</v>
      </c>
      <c r="X8" s="4" t="s">
        <v>34</v>
      </c>
      <c r="Y8" s="4" t="s">
        <v>35</v>
      </c>
      <c r="Z8" s="4" t="s">
        <v>37</v>
      </c>
      <c r="AA8" s="4" t="s">
        <v>38</v>
      </c>
      <c r="AB8" s="4" t="s">
        <v>40</v>
      </c>
      <c r="AC8" s="4" t="s">
        <v>41</v>
      </c>
      <c r="AD8" s="4" t="s">
        <v>43</v>
      </c>
      <c r="AE8" s="4" t="s">
        <v>44</v>
      </c>
      <c r="AF8" s="4" t="s">
        <v>46</v>
      </c>
      <c r="AG8" s="4" t="s">
        <v>47</v>
      </c>
      <c r="AH8" s="4" t="s">
        <v>49</v>
      </c>
      <c r="AI8" s="4" t="s">
        <v>50</v>
      </c>
      <c r="AJ8" s="4" t="s">
        <v>52</v>
      </c>
      <c r="AK8" s="4" t="s">
        <v>53</v>
      </c>
      <c r="AL8" s="4" t="s">
        <v>55</v>
      </c>
      <c r="AM8" s="4" t="s">
        <v>56</v>
      </c>
      <c r="AN8" s="4" t="s">
        <v>58</v>
      </c>
      <c r="AO8" s="4" t="s">
        <v>59</v>
      </c>
      <c r="AP8" s="4" t="s">
        <v>61</v>
      </c>
      <c r="AQ8" s="4" t="s">
        <v>62</v>
      </c>
      <c r="AR8" s="4" t="s">
        <v>64</v>
      </c>
      <c r="AS8" s="4" t="s">
        <v>65</v>
      </c>
      <c r="AT8" s="4" t="s">
        <v>67</v>
      </c>
      <c r="AU8" s="4" t="s">
        <v>68</v>
      </c>
      <c r="AV8" s="4" t="s">
        <v>70</v>
      </c>
      <c r="AW8" s="4" t="s">
        <v>71</v>
      </c>
      <c r="AX8" s="4" t="s">
        <v>73</v>
      </c>
      <c r="AY8" s="4" t="s">
        <v>74</v>
      </c>
      <c r="AZ8" s="4" t="s">
        <v>76</v>
      </c>
      <c r="BA8" s="4" t="s">
        <v>77</v>
      </c>
      <c r="BB8" s="4" t="s">
        <v>79</v>
      </c>
      <c r="BC8" s="4" t="s">
        <v>80</v>
      </c>
      <c r="BD8" s="4" t="s">
        <v>117</v>
      </c>
      <c r="BE8" s="4" t="s">
        <v>83</v>
      </c>
      <c r="BF8" s="7" t="s">
        <v>10</v>
      </c>
      <c r="BG8" s="7" t="s">
        <v>13</v>
      </c>
      <c r="BH8" s="7" t="s">
        <v>16</v>
      </c>
      <c r="BI8" s="7" t="s">
        <v>19</v>
      </c>
      <c r="BJ8" s="7" t="s">
        <v>22</v>
      </c>
      <c r="BK8" s="7" t="s">
        <v>25</v>
      </c>
      <c r="BL8" s="7" t="s">
        <v>28</v>
      </c>
      <c r="BM8" s="7" t="s">
        <v>31</v>
      </c>
      <c r="BN8" s="7" t="s">
        <v>34</v>
      </c>
      <c r="BO8" s="7" t="s">
        <v>37</v>
      </c>
      <c r="BP8" s="7" t="s">
        <v>40</v>
      </c>
      <c r="BQ8" s="7" t="s">
        <v>43</v>
      </c>
      <c r="BR8" s="7" t="s">
        <v>46</v>
      </c>
      <c r="BS8" s="7" t="s">
        <v>49</v>
      </c>
      <c r="BT8" s="7" t="s">
        <v>52</v>
      </c>
      <c r="BU8" s="7" t="s">
        <v>55</v>
      </c>
      <c r="BV8" s="7" t="s">
        <v>58</v>
      </c>
      <c r="BW8" s="7" t="s">
        <v>61</v>
      </c>
      <c r="BX8" s="7" t="s">
        <v>64</v>
      </c>
      <c r="BY8" s="7" t="s">
        <v>67</v>
      </c>
      <c r="BZ8" s="7" t="s">
        <v>70</v>
      </c>
      <c r="CA8" s="7" t="s">
        <v>73</v>
      </c>
      <c r="CB8" s="7" t="s">
        <v>76</v>
      </c>
      <c r="CC8" s="7" t="s">
        <v>79</v>
      </c>
      <c r="CD8" s="5" t="s">
        <v>10</v>
      </c>
      <c r="CE8" s="5" t="s">
        <v>11</v>
      </c>
      <c r="CF8" s="5" t="s">
        <v>13</v>
      </c>
      <c r="CG8" s="5" t="s">
        <v>14</v>
      </c>
      <c r="CH8" s="5" t="s">
        <v>16</v>
      </c>
      <c r="CI8" s="5" t="s">
        <v>17</v>
      </c>
      <c r="CJ8" s="5" t="s">
        <v>19</v>
      </c>
      <c r="CK8" s="5" t="s">
        <v>20</v>
      </c>
      <c r="CL8" s="5" t="s">
        <v>22</v>
      </c>
      <c r="CM8" s="5" t="s">
        <v>23</v>
      </c>
      <c r="CN8" s="5" t="s">
        <v>25</v>
      </c>
      <c r="CO8" s="5" t="s">
        <v>26</v>
      </c>
      <c r="CP8" s="5" t="s">
        <v>28</v>
      </c>
      <c r="CQ8" s="5" t="s">
        <v>29</v>
      </c>
      <c r="CR8" s="5" t="s">
        <v>31</v>
      </c>
      <c r="CS8" s="5" t="s">
        <v>32</v>
      </c>
      <c r="CT8" s="5" t="s">
        <v>34</v>
      </c>
      <c r="CU8" s="5" t="s">
        <v>35</v>
      </c>
      <c r="CV8" s="5" t="s">
        <v>37</v>
      </c>
      <c r="CW8" s="5" t="s">
        <v>38</v>
      </c>
      <c r="CX8" s="5" t="s">
        <v>40</v>
      </c>
      <c r="CY8" s="5" t="s">
        <v>41</v>
      </c>
      <c r="CZ8" s="5" t="s">
        <v>43</v>
      </c>
      <c r="DA8" s="5" t="s">
        <v>44</v>
      </c>
      <c r="DB8" s="5" t="s">
        <v>46</v>
      </c>
      <c r="DC8" s="5" t="s">
        <v>47</v>
      </c>
      <c r="DD8" s="5" t="s">
        <v>49</v>
      </c>
      <c r="DE8" s="5" t="s">
        <v>50</v>
      </c>
      <c r="DF8" s="5" t="s">
        <v>52</v>
      </c>
      <c r="DG8" s="5" t="s">
        <v>53</v>
      </c>
      <c r="DH8" s="5" t="s">
        <v>55</v>
      </c>
      <c r="DI8" s="5" t="s">
        <v>56</v>
      </c>
      <c r="DJ8" s="5" t="s">
        <v>58</v>
      </c>
      <c r="DK8" s="5" t="s">
        <v>59</v>
      </c>
      <c r="DL8" s="5" t="s">
        <v>61</v>
      </c>
      <c r="DM8" s="5" t="s">
        <v>62</v>
      </c>
      <c r="DN8" s="5" t="s">
        <v>64</v>
      </c>
      <c r="DO8" s="5" t="s">
        <v>65</v>
      </c>
      <c r="DP8" s="5" t="s">
        <v>67</v>
      </c>
      <c r="DQ8" s="5" t="s">
        <v>68</v>
      </c>
      <c r="DR8" s="5" t="s">
        <v>70</v>
      </c>
      <c r="DS8" s="5" t="s">
        <v>71</v>
      </c>
      <c r="DT8" s="5" t="s">
        <v>73</v>
      </c>
      <c r="DU8" s="5" t="s">
        <v>74</v>
      </c>
      <c r="DV8" s="5" t="s">
        <v>76</v>
      </c>
      <c r="DW8" s="5" t="s">
        <v>77</v>
      </c>
      <c r="DX8" s="5" t="s">
        <v>79</v>
      </c>
      <c r="DY8" s="5" t="s">
        <v>80</v>
      </c>
      <c r="DZ8" s="5" t="s">
        <v>117</v>
      </c>
      <c r="EA8" s="5" t="s">
        <v>83</v>
      </c>
      <c r="EB8" s="8" t="s">
        <v>10</v>
      </c>
      <c r="EC8" s="8" t="s">
        <v>13</v>
      </c>
      <c r="ED8" s="8" t="s">
        <v>16</v>
      </c>
      <c r="EE8" s="8" t="s">
        <v>19</v>
      </c>
      <c r="EF8" s="8" t="s">
        <v>22</v>
      </c>
      <c r="EG8" s="8" t="s">
        <v>25</v>
      </c>
      <c r="EH8" s="8" t="s">
        <v>28</v>
      </c>
      <c r="EI8" s="8" t="s">
        <v>31</v>
      </c>
      <c r="EJ8" s="8" t="s">
        <v>34</v>
      </c>
      <c r="EK8" s="8" t="s">
        <v>37</v>
      </c>
      <c r="EL8" s="8" t="s">
        <v>40</v>
      </c>
      <c r="EM8" s="8" t="s">
        <v>43</v>
      </c>
      <c r="EN8" s="8" t="s">
        <v>46</v>
      </c>
      <c r="EO8" s="8" t="s">
        <v>49</v>
      </c>
      <c r="EP8" s="8" t="s">
        <v>52</v>
      </c>
      <c r="EQ8" s="8" t="s">
        <v>55</v>
      </c>
      <c r="ER8" s="8" t="s">
        <v>58</v>
      </c>
      <c r="ES8" s="8" t="s">
        <v>61</v>
      </c>
      <c r="ET8" s="8" t="s">
        <v>64</v>
      </c>
      <c r="EU8" s="8" t="s">
        <v>67</v>
      </c>
      <c r="EV8" s="8" t="s">
        <v>70</v>
      </c>
      <c r="EW8" s="8" t="s">
        <v>73</v>
      </c>
      <c r="EX8" s="8" t="s">
        <v>76</v>
      </c>
      <c r="EY8" s="8" t="s">
        <v>123</v>
      </c>
      <c r="EZ8" s="8" t="s">
        <v>117</v>
      </c>
      <c r="FA8" s="9" t="s">
        <v>10</v>
      </c>
      <c r="FB8" s="9" t="s">
        <v>13</v>
      </c>
      <c r="FC8" s="9" t="s">
        <v>16</v>
      </c>
      <c r="FD8" s="9" t="s">
        <v>19</v>
      </c>
      <c r="FE8" s="9" t="s">
        <v>22</v>
      </c>
      <c r="FF8" s="9" t="s">
        <v>25</v>
      </c>
      <c r="FG8" s="9" t="s">
        <v>28</v>
      </c>
      <c r="FH8" s="9" t="s">
        <v>31</v>
      </c>
      <c r="FI8" s="9" t="s">
        <v>34</v>
      </c>
      <c r="FJ8" s="9" t="s">
        <v>37</v>
      </c>
      <c r="FK8" s="9" t="s">
        <v>40</v>
      </c>
      <c r="FL8" s="9" t="s">
        <v>43</v>
      </c>
      <c r="FM8" s="9" t="s">
        <v>46</v>
      </c>
      <c r="FN8" s="9" t="s">
        <v>49</v>
      </c>
      <c r="FO8" s="9" t="s">
        <v>52</v>
      </c>
      <c r="FP8" s="9" t="s">
        <v>55</v>
      </c>
      <c r="FQ8" s="9" t="s">
        <v>58</v>
      </c>
      <c r="FR8" s="9" t="s">
        <v>61</v>
      </c>
      <c r="FS8" s="9" t="s">
        <v>64</v>
      </c>
      <c r="FT8" s="9" t="s">
        <v>67</v>
      </c>
      <c r="FU8" s="9" t="s">
        <v>70</v>
      </c>
      <c r="FV8" s="9" t="s">
        <v>73</v>
      </c>
      <c r="FW8" s="9" t="s">
        <v>76</v>
      </c>
      <c r="FX8" s="9" t="s">
        <v>123</v>
      </c>
      <c r="FY8" s="9" t="s">
        <v>117</v>
      </c>
      <c r="FZ8" s="8" t="s">
        <v>10</v>
      </c>
      <c r="GA8" s="8" t="s">
        <v>13</v>
      </c>
      <c r="GB8" s="8" t="s">
        <v>16</v>
      </c>
      <c r="GC8" s="8" t="s">
        <v>19</v>
      </c>
      <c r="GD8" s="8" t="s">
        <v>22</v>
      </c>
      <c r="GE8" s="8" t="s">
        <v>25</v>
      </c>
      <c r="GF8" s="8" t="s">
        <v>28</v>
      </c>
      <c r="GG8" s="8" t="s">
        <v>31</v>
      </c>
      <c r="GH8" s="8" t="s">
        <v>34</v>
      </c>
      <c r="GI8" s="8" t="s">
        <v>37</v>
      </c>
      <c r="GJ8" s="8" t="s">
        <v>40</v>
      </c>
      <c r="GK8" s="8" t="s">
        <v>43</v>
      </c>
      <c r="GL8" s="8" t="s">
        <v>46</v>
      </c>
      <c r="GM8" s="8" t="s">
        <v>49</v>
      </c>
      <c r="GN8" s="8" t="s">
        <v>52</v>
      </c>
      <c r="GO8" s="8" t="s">
        <v>55</v>
      </c>
      <c r="GP8" s="8" t="s">
        <v>58</v>
      </c>
      <c r="GQ8" s="8" t="s">
        <v>61</v>
      </c>
      <c r="GR8" s="8" t="s">
        <v>64</v>
      </c>
      <c r="GS8" s="8" t="s">
        <v>67</v>
      </c>
      <c r="GT8" s="8" t="s">
        <v>70</v>
      </c>
      <c r="GU8" s="8" t="s">
        <v>73</v>
      </c>
      <c r="GV8" s="8" t="s">
        <v>76</v>
      </c>
      <c r="GW8" s="8" t="s">
        <v>79</v>
      </c>
      <c r="GX8" s="8" t="s">
        <v>117</v>
      </c>
      <c r="GY8" s="4" t="s">
        <v>12</v>
      </c>
      <c r="GZ8" s="4" t="s">
        <v>15</v>
      </c>
      <c r="HA8" s="4" t="s">
        <v>18</v>
      </c>
      <c r="HB8" s="4" t="s">
        <v>21</v>
      </c>
      <c r="HC8" s="4" t="s">
        <v>24</v>
      </c>
      <c r="HD8" s="4" t="s">
        <v>27</v>
      </c>
      <c r="HE8" s="4" t="s">
        <v>30</v>
      </c>
      <c r="HF8" s="4" t="s">
        <v>33</v>
      </c>
      <c r="HG8" s="4" t="s">
        <v>36</v>
      </c>
      <c r="HH8" s="4" t="s">
        <v>39</v>
      </c>
      <c r="HI8" s="4" t="s">
        <v>42</v>
      </c>
      <c r="HJ8" s="4" t="s">
        <v>45</v>
      </c>
      <c r="HK8" s="4" t="s">
        <v>48</v>
      </c>
      <c r="HL8" s="4" t="s">
        <v>51</v>
      </c>
      <c r="HM8" s="4" t="s">
        <v>54</v>
      </c>
      <c r="HN8" s="4" t="s">
        <v>57</v>
      </c>
      <c r="HO8" s="4" t="s">
        <v>60</v>
      </c>
      <c r="HP8" s="4" t="s">
        <v>63</v>
      </c>
      <c r="HQ8" s="4" t="s">
        <v>66</v>
      </c>
      <c r="HR8" s="4" t="s">
        <v>69</v>
      </c>
      <c r="HS8" s="4" t="s">
        <v>72</v>
      </c>
      <c r="HT8" s="4" t="s">
        <v>75</v>
      </c>
      <c r="HU8" s="4" t="s">
        <v>78</v>
      </c>
      <c r="HV8" s="4" t="s">
        <v>81</v>
      </c>
    </row>
    <row r="9" spans="1:230" x14ac:dyDescent="0.55000000000000004">
      <c r="B9" s="12" t="s">
        <v>134</v>
      </c>
      <c r="C9" s="6" t="str">
        <f>TEXT(B9,"aaaa")</f>
        <v>水曜日</v>
      </c>
      <c r="D9" s="6"/>
      <c r="E9" s="6" t="str">
        <f>IF(OR(C9="土曜日",C9="日曜日",D9="〇"),"〇","")</f>
        <v/>
      </c>
      <c r="F9" s="6" t="s">
        <v>86</v>
      </c>
      <c r="G9" s="6" t="s">
        <v>87</v>
      </c>
      <c r="H9" s="3">
        <v>0.53800000000000003</v>
      </c>
      <c r="I9" s="3">
        <f>H9*VLOOKUP(LEFT(I$8,FIND("(",I$8)-1),基本シート!$B$6:$C$29,2,FALSE)</f>
        <v>16.09158</v>
      </c>
      <c r="J9" s="3">
        <v>0.36899999999999999</v>
      </c>
      <c r="K9" s="3">
        <f>J9*VLOOKUP(LEFT(K$8,FIND("(",K$8)-1),基本シート!$B$6:$C$29,2,FALSE)</f>
        <v>11.03679</v>
      </c>
      <c r="L9" s="3">
        <v>0.35399999999999998</v>
      </c>
      <c r="M9" s="3">
        <f>L9*VLOOKUP(LEFT(M$8,FIND("(",M$8)-1),基本シート!$B$6:$C$29,2,FALSE)</f>
        <v>10.588139999999999</v>
      </c>
      <c r="N9" s="3">
        <v>0.35</v>
      </c>
      <c r="O9" s="3">
        <f>N9*VLOOKUP(LEFT(O$8,FIND("(",O$8)-1),基本シート!$B$6:$C$29,2,FALSE)</f>
        <v>10.468499999999999</v>
      </c>
      <c r="P9" s="3">
        <v>0.53</v>
      </c>
      <c r="Q9" s="3">
        <f>P9*VLOOKUP(LEFT(Q$8,FIND("(",Q$8)-1),基本シート!$B$6:$C$29,2,FALSE)</f>
        <v>15.852300000000001</v>
      </c>
      <c r="R9" s="3">
        <v>0.61399999999999999</v>
      </c>
      <c r="S9" s="3">
        <f>R9*VLOOKUP(LEFT(S$8,FIND("(",S$8)-1),基本シート!$B$6:$C$29,2,FALSE)</f>
        <v>18.364740000000001</v>
      </c>
      <c r="T9" s="3">
        <v>0.35899999999999999</v>
      </c>
      <c r="U9" s="3">
        <f>T9*VLOOKUP(LEFT(U$8,FIND("(",U$8)-1),基本シート!$B$6:$C$29,2,FALSE)</f>
        <v>10.737689999999999</v>
      </c>
      <c r="V9" s="3">
        <v>0.35899999999999999</v>
      </c>
      <c r="W9" s="3">
        <f>V9*VLOOKUP(LEFT(W$8,FIND("(",W$8)-1),基本シート!$B$6:$C$29,2,FALSE)</f>
        <v>13.275819999999998</v>
      </c>
      <c r="X9" s="3">
        <v>0.85499999999999998</v>
      </c>
      <c r="Y9" s="3">
        <f>X9*VLOOKUP(LEFT(Y$8,FIND("(",Y$8)-1),基本シート!$B$6:$C$29,2,FALSE)</f>
        <v>31.617899999999995</v>
      </c>
      <c r="Z9" s="3">
        <v>0.53800000000000003</v>
      </c>
      <c r="AA9" s="3">
        <f>Z9*VLOOKUP(LEFT(AA$8,FIND("(",AA$8)-1),基本シート!$B$6:$C$29,2,FALSE)</f>
        <v>19.895240000000001</v>
      </c>
      <c r="AB9" s="3">
        <v>0.30299999999999999</v>
      </c>
      <c r="AC9" s="3">
        <f>AB9*VLOOKUP(LEFT(AC$8,FIND("(",AC$8)-1),基本シート!$B$6:$C$29,2,FALSE)</f>
        <v>11.204939999999999</v>
      </c>
      <c r="AD9" s="3">
        <v>0.29199999999999998</v>
      </c>
      <c r="AE9" s="3">
        <f>AD9*VLOOKUP(LEFT(AE$8,FIND("(",AE$8)-1),基本シート!$B$6:$C$29,2,FALSE)</f>
        <v>10.798159999999998</v>
      </c>
      <c r="AF9" s="3">
        <v>0.27200000000000002</v>
      </c>
      <c r="AG9" s="3">
        <f>AF9*VLOOKUP(LEFT(AG$8,FIND("(",AG$8)-1),基本シート!$B$6:$C$29,2,FALSE)</f>
        <v>10.05856</v>
      </c>
      <c r="AH9" s="3">
        <v>0.27600000000000002</v>
      </c>
      <c r="AI9" s="3">
        <f>AH9*VLOOKUP(LEFT(AI$8,FIND("(",AI$8)-1),基本シート!$B$6:$C$29,2,FALSE)</f>
        <v>10.206479999999999</v>
      </c>
      <c r="AJ9" s="3">
        <v>0.26700000000000002</v>
      </c>
      <c r="AK9" s="3">
        <f>AJ9*VLOOKUP(LEFT(AK$8,FIND("(",AK$8)-1),基本シート!$B$6:$C$29,2,FALSE)</f>
        <v>9.8736599999999992</v>
      </c>
      <c r="AL9" s="3">
        <v>0.27</v>
      </c>
      <c r="AM9" s="3">
        <f>AL9*VLOOKUP(LEFT(AM$8,FIND("(",AM$8)-1),基本シート!$B$6:$C$29,2,FALSE)</f>
        <v>9.9846000000000004</v>
      </c>
      <c r="AN9" s="3">
        <v>0.86199999999999999</v>
      </c>
      <c r="AO9" s="3">
        <f>AN9*VLOOKUP(LEFT(AO$8,FIND("(",AO$8)-1),基本シート!$B$6:$C$29,2,FALSE)</f>
        <v>31.876759999999997</v>
      </c>
      <c r="AP9" s="3">
        <v>1.909</v>
      </c>
      <c r="AQ9" s="3">
        <f>AP9*VLOOKUP(LEFT(AQ$8,FIND("(",AQ$8)-1),基本シート!$B$6:$C$29,2,FALSE)</f>
        <v>70.594819999999999</v>
      </c>
      <c r="AR9" s="3">
        <v>0.47899999999999998</v>
      </c>
      <c r="AS9" s="3">
        <f>AR9*VLOOKUP(LEFT(AS$8,FIND("(",AS$8)-1),基本シート!$B$6:$C$29,2,FALSE)</f>
        <v>17.713419999999999</v>
      </c>
      <c r="AT9" s="3">
        <v>0.96599999999999997</v>
      </c>
      <c r="AU9" s="3">
        <f>AT9*VLOOKUP(LEFT(AU$8,FIND("(",AU$8)-1),基本シート!$B$6:$C$29,2,FALSE)</f>
        <v>35.722679999999997</v>
      </c>
      <c r="AV9" s="3">
        <v>0.60299999999999998</v>
      </c>
      <c r="AW9" s="3">
        <f>AV9*VLOOKUP(LEFT(AW$8,FIND("(",AW$8)-1),基本シート!$B$6:$C$29,2,FALSE)</f>
        <v>22.298939999999998</v>
      </c>
      <c r="AX9" s="3">
        <v>0.77500000000000002</v>
      </c>
      <c r="AY9" s="3">
        <f>AX9*VLOOKUP(LEFT(AY$8,FIND("(",AY$8)-1),基本シート!$B$6:$C$29,2,FALSE)</f>
        <v>23.180250000000001</v>
      </c>
      <c r="AZ9" s="3">
        <v>0.66200000000000003</v>
      </c>
      <c r="BA9" s="3">
        <f>AZ9*VLOOKUP(LEFT(BA$8,FIND("(",BA$8)-1),基本シート!$B$6:$C$29,2,FALSE)</f>
        <v>19.800420000000003</v>
      </c>
      <c r="BB9" s="3">
        <v>0.376</v>
      </c>
      <c r="BC9" s="3">
        <f>BB9*VLOOKUP(LEFT(BC$8,FIND("(",BC$8)-1),基本シート!$B$6:$C$29,2,FALSE)</f>
        <v>11.24616</v>
      </c>
      <c r="BD9" s="3">
        <f t="shared" ref="BD9:BD38" si="7">SUM(H9,J9,L9,N9,P9,R9,T9,V9,X9,Z9,AB9,AD9,AF9,AH9,AJ9,AL9,AN9,AP9,AR9,AT9,AV9,AX9,AZ9,BB9)</f>
        <v>13.177999999999999</v>
      </c>
      <c r="BE9" s="3">
        <f t="shared" ref="BE9:BE38" si="8">ROUND(SUM(I9,K9,M9,O9,Q9,S9,U9,W9,Y9,AA9,AC9,AE9,AG9,AI9,AK9,AM9,AO9,AQ9,AS9,AU9,AW9,AY9,BA9,BC9),0)</f>
        <v>452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0.151</v>
      </c>
      <c r="BM9" s="3">
        <v>0.92</v>
      </c>
      <c r="BN9" s="3">
        <v>4.0279999999999996</v>
      </c>
      <c r="BO9" s="3">
        <v>5.1779999999999999</v>
      </c>
      <c r="BP9" s="3">
        <v>5.2050000000000001</v>
      </c>
      <c r="BQ9" s="3">
        <v>6.2590000000000003</v>
      </c>
      <c r="BR9" s="3">
        <v>3.8860000000000001</v>
      </c>
      <c r="BS9" s="3">
        <v>3.9860000000000002</v>
      </c>
      <c r="BT9" s="3">
        <v>1.4430000000000001</v>
      </c>
      <c r="BU9" s="3">
        <v>0.53100000000000003</v>
      </c>
      <c r="BV9" s="3">
        <v>0.53100000000000003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1E-3</v>
      </c>
      <c r="CQ9" s="3">
        <f>CP9*基本シート!$C$3</f>
        <v>1.6E-2</v>
      </c>
      <c r="CR9" s="3">
        <v>3.0000000000000001E-3</v>
      </c>
      <c r="CS9" s="3">
        <f>CR9*基本シート!$C$3</f>
        <v>4.8000000000000001E-2</v>
      </c>
      <c r="CT9" s="3">
        <v>4.1000000000000002E-2</v>
      </c>
      <c r="CU9" s="3">
        <f>CT9*基本シート!$C$3</f>
        <v>0.65600000000000003</v>
      </c>
      <c r="CV9" s="3">
        <v>1.3009999999999999</v>
      </c>
      <c r="CW9" s="3">
        <f>CV9*基本シート!$C$3</f>
        <v>20.815999999999999</v>
      </c>
      <c r="CX9" s="3">
        <v>4.8449999999999998</v>
      </c>
      <c r="CY9" s="3">
        <f>CX9*基本シート!$C$3</f>
        <v>77.52</v>
      </c>
      <c r="CZ9" s="3">
        <v>5.9669999999999996</v>
      </c>
      <c r="DA9" s="3">
        <f>CZ9*基本シート!$C$3</f>
        <v>95.471999999999994</v>
      </c>
      <c r="DB9" s="3">
        <v>3.6139999999999999</v>
      </c>
      <c r="DC9" s="3">
        <f>DB9*基本シート!$C$3</f>
        <v>57.823999999999998</v>
      </c>
      <c r="DD9" s="3">
        <v>3.71</v>
      </c>
      <c r="DE9" s="3">
        <f>DD9*基本シート!$C$3</f>
        <v>59.36</v>
      </c>
      <c r="DF9" s="3">
        <v>1.1759999999999999</v>
      </c>
      <c r="DG9" s="3">
        <f>DF9*基本シート!$C$3</f>
        <v>18.815999999999999</v>
      </c>
      <c r="DH9" s="3">
        <v>0.26500000000000001</v>
      </c>
      <c r="DI9" s="3">
        <f>DH9*基本シート!$C$3</f>
        <v>4.24</v>
      </c>
      <c r="DJ9" s="3">
        <v>1.4E-2</v>
      </c>
      <c r="DK9" s="3">
        <f>DJ9*基本シート!$C$3</f>
        <v>0.224</v>
      </c>
      <c r="DL9" s="3">
        <v>6.0000000000000001E-3</v>
      </c>
      <c r="DM9" s="3">
        <f>DL9*基本シート!$C$3</f>
        <v>9.6000000000000002E-2</v>
      </c>
      <c r="DN9" s="3">
        <v>4.0000000000000001E-3</v>
      </c>
      <c r="DO9" s="3">
        <f>DN9*基本シート!$C$3</f>
        <v>6.4000000000000001E-2</v>
      </c>
      <c r="DP9" s="3">
        <v>8.9999999999999993E-3</v>
      </c>
      <c r="DQ9" s="3">
        <f>DP9*基本シート!$C$3</f>
        <v>0.14399999999999999</v>
      </c>
      <c r="DR9" s="3">
        <v>4.0000000000000001E-3</v>
      </c>
      <c r="DS9" s="3">
        <f>DR9*基本シート!$C$3</f>
        <v>6.4000000000000001E-2</v>
      </c>
      <c r="DT9" s="3">
        <v>5.0000000000000001E-3</v>
      </c>
      <c r="DU9" s="3">
        <f>DT9*基本シート!$C$3</f>
        <v>0.08</v>
      </c>
      <c r="DV9" s="3">
        <v>2E-3</v>
      </c>
      <c r="DW9" s="3">
        <f>DV9*基本シート!$C$3</f>
        <v>3.2000000000000001E-2</v>
      </c>
      <c r="DX9" s="3">
        <v>0</v>
      </c>
      <c r="DY9" s="3">
        <f>DX9*基本シート!$C$3</f>
        <v>0</v>
      </c>
      <c r="DZ9" s="3">
        <f>SUM(CD9,CF9,CH9,CJ9,CL9,CN9,CP9,CR9,CT9,CV9,CX9,CZ9,DB9,DD9,DF9,DH9,DJ9,DL9,DN9,DP9,DR9,DT9,DV9,DX9)</f>
        <v>20.966999999999999</v>
      </c>
      <c r="EA9" s="3">
        <f>ROUND(DZ9*基本シート!$C$3,0)</f>
        <v>335</v>
      </c>
      <c r="EB9" s="3">
        <v>3.7999999999999999E-2</v>
      </c>
      <c r="EC9" s="3">
        <v>0.04</v>
      </c>
      <c r="ED9" s="3">
        <v>0.04</v>
      </c>
      <c r="EE9" s="3">
        <v>3.9E-2</v>
      </c>
      <c r="EF9" s="3">
        <v>0.04</v>
      </c>
      <c r="EG9" s="3">
        <v>0.02</v>
      </c>
      <c r="EH9" s="3">
        <v>2.8000000000000001E-2</v>
      </c>
      <c r="EI9" s="3">
        <v>0.59699999999999998</v>
      </c>
      <c r="EJ9" s="3">
        <v>3.1360000000000001</v>
      </c>
      <c r="EK9" s="3">
        <v>3.3420000000000001</v>
      </c>
      <c r="EL9" s="3">
        <v>5.7000000000000002E-2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2.5000000000000001E-2</v>
      </c>
      <c r="EY9" s="3">
        <v>2.9000000000000001E-2</v>
      </c>
      <c r="EZ9" s="3">
        <f>SUM(EB9:EY9)</f>
        <v>7.4310000000000009</v>
      </c>
      <c r="FA9" s="3">
        <v>3.7999999999999999E-2</v>
      </c>
      <c r="FB9" s="3">
        <v>0.04</v>
      </c>
      <c r="FC9" s="3">
        <v>0.04</v>
      </c>
      <c r="FD9" s="3">
        <v>3.9E-2</v>
      </c>
      <c r="FE9" s="3">
        <v>0.04</v>
      </c>
      <c r="FF9" s="3">
        <v>0.02</v>
      </c>
      <c r="FG9" s="3">
        <v>2.8000000000000001E-2</v>
      </c>
      <c r="FH9" s="3">
        <v>0.59699999999999998</v>
      </c>
      <c r="FI9" s="3">
        <v>3.1360000000000001</v>
      </c>
      <c r="FJ9" s="3">
        <v>3.3420000000000001</v>
      </c>
      <c r="FK9" s="3">
        <v>5.7000000000000002E-2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2.5000000000000001E-2</v>
      </c>
      <c r="FX9" s="3">
        <v>2.9000000000000001E-2</v>
      </c>
      <c r="FY9" s="3">
        <f>SUM(FA9:FX9)</f>
        <v>7.4310000000000009</v>
      </c>
      <c r="FZ9" s="3">
        <v>0.36899999999999999</v>
      </c>
      <c r="GA9" s="3">
        <v>0.35399999999999998</v>
      </c>
      <c r="GB9" s="3">
        <v>0.35</v>
      </c>
      <c r="GC9" s="3">
        <v>0.35699999999999998</v>
      </c>
      <c r="GD9" s="3">
        <v>0.53</v>
      </c>
      <c r="GE9" s="3">
        <v>0.42599999999999999</v>
      </c>
      <c r="GF9" s="3">
        <v>0.61399999999999999</v>
      </c>
      <c r="GG9" s="3">
        <v>0.35899999999999999</v>
      </c>
      <c r="GH9" s="3">
        <v>0.85499999999999998</v>
      </c>
      <c r="GI9" s="3">
        <v>0.53800000000000003</v>
      </c>
      <c r="GJ9" s="3">
        <v>0.30299999999999999</v>
      </c>
      <c r="GK9" s="3">
        <v>0.29199999999999998</v>
      </c>
      <c r="GL9" s="3">
        <v>0.27200000000000002</v>
      </c>
      <c r="GM9" s="3">
        <v>0.27600000000000002</v>
      </c>
      <c r="GN9" s="3">
        <v>0.26700000000000002</v>
      </c>
      <c r="GO9" s="3">
        <v>0.27</v>
      </c>
      <c r="GP9" s="3">
        <v>0.86199999999999999</v>
      </c>
      <c r="GQ9" s="3">
        <v>1.909</v>
      </c>
      <c r="GR9" s="3">
        <v>0.47899999999999998</v>
      </c>
      <c r="GS9" s="3">
        <v>0.96599999999999997</v>
      </c>
      <c r="GT9" s="3">
        <v>0.60299999999999998</v>
      </c>
      <c r="GU9" s="3">
        <v>0.77500000000000002</v>
      </c>
      <c r="GV9" s="3">
        <v>0.622</v>
      </c>
      <c r="GW9" s="3">
        <v>0.376</v>
      </c>
      <c r="GX9" s="3">
        <f>SUM(FZ9:GW9)</f>
        <v>13.023999999999999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 t="shared" ref="C10:C38" si="9">TEXT(B10,"aaaa")</f>
        <v>木曜日</v>
      </c>
      <c r="D10" s="6"/>
      <c r="E10" s="6" t="str">
        <f t="shared" ref="E10:E38" si="10">IF(OR(C10="土曜日",C10="日曜日",D10="〇"),"〇","")</f>
        <v/>
      </c>
      <c r="F10" s="6" t="s">
        <v>86</v>
      </c>
      <c r="G10" s="6" t="s">
        <v>86</v>
      </c>
      <c r="H10" s="3"/>
      <c r="I10" s="3">
        <f>H10*VLOOKUP(LEFT(I$8,FIND("(",I$8)-1),基本シート!$B$6:$C$29,2,FALSE)</f>
        <v>0</v>
      </c>
      <c r="J10" s="3"/>
      <c r="K10" s="3">
        <f>J10*VLOOKUP(LEFT(K$8,FIND("(",K$8)-1),基本シート!$B$6:$C$29,2,FALSE)</f>
        <v>0</v>
      </c>
      <c r="L10" s="3"/>
      <c r="M10" s="3">
        <f>L10*VLOOKUP(LEFT(M$8,FIND("(",M$8)-1),基本シート!$B$6:$C$29,2,FALSE)</f>
        <v>0</v>
      </c>
      <c r="N10" s="3"/>
      <c r="O10" s="3">
        <f>N10*VLOOKUP(LEFT(O$8,FIND("(",O$8)-1),基本シート!$B$6:$C$29,2,FALSE)</f>
        <v>0</v>
      </c>
      <c r="P10" s="3"/>
      <c r="Q10" s="3">
        <f>P10*VLOOKUP(LEFT(Q$8,FIND("(",Q$8)-1),基本シート!$B$6:$C$29,2,FALSE)</f>
        <v>0</v>
      </c>
      <c r="R10" s="3"/>
      <c r="S10" s="3">
        <f>R10*VLOOKUP(LEFT(S$8,FIND("(",S$8)-1),基本シート!$B$6:$C$29,2,FALSE)</f>
        <v>0</v>
      </c>
      <c r="T10" s="3"/>
      <c r="U10" s="3">
        <f>T10*VLOOKUP(LEFT(U$8,FIND("(",U$8)-1),基本シート!$B$6:$C$29,2,FALSE)</f>
        <v>0</v>
      </c>
      <c r="V10" s="3"/>
      <c r="W10" s="3">
        <f>V10*VLOOKUP(LEFT(W$8,FIND("(",W$8)-1),基本シート!$B$6:$C$29,2,FALSE)</f>
        <v>0</v>
      </c>
      <c r="X10" s="3"/>
      <c r="Y10" s="3">
        <f>X10*VLOOKUP(LEFT(Y$8,FIND("(",Y$8)-1),基本シート!$B$6:$C$29,2,FALSE)</f>
        <v>0</v>
      </c>
      <c r="Z10" s="3"/>
      <c r="AA10" s="3">
        <f>Z10*VLOOKUP(LEFT(AA$8,FIND("(",AA$8)-1),基本シート!$B$6:$C$29,2,FALSE)</f>
        <v>0</v>
      </c>
      <c r="AB10" s="3"/>
      <c r="AC10" s="3">
        <f>AB10*VLOOKUP(LEFT(AC$8,FIND("(",AC$8)-1),基本シート!$B$6:$C$29,2,FALSE)</f>
        <v>0</v>
      </c>
      <c r="AD10" s="3"/>
      <c r="AE10" s="3">
        <f>AD10*VLOOKUP(LEFT(AE$8,FIND("(",AE$8)-1),基本シート!$B$6:$C$29,2,FALSE)</f>
        <v>0</v>
      </c>
      <c r="AF10" s="3"/>
      <c r="AG10" s="3">
        <f>AF10*VLOOKUP(LEFT(AG$8,FIND("(",AG$8)-1),基本シート!$B$6:$C$29,2,FALSE)</f>
        <v>0</v>
      </c>
      <c r="AH10" s="3"/>
      <c r="AI10" s="3">
        <f>AH10*VLOOKUP(LEFT(AI$8,FIND("(",AI$8)-1),基本シート!$B$6:$C$29,2,FALSE)</f>
        <v>0</v>
      </c>
      <c r="AJ10" s="3"/>
      <c r="AK10" s="3">
        <f>AJ10*VLOOKUP(LEFT(AK$8,FIND("(",AK$8)-1),基本シート!$B$6:$C$29,2,FALSE)</f>
        <v>0</v>
      </c>
      <c r="AL10" s="3"/>
      <c r="AM10" s="3">
        <f>AL10*VLOOKUP(LEFT(AM$8,FIND("(",AM$8)-1),基本シート!$B$6:$C$29,2,FALSE)</f>
        <v>0</v>
      </c>
      <c r="AN10" s="3"/>
      <c r="AO10" s="3">
        <f>AN10*VLOOKUP(LEFT(AO$8,FIND("(",AO$8)-1),基本シート!$B$6:$C$29,2,FALSE)</f>
        <v>0</v>
      </c>
      <c r="AP10" s="3"/>
      <c r="AQ10" s="3">
        <f>AP10*VLOOKUP(LEFT(AQ$8,FIND("(",AQ$8)-1),基本シート!$B$6:$C$29,2,FALSE)</f>
        <v>0</v>
      </c>
      <c r="AR10" s="3"/>
      <c r="AS10" s="3">
        <f>AR10*VLOOKUP(LEFT(AS$8,FIND("(",AS$8)-1),基本シート!$B$6:$C$29,2,FALSE)</f>
        <v>0</v>
      </c>
      <c r="AT10" s="3"/>
      <c r="AU10" s="3">
        <f>AT10*VLOOKUP(LEFT(AU$8,FIND("(",AU$8)-1),基本シート!$B$6:$C$29,2,FALSE)</f>
        <v>0</v>
      </c>
      <c r="AV10" s="3"/>
      <c r="AW10" s="3">
        <f>AV10*VLOOKUP(LEFT(AW$8,FIND("(",AW$8)-1),基本シート!$B$6:$C$29,2,FALSE)</f>
        <v>0</v>
      </c>
      <c r="AX10" s="3"/>
      <c r="AY10" s="3">
        <f>AX10*VLOOKUP(LEFT(AY$8,FIND("(",AY$8)-1),基本シート!$B$6:$C$29,2,FALSE)</f>
        <v>0</v>
      </c>
      <c r="AZ10" s="3"/>
      <c r="BA10" s="3">
        <f>AZ10*VLOOKUP(LEFT(BA$8,FIND("(",BA$8)-1),基本シート!$B$6:$C$29,2,FALSE)</f>
        <v>0</v>
      </c>
      <c r="BB10" s="3"/>
      <c r="BC10" s="3">
        <f>BB10*VLOOKUP(LEFT(BC$8,FIND("(",BC$8)-1),基本シート!$B$6:$C$29,2,FALSE)</f>
        <v>0</v>
      </c>
      <c r="BD10" s="3">
        <f t="shared" si="7"/>
        <v>0</v>
      </c>
      <c r="BE10" s="3">
        <f>ROUND(SUM(I10,K10,M10,O10,Q10,S10,U10,W10,Y10,AA10,AC10,AE10,AG10,AI10,AK10,AM10,AO10,AQ10,AS10,AU10,AW10,AY10,BA10,BC10),0)</f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/>
      <c r="DZ10" s="3">
        <f t="shared" ref="DZ10:DZ38" si="11">SUM(CD10,CF10,CH10,CJ10,CL10,CN10,CP10,CR10,CT10,CV10,CX10,CZ10,DB10,DD10,DF10,DH10,DJ10,DL10,DN10,DP10,DR10,DT10,DV10,DX10)</f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ref="EZ10:EZ38" si="12">SUM(EB10:EY10)</f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ref="FY10:FY38" si="13">SUM(FA10:FX10)</f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ref="GX10:GX38" si="14">SUM(FZ10:GW10)</f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 t="shared" si="9"/>
        <v>金曜日</v>
      </c>
      <c r="D11" s="6" t="s">
        <v>82</v>
      </c>
      <c r="E11" s="6" t="str">
        <f t="shared" si="10"/>
        <v>〇</v>
      </c>
      <c r="F11" s="6" t="s">
        <v>86</v>
      </c>
      <c r="G11" s="6" t="s">
        <v>86</v>
      </c>
      <c r="H11" s="3"/>
      <c r="I11" s="3">
        <f>H11*VLOOKUP(LEFT(I$8,FIND("(",I$8)-1),基本シート!$B$6:$C$29,2,FALSE)</f>
        <v>0</v>
      </c>
      <c r="J11" s="3"/>
      <c r="K11" s="3">
        <f>J11*VLOOKUP(LEFT(K$8,FIND("(",K$8)-1),基本シート!$B$6:$C$29,2,FALSE)</f>
        <v>0</v>
      </c>
      <c r="L11" s="3"/>
      <c r="M11" s="3">
        <f>L11*VLOOKUP(LEFT(M$8,FIND("(",M$8)-1),基本シート!$B$6:$C$29,2,FALSE)</f>
        <v>0</v>
      </c>
      <c r="N11" s="3"/>
      <c r="O11" s="3">
        <f>N11*VLOOKUP(LEFT(O$8,FIND("(",O$8)-1),基本シート!$B$6:$C$29,2,FALSE)</f>
        <v>0</v>
      </c>
      <c r="P11" s="3"/>
      <c r="Q11" s="3">
        <f>P11*VLOOKUP(LEFT(Q$8,FIND("(",Q$8)-1),基本シート!$B$6:$C$29,2,FALSE)</f>
        <v>0</v>
      </c>
      <c r="R11" s="3"/>
      <c r="S11" s="3">
        <f>R11*VLOOKUP(LEFT(S$8,FIND("(",S$8)-1),基本シート!$B$6:$C$29,2,FALSE)</f>
        <v>0</v>
      </c>
      <c r="T11" s="3"/>
      <c r="U11" s="3">
        <f>T11*VLOOKUP(LEFT(U$8,FIND("(",U$8)-1),基本シート!$B$6:$C$29,2,FALSE)</f>
        <v>0</v>
      </c>
      <c r="V11" s="3"/>
      <c r="W11" s="3">
        <f>V11*VLOOKUP(LEFT(W$8,FIND("(",W$8)-1),基本シート!$B$6:$C$29,2,FALSE)</f>
        <v>0</v>
      </c>
      <c r="X11" s="3"/>
      <c r="Y11" s="3">
        <f>X11*VLOOKUP(LEFT(Y$8,FIND("(",Y$8)-1),基本シート!$B$6:$C$29,2,FALSE)</f>
        <v>0</v>
      </c>
      <c r="Z11" s="3"/>
      <c r="AA11" s="3">
        <f>Z11*VLOOKUP(LEFT(AA$8,FIND("(",AA$8)-1),基本シート!$B$6:$C$29,2,FALSE)</f>
        <v>0</v>
      </c>
      <c r="AB11" s="3"/>
      <c r="AC11" s="3">
        <f>AB11*VLOOKUP(LEFT(AC$8,FIND("(",AC$8)-1),基本シート!$B$6:$C$29,2,FALSE)</f>
        <v>0</v>
      </c>
      <c r="AD11" s="3"/>
      <c r="AE11" s="3">
        <f>AD11*VLOOKUP(LEFT(AE$8,FIND("(",AE$8)-1),基本シート!$B$6:$C$29,2,FALSE)</f>
        <v>0</v>
      </c>
      <c r="AF11" s="3"/>
      <c r="AG11" s="3">
        <f>AF11*VLOOKUP(LEFT(AG$8,FIND("(",AG$8)-1),基本シート!$B$6:$C$29,2,FALSE)</f>
        <v>0</v>
      </c>
      <c r="AH11" s="3"/>
      <c r="AI11" s="3">
        <f>AH11*VLOOKUP(LEFT(AI$8,FIND("(",AI$8)-1),基本シート!$B$6:$C$29,2,FALSE)</f>
        <v>0</v>
      </c>
      <c r="AJ11" s="3"/>
      <c r="AK11" s="3">
        <f>AJ11*VLOOKUP(LEFT(AK$8,FIND("(",AK$8)-1),基本シート!$B$6:$C$29,2,FALSE)</f>
        <v>0</v>
      </c>
      <c r="AL11" s="3"/>
      <c r="AM11" s="3">
        <f>AL11*VLOOKUP(LEFT(AM$8,FIND("(",AM$8)-1),基本シート!$B$6:$C$29,2,FALSE)</f>
        <v>0</v>
      </c>
      <c r="AN11" s="3"/>
      <c r="AO11" s="3">
        <f>AN11*VLOOKUP(LEFT(AO$8,FIND("(",AO$8)-1),基本シート!$B$6:$C$29,2,FALSE)</f>
        <v>0</v>
      </c>
      <c r="AP11" s="3"/>
      <c r="AQ11" s="3">
        <f>AP11*VLOOKUP(LEFT(AQ$8,FIND("(",AQ$8)-1),基本シート!$B$6:$C$29,2,FALSE)</f>
        <v>0</v>
      </c>
      <c r="AR11" s="3"/>
      <c r="AS11" s="3">
        <f>AR11*VLOOKUP(LEFT(AS$8,FIND("(",AS$8)-1),基本シート!$B$6:$C$29,2,FALSE)</f>
        <v>0</v>
      </c>
      <c r="AT11" s="3"/>
      <c r="AU11" s="3">
        <f>AT11*VLOOKUP(LEFT(AU$8,FIND("(",AU$8)-1),基本シート!$B$6:$C$29,2,FALSE)</f>
        <v>0</v>
      </c>
      <c r="AV11" s="3"/>
      <c r="AW11" s="3">
        <f>AV11*VLOOKUP(LEFT(AW$8,FIND("(",AW$8)-1),基本シート!$B$6:$C$29,2,FALSE)</f>
        <v>0</v>
      </c>
      <c r="AX11" s="3"/>
      <c r="AY11" s="3">
        <f>AX11*VLOOKUP(LEFT(AY$8,FIND("(",AY$8)-1),基本シート!$B$6:$C$29,2,FALSE)</f>
        <v>0</v>
      </c>
      <c r="AZ11" s="3"/>
      <c r="BA11" s="3">
        <f>AZ11*VLOOKUP(LEFT(BA$8,FIND("(",BA$8)-1),基本シート!$B$6:$C$29,2,FALSE)</f>
        <v>0</v>
      </c>
      <c r="BB11" s="3"/>
      <c r="BC11" s="3">
        <f>BB11*VLOOKUP(LEFT(BC$8,FIND("(",BC$8)-1),基本シート!$B$6:$C$29,2,FALSE)</f>
        <v>0</v>
      </c>
      <c r="BD11" s="3">
        <f>SUM(H11,J11,L11,N11,P11,R11,T11,V11,X11,Z11,AB11,AD11,AF11,AH11,AJ11,AL11,AN11,AP11,AR11,AT11,AV11,AX11,AZ11,BB11)</f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/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 t="shared" si="9"/>
        <v>土曜日</v>
      </c>
      <c r="D12" s="6"/>
      <c r="E12" s="6" t="str">
        <f t="shared" si="10"/>
        <v>〇</v>
      </c>
      <c r="F12" s="6" t="s">
        <v>87</v>
      </c>
      <c r="G12" s="6" t="s">
        <v>88</v>
      </c>
      <c r="H12" s="3"/>
      <c r="I12" s="3">
        <f>H12*VLOOKUP(LEFT(I$8,FIND("(",I$8)-1),基本シート!$B$6:$C$29,2,FALSE)</f>
        <v>0</v>
      </c>
      <c r="J12" s="3"/>
      <c r="K12" s="3">
        <f>J12*VLOOKUP(LEFT(K$8,FIND("(",K$8)-1),基本シート!$B$6:$C$29,2,FALSE)</f>
        <v>0</v>
      </c>
      <c r="L12" s="3"/>
      <c r="M12" s="3">
        <f>L12*VLOOKUP(LEFT(M$8,FIND("(",M$8)-1),基本シート!$B$6:$C$29,2,FALSE)</f>
        <v>0</v>
      </c>
      <c r="N12" s="3"/>
      <c r="O12" s="3">
        <f>N12*VLOOKUP(LEFT(O$8,FIND("(",O$8)-1),基本シート!$B$6:$C$29,2,FALSE)</f>
        <v>0</v>
      </c>
      <c r="P12" s="3"/>
      <c r="Q12" s="3">
        <f>P12*VLOOKUP(LEFT(Q$8,FIND("(",Q$8)-1),基本シート!$B$6:$C$29,2,FALSE)</f>
        <v>0</v>
      </c>
      <c r="R12" s="3"/>
      <c r="S12" s="3">
        <f>R12*VLOOKUP(LEFT(S$8,FIND("(",S$8)-1),基本シート!$B$6:$C$29,2,FALSE)</f>
        <v>0</v>
      </c>
      <c r="T12" s="3"/>
      <c r="U12" s="3">
        <f>T12*VLOOKUP(LEFT(U$8,FIND("(",U$8)-1),基本シート!$B$6:$C$29,2,FALSE)</f>
        <v>0</v>
      </c>
      <c r="V12" s="3"/>
      <c r="W12" s="3">
        <f>V12*VLOOKUP(LEFT(W$8,FIND("(",W$8)-1),基本シート!$B$6:$C$29,2,FALSE)</f>
        <v>0</v>
      </c>
      <c r="X12" s="3"/>
      <c r="Y12" s="3">
        <f>X12*VLOOKUP(LEFT(Y$8,FIND("(",Y$8)-1),基本シート!$B$6:$C$29,2,FALSE)</f>
        <v>0</v>
      </c>
      <c r="Z12" s="3"/>
      <c r="AA12" s="3">
        <f>Z12*VLOOKUP(LEFT(AA$8,FIND("(",AA$8)-1),基本シート!$B$6:$C$29,2,FALSE)</f>
        <v>0</v>
      </c>
      <c r="AB12" s="3"/>
      <c r="AC12" s="3">
        <f>AB12*VLOOKUP(LEFT(AC$8,FIND("(",AC$8)-1),基本シート!$B$6:$C$29,2,FALSE)</f>
        <v>0</v>
      </c>
      <c r="AD12" s="3"/>
      <c r="AE12" s="3">
        <f>AD12*VLOOKUP(LEFT(AE$8,FIND("(",AE$8)-1),基本シート!$B$6:$C$29,2,FALSE)</f>
        <v>0</v>
      </c>
      <c r="AF12" s="3"/>
      <c r="AG12" s="3">
        <f>AF12*VLOOKUP(LEFT(AG$8,FIND("(",AG$8)-1),基本シート!$B$6:$C$29,2,FALSE)</f>
        <v>0</v>
      </c>
      <c r="AH12" s="3"/>
      <c r="AI12" s="3">
        <f>AH12*VLOOKUP(LEFT(AI$8,FIND("(",AI$8)-1),基本シート!$B$6:$C$29,2,FALSE)</f>
        <v>0</v>
      </c>
      <c r="AJ12" s="3"/>
      <c r="AK12" s="3">
        <f>AJ12*VLOOKUP(LEFT(AK$8,FIND("(",AK$8)-1),基本シート!$B$6:$C$29,2,FALSE)</f>
        <v>0</v>
      </c>
      <c r="AL12" s="3"/>
      <c r="AM12" s="3">
        <f>AL12*VLOOKUP(LEFT(AM$8,FIND("(",AM$8)-1),基本シート!$B$6:$C$29,2,FALSE)</f>
        <v>0</v>
      </c>
      <c r="AN12" s="3"/>
      <c r="AO12" s="3">
        <f>AN12*VLOOKUP(LEFT(AO$8,FIND("(",AO$8)-1),基本シート!$B$6:$C$29,2,FALSE)</f>
        <v>0</v>
      </c>
      <c r="AP12" s="3"/>
      <c r="AQ12" s="3">
        <f>AP12*VLOOKUP(LEFT(AQ$8,FIND("(",AQ$8)-1),基本シート!$B$6:$C$29,2,FALSE)</f>
        <v>0</v>
      </c>
      <c r="AR12" s="3"/>
      <c r="AS12" s="3">
        <f>AR12*VLOOKUP(LEFT(AS$8,FIND("(",AS$8)-1),基本シート!$B$6:$C$29,2,FALSE)</f>
        <v>0</v>
      </c>
      <c r="AT12" s="3"/>
      <c r="AU12" s="3">
        <f>AT12*VLOOKUP(LEFT(AU$8,FIND("(",AU$8)-1),基本シート!$B$6:$C$29,2,FALSE)</f>
        <v>0</v>
      </c>
      <c r="AV12" s="3"/>
      <c r="AW12" s="3">
        <f>AV12*VLOOKUP(LEFT(AW$8,FIND("(",AW$8)-1),基本シート!$B$6:$C$29,2,FALSE)</f>
        <v>0</v>
      </c>
      <c r="AX12" s="3"/>
      <c r="AY12" s="3">
        <f>AX12*VLOOKUP(LEFT(AY$8,FIND("(",AY$8)-1),基本シート!$B$6:$C$29,2,FALSE)</f>
        <v>0</v>
      </c>
      <c r="AZ12" s="3"/>
      <c r="BA12" s="3">
        <f>AZ12*VLOOKUP(LEFT(BA$8,FIND("(",BA$8)-1),基本シート!$B$6:$C$29,2,FALSE)</f>
        <v>0</v>
      </c>
      <c r="BB12" s="3"/>
      <c r="BC12" s="3">
        <f>BB12*VLOOKUP(LEFT(BC$8,FIND("(",BC$8)-1),基本シート!$B$6:$C$29,2,FALSE)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/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 t="shared" si="9"/>
        <v>日曜日</v>
      </c>
      <c r="D13" s="6"/>
      <c r="E13" s="6" t="str">
        <f t="shared" si="10"/>
        <v>〇</v>
      </c>
      <c r="F13" s="6" t="s">
        <v>88</v>
      </c>
      <c r="G13" s="6" t="s">
        <v>88</v>
      </c>
      <c r="H13" s="3"/>
      <c r="I13" s="3">
        <f>H13*VLOOKUP(LEFT(I$8,FIND("(",I$8)-1),基本シート!$B$6:$C$29,2,FALSE)</f>
        <v>0</v>
      </c>
      <c r="J13" s="3"/>
      <c r="K13" s="3">
        <f>J13*VLOOKUP(LEFT(K$8,FIND("(",K$8)-1),基本シート!$B$6:$C$29,2,FALSE)</f>
        <v>0</v>
      </c>
      <c r="L13" s="3"/>
      <c r="M13" s="3">
        <f>L13*VLOOKUP(LEFT(M$8,FIND("(",M$8)-1),基本シート!$B$6:$C$29,2,FALSE)</f>
        <v>0</v>
      </c>
      <c r="N13" s="3"/>
      <c r="O13" s="3">
        <f>N13*VLOOKUP(LEFT(O$8,FIND("(",O$8)-1),基本シート!$B$6:$C$29,2,FALSE)</f>
        <v>0</v>
      </c>
      <c r="P13" s="3"/>
      <c r="Q13" s="3">
        <f>P13*VLOOKUP(LEFT(Q$8,FIND("(",Q$8)-1),基本シート!$B$6:$C$29,2,FALSE)</f>
        <v>0</v>
      </c>
      <c r="R13" s="3"/>
      <c r="S13" s="3">
        <f>R13*VLOOKUP(LEFT(S$8,FIND("(",S$8)-1),基本シート!$B$6:$C$29,2,FALSE)</f>
        <v>0</v>
      </c>
      <c r="T13" s="3"/>
      <c r="U13" s="3">
        <f>T13*VLOOKUP(LEFT(U$8,FIND("(",U$8)-1),基本シート!$B$6:$C$29,2,FALSE)</f>
        <v>0</v>
      </c>
      <c r="V13" s="3"/>
      <c r="W13" s="3">
        <f>V13*VLOOKUP(LEFT(W$8,FIND("(",W$8)-1),基本シート!$B$6:$C$29,2,FALSE)</f>
        <v>0</v>
      </c>
      <c r="X13" s="3"/>
      <c r="Y13" s="3">
        <f>X13*VLOOKUP(LEFT(Y$8,FIND("(",Y$8)-1),基本シート!$B$6:$C$29,2,FALSE)</f>
        <v>0</v>
      </c>
      <c r="Z13" s="3"/>
      <c r="AA13" s="3">
        <f>Z13*VLOOKUP(LEFT(AA$8,FIND("(",AA$8)-1),基本シート!$B$6:$C$29,2,FALSE)</f>
        <v>0</v>
      </c>
      <c r="AB13" s="3"/>
      <c r="AC13" s="3">
        <f>AB13*VLOOKUP(LEFT(AC$8,FIND("(",AC$8)-1),基本シート!$B$6:$C$29,2,FALSE)</f>
        <v>0</v>
      </c>
      <c r="AD13" s="3"/>
      <c r="AE13" s="3">
        <f>AD13*VLOOKUP(LEFT(AE$8,FIND("(",AE$8)-1),基本シート!$B$6:$C$29,2,FALSE)</f>
        <v>0</v>
      </c>
      <c r="AF13" s="3"/>
      <c r="AG13" s="3">
        <f>AF13*VLOOKUP(LEFT(AG$8,FIND("(",AG$8)-1),基本シート!$B$6:$C$29,2,FALSE)</f>
        <v>0</v>
      </c>
      <c r="AH13" s="3"/>
      <c r="AI13" s="3">
        <f>AH13*VLOOKUP(LEFT(AI$8,FIND("(",AI$8)-1),基本シート!$B$6:$C$29,2,FALSE)</f>
        <v>0</v>
      </c>
      <c r="AJ13" s="3"/>
      <c r="AK13" s="3">
        <f>AJ13*VLOOKUP(LEFT(AK$8,FIND("(",AK$8)-1),基本シート!$B$6:$C$29,2,FALSE)</f>
        <v>0</v>
      </c>
      <c r="AL13" s="3"/>
      <c r="AM13" s="3">
        <f>AL13*VLOOKUP(LEFT(AM$8,FIND("(",AM$8)-1),基本シート!$B$6:$C$29,2,FALSE)</f>
        <v>0</v>
      </c>
      <c r="AN13" s="3"/>
      <c r="AO13" s="3">
        <f>AN13*VLOOKUP(LEFT(AO$8,FIND("(",AO$8)-1),基本シート!$B$6:$C$29,2,FALSE)</f>
        <v>0</v>
      </c>
      <c r="AP13" s="3"/>
      <c r="AQ13" s="3">
        <f>AP13*VLOOKUP(LEFT(AQ$8,FIND("(",AQ$8)-1),基本シート!$B$6:$C$29,2,FALSE)</f>
        <v>0</v>
      </c>
      <c r="AR13" s="3"/>
      <c r="AS13" s="3">
        <f>AR13*VLOOKUP(LEFT(AS$8,FIND("(",AS$8)-1),基本シート!$B$6:$C$29,2,FALSE)</f>
        <v>0</v>
      </c>
      <c r="AT13" s="3"/>
      <c r="AU13" s="3">
        <f>AT13*VLOOKUP(LEFT(AU$8,FIND("(",AU$8)-1),基本シート!$B$6:$C$29,2,FALSE)</f>
        <v>0</v>
      </c>
      <c r="AV13" s="3"/>
      <c r="AW13" s="3">
        <f>AV13*VLOOKUP(LEFT(AW$8,FIND("(",AW$8)-1),基本シート!$B$6:$C$29,2,FALSE)</f>
        <v>0</v>
      </c>
      <c r="AX13" s="3"/>
      <c r="AY13" s="3">
        <f>AX13*VLOOKUP(LEFT(AY$8,FIND("(",AY$8)-1),基本シート!$B$6:$C$29,2,FALSE)</f>
        <v>0</v>
      </c>
      <c r="AZ13" s="3"/>
      <c r="BA13" s="3">
        <f>AZ13*VLOOKUP(LEFT(BA$8,FIND("(",BA$8)-1),基本シート!$B$6:$C$29,2,FALSE)</f>
        <v>0</v>
      </c>
      <c r="BB13" s="3"/>
      <c r="BC13" s="3">
        <f>BB13*VLOOKUP(LEFT(BC$8,FIND("(",BC$8)-1),基本シート!$B$6:$C$29,2,FALSE)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/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 t="shared" si="9"/>
        <v>月曜日</v>
      </c>
      <c r="D14" s="6"/>
      <c r="E14" s="6" t="str">
        <f t="shared" si="10"/>
        <v/>
      </c>
      <c r="F14" s="6" t="s">
        <v>88</v>
      </c>
      <c r="G14" s="6" t="s">
        <v>87</v>
      </c>
      <c r="H14" s="3"/>
      <c r="I14" s="3">
        <f>H14*VLOOKUP(LEFT(I$8,FIND("(",I$8)-1),基本シート!$B$6:$C$29,2,FALSE)</f>
        <v>0</v>
      </c>
      <c r="J14" s="3"/>
      <c r="K14" s="3">
        <f>J14*VLOOKUP(LEFT(K$8,FIND("(",K$8)-1),基本シート!$B$6:$C$29,2,FALSE)</f>
        <v>0</v>
      </c>
      <c r="L14" s="3"/>
      <c r="M14" s="3">
        <f>L14*VLOOKUP(LEFT(M$8,FIND("(",M$8)-1),基本シート!$B$6:$C$29,2,FALSE)</f>
        <v>0</v>
      </c>
      <c r="N14" s="3"/>
      <c r="O14" s="3">
        <f>N14*VLOOKUP(LEFT(O$8,FIND("(",O$8)-1),基本シート!$B$6:$C$29,2,FALSE)</f>
        <v>0</v>
      </c>
      <c r="P14" s="3"/>
      <c r="Q14" s="3">
        <f>P14*VLOOKUP(LEFT(Q$8,FIND("(",Q$8)-1),基本シート!$B$6:$C$29,2,FALSE)</f>
        <v>0</v>
      </c>
      <c r="R14" s="3"/>
      <c r="S14" s="3">
        <f>R14*VLOOKUP(LEFT(S$8,FIND("(",S$8)-1),基本シート!$B$6:$C$29,2,FALSE)</f>
        <v>0</v>
      </c>
      <c r="T14" s="3"/>
      <c r="U14" s="3">
        <f>T14*VLOOKUP(LEFT(U$8,FIND("(",U$8)-1),基本シート!$B$6:$C$29,2,FALSE)</f>
        <v>0</v>
      </c>
      <c r="V14" s="3"/>
      <c r="W14" s="3">
        <f>V14*VLOOKUP(LEFT(W$8,FIND("(",W$8)-1),基本シート!$B$6:$C$29,2,FALSE)</f>
        <v>0</v>
      </c>
      <c r="X14" s="3"/>
      <c r="Y14" s="3">
        <f>X14*VLOOKUP(LEFT(Y$8,FIND("(",Y$8)-1),基本シート!$B$6:$C$29,2,FALSE)</f>
        <v>0</v>
      </c>
      <c r="Z14" s="3"/>
      <c r="AA14" s="3">
        <f>Z14*VLOOKUP(LEFT(AA$8,FIND("(",AA$8)-1),基本シート!$B$6:$C$29,2,FALSE)</f>
        <v>0</v>
      </c>
      <c r="AB14" s="3"/>
      <c r="AC14" s="3">
        <f>AB14*VLOOKUP(LEFT(AC$8,FIND("(",AC$8)-1),基本シート!$B$6:$C$29,2,FALSE)</f>
        <v>0</v>
      </c>
      <c r="AD14" s="3"/>
      <c r="AE14" s="3">
        <f>AD14*VLOOKUP(LEFT(AE$8,FIND("(",AE$8)-1),基本シート!$B$6:$C$29,2,FALSE)</f>
        <v>0</v>
      </c>
      <c r="AF14" s="3"/>
      <c r="AG14" s="3">
        <f>AF14*VLOOKUP(LEFT(AG$8,FIND("(",AG$8)-1),基本シート!$B$6:$C$29,2,FALSE)</f>
        <v>0</v>
      </c>
      <c r="AH14" s="3"/>
      <c r="AI14" s="3">
        <f>AH14*VLOOKUP(LEFT(AI$8,FIND("(",AI$8)-1),基本シート!$B$6:$C$29,2,FALSE)</f>
        <v>0</v>
      </c>
      <c r="AJ14" s="3"/>
      <c r="AK14" s="3">
        <f>AJ14*VLOOKUP(LEFT(AK$8,FIND("(",AK$8)-1),基本シート!$B$6:$C$29,2,FALSE)</f>
        <v>0</v>
      </c>
      <c r="AL14" s="3"/>
      <c r="AM14" s="3">
        <f>AL14*VLOOKUP(LEFT(AM$8,FIND("(",AM$8)-1),基本シート!$B$6:$C$29,2,FALSE)</f>
        <v>0</v>
      </c>
      <c r="AN14" s="3"/>
      <c r="AO14" s="3">
        <f>AN14*VLOOKUP(LEFT(AO$8,FIND("(",AO$8)-1),基本シート!$B$6:$C$29,2,FALSE)</f>
        <v>0</v>
      </c>
      <c r="AP14" s="3"/>
      <c r="AQ14" s="3">
        <f>AP14*VLOOKUP(LEFT(AQ$8,FIND("(",AQ$8)-1),基本シート!$B$6:$C$29,2,FALSE)</f>
        <v>0</v>
      </c>
      <c r="AR14" s="3"/>
      <c r="AS14" s="3">
        <f>AR14*VLOOKUP(LEFT(AS$8,FIND("(",AS$8)-1),基本シート!$B$6:$C$29,2,FALSE)</f>
        <v>0</v>
      </c>
      <c r="AT14" s="3"/>
      <c r="AU14" s="3">
        <f>AT14*VLOOKUP(LEFT(AU$8,FIND("(",AU$8)-1),基本シート!$B$6:$C$29,2,FALSE)</f>
        <v>0</v>
      </c>
      <c r="AV14" s="3"/>
      <c r="AW14" s="3">
        <f>AV14*VLOOKUP(LEFT(AW$8,FIND("(",AW$8)-1),基本シート!$B$6:$C$29,2,FALSE)</f>
        <v>0</v>
      </c>
      <c r="AX14" s="3"/>
      <c r="AY14" s="3">
        <f>AX14*VLOOKUP(LEFT(AY$8,FIND("(",AY$8)-1),基本シート!$B$6:$C$29,2,FALSE)</f>
        <v>0</v>
      </c>
      <c r="AZ14" s="3"/>
      <c r="BA14" s="3">
        <f>AZ14*VLOOKUP(LEFT(BA$8,FIND("(",BA$8)-1),基本シート!$B$6:$C$29,2,FALSE)</f>
        <v>0</v>
      </c>
      <c r="BB14" s="3"/>
      <c r="BC14" s="3">
        <f>BB14*VLOOKUP(LEFT(BC$8,FIND("(",BC$8)-1),基本シート!$B$6:$C$29,2,FALSE)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/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 t="shared" si="9"/>
        <v>火曜日</v>
      </c>
      <c r="D15" s="6"/>
      <c r="E15" s="6" t="str">
        <f t="shared" si="10"/>
        <v/>
      </c>
      <c r="F15" s="6" t="s">
        <v>87</v>
      </c>
      <c r="G15" s="6" t="s">
        <v>87</v>
      </c>
      <c r="H15" s="3"/>
      <c r="I15" s="3">
        <f>H15*VLOOKUP(LEFT(I$8,FIND("(",I$8)-1),基本シート!$B$6:$C$29,2,FALSE)</f>
        <v>0</v>
      </c>
      <c r="J15" s="3"/>
      <c r="K15" s="3">
        <f>J15*VLOOKUP(LEFT(K$8,FIND("(",K$8)-1),基本シート!$B$6:$C$29,2,FALSE)</f>
        <v>0</v>
      </c>
      <c r="L15" s="3"/>
      <c r="M15" s="3">
        <f>L15*VLOOKUP(LEFT(M$8,FIND("(",M$8)-1),基本シート!$B$6:$C$29,2,FALSE)</f>
        <v>0</v>
      </c>
      <c r="N15" s="3"/>
      <c r="O15" s="3">
        <f>N15*VLOOKUP(LEFT(O$8,FIND("(",O$8)-1),基本シート!$B$6:$C$29,2,FALSE)</f>
        <v>0</v>
      </c>
      <c r="P15" s="3"/>
      <c r="Q15" s="3">
        <f>P15*VLOOKUP(LEFT(Q$8,FIND("(",Q$8)-1),基本シート!$B$6:$C$29,2,FALSE)</f>
        <v>0</v>
      </c>
      <c r="R15" s="3"/>
      <c r="S15" s="3">
        <f>R15*VLOOKUP(LEFT(S$8,FIND("(",S$8)-1),基本シート!$B$6:$C$29,2,FALSE)</f>
        <v>0</v>
      </c>
      <c r="T15" s="3"/>
      <c r="U15" s="3">
        <f>T15*VLOOKUP(LEFT(U$8,FIND("(",U$8)-1),基本シート!$B$6:$C$29,2,FALSE)</f>
        <v>0</v>
      </c>
      <c r="V15" s="3"/>
      <c r="W15" s="3">
        <f>V15*VLOOKUP(LEFT(W$8,FIND("(",W$8)-1),基本シート!$B$6:$C$29,2,FALSE)</f>
        <v>0</v>
      </c>
      <c r="X15" s="3"/>
      <c r="Y15" s="3">
        <f>X15*VLOOKUP(LEFT(Y$8,FIND("(",Y$8)-1),基本シート!$B$6:$C$29,2,FALSE)</f>
        <v>0</v>
      </c>
      <c r="Z15" s="3"/>
      <c r="AA15" s="3">
        <f>Z15*VLOOKUP(LEFT(AA$8,FIND("(",AA$8)-1),基本シート!$B$6:$C$29,2,FALSE)</f>
        <v>0</v>
      </c>
      <c r="AB15" s="3"/>
      <c r="AC15" s="3">
        <f>AB15*VLOOKUP(LEFT(AC$8,FIND("(",AC$8)-1),基本シート!$B$6:$C$29,2,FALSE)</f>
        <v>0</v>
      </c>
      <c r="AD15" s="3"/>
      <c r="AE15" s="3">
        <f>AD15*VLOOKUP(LEFT(AE$8,FIND("(",AE$8)-1),基本シート!$B$6:$C$29,2,FALSE)</f>
        <v>0</v>
      </c>
      <c r="AF15" s="3"/>
      <c r="AG15" s="3">
        <f>AF15*VLOOKUP(LEFT(AG$8,FIND("(",AG$8)-1),基本シート!$B$6:$C$29,2,FALSE)</f>
        <v>0</v>
      </c>
      <c r="AH15" s="3"/>
      <c r="AI15" s="3">
        <f>AH15*VLOOKUP(LEFT(AI$8,FIND("(",AI$8)-1),基本シート!$B$6:$C$29,2,FALSE)</f>
        <v>0</v>
      </c>
      <c r="AJ15" s="3"/>
      <c r="AK15" s="3">
        <f>AJ15*VLOOKUP(LEFT(AK$8,FIND("(",AK$8)-1),基本シート!$B$6:$C$29,2,FALSE)</f>
        <v>0</v>
      </c>
      <c r="AL15" s="3"/>
      <c r="AM15" s="3">
        <f>AL15*VLOOKUP(LEFT(AM$8,FIND("(",AM$8)-1),基本シート!$B$6:$C$29,2,FALSE)</f>
        <v>0</v>
      </c>
      <c r="AN15" s="3"/>
      <c r="AO15" s="3">
        <f>AN15*VLOOKUP(LEFT(AO$8,FIND("(",AO$8)-1),基本シート!$B$6:$C$29,2,FALSE)</f>
        <v>0</v>
      </c>
      <c r="AP15" s="3"/>
      <c r="AQ15" s="3">
        <f>AP15*VLOOKUP(LEFT(AQ$8,FIND("(",AQ$8)-1),基本シート!$B$6:$C$29,2,FALSE)</f>
        <v>0</v>
      </c>
      <c r="AR15" s="3"/>
      <c r="AS15" s="3">
        <f>AR15*VLOOKUP(LEFT(AS$8,FIND("(",AS$8)-1),基本シート!$B$6:$C$29,2,FALSE)</f>
        <v>0</v>
      </c>
      <c r="AT15" s="3"/>
      <c r="AU15" s="3">
        <f>AT15*VLOOKUP(LEFT(AU$8,FIND("(",AU$8)-1),基本シート!$B$6:$C$29,2,FALSE)</f>
        <v>0</v>
      </c>
      <c r="AV15" s="3"/>
      <c r="AW15" s="3">
        <f>AV15*VLOOKUP(LEFT(AW$8,FIND("(",AW$8)-1),基本シート!$B$6:$C$29,2,FALSE)</f>
        <v>0</v>
      </c>
      <c r="AX15" s="3"/>
      <c r="AY15" s="3">
        <f>AX15*VLOOKUP(LEFT(AY$8,FIND("(",AY$8)-1),基本シート!$B$6:$C$29,2,FALSE)</f>
        <v>0</v>
      </c>
      <c r="AZ15" s="3"/>
      <c r="BA15" s="3">
        <f>AZ15*VLOOKUP(LEFT(BA$8,FIND("(",BA$8)-1),基本シート!$B$6:$C$29,2,FALSE)</f>
        <v>0</v>
      </c>
      <c r="BB15" s="3"/>
      <c r="BC15" s="3">
        <f>BB15*VLOOKUP(LEFT(BC$8,FIND("(",BC$8)-1),基本シート!$B$6:$C$29,2,FALSE)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/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 t="shared" si="9"/>
        <v>水曜日</v>
      </c>
      <c r="D16" s="6"/>
      <c r="E16" s="6" t="str">
        <f t="shared" si="10"/>
        <v/>
      </c>
      <c r="F16" s="6" t="s">
        <v>88</v>
      </c>
      <c r="G16" s="6" t="s">
        <v>86</v>
      </c>
      <c r="H16" s="3"/>
      <c r="I16" s="3">
        <f>H16*VLOOKUP(LEFT(I$8,FIND("(",I$8)-1),基本シート!$B$6:$C$29,2,FALSE)</f>
        <v>0</v>
      </c>
      <c r="J16" s="3"/>
      <c r="K16" s="3">
        <f>J16*VLOOKUP(LEFT(K$8,FIND("(",K$8)-1),基本シート!$B$6:$C$29,2,FALSE)</f>
        <v>0</v>
      </c>
      <c r="L16" s="3"/>
      <c r="M16" s="3">
        <f>L16*VLOOKUP(LEFT(M$8,FIND("(",M$8)-1),基本シート!$B$6:$C$29,2,FALSE)</f>
        <v>0</v>
      </c>
      <c r="N16" s="3"/>
      <c r="O16" s="3">
        <f>N16*VLOOKUP(LEFT(O$8,FIND("(",O$8)-1),基本シート!$B$6:$C$29,2,FALSE)</f>
        <v>0</v>
      </c>
      <c r="P16" s="3"/>
      <c r="Q16" s="3">
        <f>P16*VLOOKUP(LEFT(Q$8,FIND("(",Q$8)-1),基本シート!$B$6:$C$29,2,FALSE)</f>
        <v>0</v>
      </c>
      <c r="R16" s="3"/>
      <c r="S16" s="3">
        <f>R16*VLOOKUP(LEFT(S$8,FIND("(",S$8)-1),基本シート!$B$6:$C$29,2,FALSE)</f>
        <v>0</v>
      </c>
      <c r="T16" s="3"/>
      <c r="U16" s="3">
        <f>T16*VLOOKUP(LEFT(U$8,FIND("(",U$8)-1),基本シート!$B$6:$C$29,2,FALSE)</f>
        <v>0</v>
      </c>
      <c r="V16" s="3"/>
      <c r="W16" s="3">
        <f>V16*VLOOKUP(LEFT(W$8,FIND("(",W$8)-1),基本シート!$B$6:$C$29,2,FALSE)</f>
        <v>0</v>
      </c>
      <c r="X16" s="3"/>
      <c r="Y16" s="3">
        <f>X16*VLOOKUP(LEFT(Y$8,FIND("(",Y$8)-1),基本シート!$B$6:$C$29,2,FALSE)</f>
        <v>0</v>
      </c>
      <c r="Z16" s="3"/>
      <c r="AA16" s="3">
        <f>Z16*VLOOKUP(LEFT(AA$8,FIND("(",AA$8)-1),基本シート!$B$6:$C$29,2,FALSE)</f>
        <v>0</v>
      </c>
      <c r="AB16" s="3"/>
      <c r="AC16" s="3">
        <f>AB16*VLOOKUP(LEFT(AC$8,FIND("(",AC$8)-1),基本シート!$B$6:$C$29,2,FALSE)</f>
        <v>0</v>
      </c>
      <c r="AD16" s="3"/>
      <c r="AE16" s="3">
        <f>AD16*VLOOKUP(LEFT(AE$8,FIND("(",AE$8)-1),基本シート!$B$6:$C$29,2,FALSE)</f>
        <v>0</v>
      </c>
      <c r="AF16" s="3"/>
      <c r="AG16" s="3">
        <f>AF16*VLOOKUP(LEFT(AG$8,FIND("(",AG$8)-1),基本シート!$B$6:$C$29,2,FALSE)</f>
        <v>0</v>
      </c>
      <c r="AH16" s="3"/>
      <c r="AI16" s="3">
        <f>AH16*VLOOKUP(LEFT(AI$8,FIND("(",AI$8)-1),基本シート!$B$6:$C$29,2,FALSE)</f>
        <v>0</v>
      </c>
      <c r="AJ16" s="3"/>
      <c r="AK16" s="3">
        <f>AJ16*VLOOKUP(LEFT(AK$8,FIND("(",AK$8)-1),基本シート!$B$6:$C$29,2,FALSE)</f>
        <v>0</v>
      </c>
      <c r="AL16" s="3"/>
      <c r="AM16" s="3">
        <f>AL16*VLOOKUP(LEFT(AM$8,FIND("(",AM$8)-1),基本シート!$B$6:$C$29,2,FALSE)</f>
        <v>0</v>
      </c>
      <c r="AN16" s="3"/>
      <c r="AO16" s="3">
        <f>AN16*VLOOKUP(LEFT(AO$8,FIND("(",AO$8)-1),基本シート!$B$6:$C$29,2,FALSE)</f>
        <v>0</v>
      </c>
      <c r="AP16" s="3"/>
      <c r="AQ16" s="3">
        <f>AP16*VLOOKUP(LEFT(AQ$8,FIND("(",AQ$8)-1),基本シート!$B$6:$C$29,2,FALSE)</f>
        <v>0</v>
      </c>
      <c r="AR16" s="3"/>
      <c r="AS16" s="3">
        <f>AR16*VLOOKUP(LEFT(AS$8,FIND("(",AS$8)-1),基本シート!$B$6:$C$29,2,FALSE)</f>
        <v>0</v>
      </c>
      <c r="AT16" s="3"/>
      <c r="AU16" s="3">
        <f>AT16*VLOOKUP(LEFT(AU$8,FIND("(",AU$8)-1),基本シート!$B$6:$C$29,2,FALSE)</f>
        <v>0</v>
      </c>
      <c r="AV16" s="3"/>
      <c r="AW16" s="3">
        <f>AV16*VLOOKUP(LEFT(AW$8,FIND("(",AW$8)-1),基本シート!$B$6:$C$29,2,FALSE)</f>
        <v>0</v>
      </c>
      <c r="AX16" s="3"/>
      <c r="AY16" s="3">
        <f>AX16*VLOOKUP(LEFT(AY$8,FIND("(",AY$8)-1),基本シート!$B$6:$C$29,2,FALSE)</f>
        <v>0</v>
      </c>
      <c r="AZ16" s="3"/>
      <c r="BA16" s="3">
        <f>AZ16*VLOOKUP(LEFT(BA$8,FIND("(",BA$8)-1),基本シート!$B$6:$C$29,2,FALSE)</f>
        <v>0</v>
      </c>
      <c r="BB16" s="3"/>
      <c r="BC16" s="3">
        <f>BB16*VLOOKUP(LEFT(BC$8,FIND("(",BC$8)-1),基本シート!$B$6:$C$29,2,FALSE)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/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 t="shared" si="9"/>
        <v>木曜日</v>
      </c>
      <c r="D17" s="6"/>
      <c r="E17" s="6" t="str">
        <f t="shared" si="10"/>
        <v/>
      </c>
      <c r="F17" s="6" t="s">
        <v>86</v>
      </c>
      <c r="G17" s="6" t="s">
        <v>86</v>
      </c>
      <c r="H17" s="3"/>
      <c r="I17" s="3">
        <f>H17*VLOOKUP(LEFT(I$8,FIND("(",I$8)-1),基本シート!$B$6:$C$29,2,FALSE)</f>
        <v>0</v>
      </c>
      <c r="J17" s="3"/>
      <c r="K17" s="3">
        <f>J17*VLOOKUP(LEFT(K$8,FIND("(",K$8)-1),基本シート!$B$6:$C$29,2,FALSE)</f>
        <v>0</v>
      </c>
      <c r="L17" s="3"/>
      <c r="M17" s="3">
        <f>L17*VLOOKUP(LEFT(M$8,FIND("(",M$8)-1),基本シート!$B$6:$C$29,2,FALSE)</f>
        <v>0</v>
      </c>
      <c r="N17" s="3"/>
      <c r="O17" s="3">
        <f>N17*VLOOKUP(LEFT(O$8,FIND("(",O$8)-1),基本シート!$B$6:$C$29,2,FALSE)</f>
        <v>0</v>
      </c>
      <c r="P17" s="3"/>
      <c r="Q17" s="3">
        <f>P17*VLOOKUP(LEFT(Q$8,FIND("(",Q$8)-1),基本シート!$B$6:$C$29,2,FALSE)</f>
        <v>0</v>
      </c>
      <c r="R17" s="3"/>
      <c r="S17" s="3">
        <f>R17*VLOOKUP(LEFT(S$8,FIND("(",S$8)-1),基本シート!$B$6:$C$29,2,FALSE)</f>
        <v>0</v>
      </c>
      <c r="T17" s="3"/>
      <c r="U17" s="3">
        <f>T17*VLOOKUP(LEFT(U$8,FIND("(",U$8)-1),基本シート!$B$6:$C$29,2,FALSE)</f>
        <v>0</v>
      </c>
      <c r="V17" s="3"/>
      <c r="W17" s="3">
        <f>V17*VLOOKUP(LEFT(W$8,FIND("(",W$8)-1),基本シート!$B$6:$C$29,2,FALSE)</f>
        <v>0</v>
      </c>
      <c r="X17" s="3"/>
      <c r="Y17" s="3">
        <f>X17*VLOOKUP(LEFT(Y$8,FIND("(",Y$8)-1),基本シート!$B$6:$C$29,2,FALSE)</f>
        <v>0</v>
      </c>
      <c r="Z17" s="3"/>
      <c r="AA17" s="3">
        <f>Z17*VLOOKUP(LEFT(AA$8,FIND("(",AA$8)-1),基本シート!$B$6:$C$29,2,FALSE)</f>
        <v>0</v>
      </c>
      <c r="AB17" s="3"/>
      <c r="AC17" s="3">
        <f>AB17*VLOOKUP(LEFT(AC$8,FIND("(",AC$8)-1),基本シート!$B$6:$C$29,2,FALSE)</f>
        <v>0</v>
      </c>
      <c r="AD17" s="3"/>
      <c r="AE17" s="3">
        <f>AD17*VLOOKUP(LEFT(AE$8,FIND("(",AE$8)-1),基本シート!$B$6:$C$29,2,FALSE)</f>
        <v>0</v>
      </c>
      <c r="AF17" s="3"/>
      <c r="AG17" s="3">
        <f>AF17*VLOOKUP(LEFT(AG$8,FIND("(",AG$8)-1),基本シート!$B$6:$C$29,2,FALSE)</f>
        <v>0</v>
      </c>
      <c r="AH17" s="3"/>
      <c r="AI17" s="3">
        <f>AH17*VLOOKUP(LEFT(AI$8,FIND("(",AI$8)-1),基本シート!$B$6:$C$29,2,FALSE)</f>
        <v>0</v>
      </c>
      <c r="AJ17" s="3"/>
      <c r="AK17" s="3">
        <f>AJ17*VLOOKUP(LEFT(AK$8,FIND("(",AK$8)-1),基本シート!$B$6:$C$29,2,FALSE)</f>
        <v>0</v>
      </c>
      <c r="AL17" s="3"/>
      <c r="AM17" s="3">
        <f>AL17*VLOOKUP(LEFT(AM$8,FIND("(",AM$8)-1),基本シート!$B$6:$C$29,2,FALSE)</f>
        <v>0</v>
      </c>
      <c r="AN17" s="3"/>
      <c r="AO17" s="3">
        <f>AN17*VLOOKUP(LEFT(AO$8,FIND("(",AO$8)-1),基本シート!$B$6:$C$29,2,FALSE)</f>
        <v>0</v>
      </c>
      <c r="AP17" s="3"/>
      <c r="AQ17" s="3">
        <f>AP17*VLOOKUP(LEFT(AQ$8,FIND("(",AQ$8)-1),基本シート!$B$6:$C$29,2,FALSE)</f>
        <v>0</v>
      </c>
      <c r="AR17" s="3"/>
      <c r="AS17" s="3">
        <f>AR17*VLOOKUP(LEFT(AS$8,FIND("(",AS$8)-1),基本シート!$B$6:$C$29,2,FALSE)</f>
        <v>0</v>
      </c>
      <c r="AT17" s="3"/>
      <c r="AU17" s="3">
        <f>AT17*VLOOKUP(LEFT(AU$8,FIND("(",AU$8)-1),基本シート!$B$6:$C$29,2,FALSE)</f>
        <v>0</v>
      </c>
      <c r="AV17" s="3"/>
      <c r="AW17" s="3">
        <f>AV17*VLOOKUP(LEFT(AW$8,FIND("(",AW$8)-1),基本シート!$B$6:$C$29,2,FALSE)</f>
        <v>0</v>
      </c>
      <c r="AX17" s="3"/>
      <c r="AY17" s="3">
        <f>AX17*VLOOKUP(LEFT(AY$8,FIND("(",AY$8)-1),基本シート!$B$6:$C$29,2,FALSE)</f>
        <v>0</v>
      </c>
      <c r="AZ17" s="3"/>
      <c r="BA17" s="3">
        <f>AZ17*VLOOKUP(LEFT(BA$8,FIND("(",BA$8)-1),基本シート!$B$6:$C$29,2,FALSE)</f>
        <v>0</v>
      </c>
      <c r="BB17" s="3"/>
      <c r="BC17" s="3">
        <f>BB17*VLOOKUP(LEFT(BC$8,FIND("(",BC$8)-1),基本シート!$B$6:$C$29,2,FALSE)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/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 t="shared" si="9"/>
        <v>金曜日</v>
      </c>
      <c r="D18" s="6"/>
      <c r="E18" s="6" t="str">
        <f t="shared" si="10"/>
        <v/>
      </c>
      <c r="F18" s="6" t="s">
        <v>88</v>
      </c>
      <c r="G18" s="6" t="s">
        <v>87</v>
      </c>
      <c r="H18" s="3"/>
      <c r="I18" s="3">
        <f>H18*VLOOKUP(LEFT(I$8,FIND("(",I$8)-1),基本シート!$B$6:$C$29,2,FALSE)</f>
        <v>0</v>
      </c>
      <c r="J18" s="3"/>
      <c r="K18" s="3">
        <f>J18*VLOOKUP(LEFT(K$8,FIND("(",K$8)-1),基本シート!$B$6:$C$29,2,FALSE)</f>
        <v>0</v>
      </c>
      <c r="L18" s="3"/>
      <c r="M18" s="3">
        <f>L18*VLOOKUP(LEFT(M$8,FIND("(",M$8)-1),基本シート!$B$6:$C$29,2,FALSE)</f>
        <v>0</v>
      </c>
      <c r="N18" s="3"/>
      <c r="O18" s="3">
        <f>N18*VLOOKUP(LEFT(O$8,FIND("(",O$8)-1),基本シート!$B$6:$C$29,2,FALSE)</f>
        <v>0</v>
      </c>
      <c r="P18" s="3"/>
      <c r="Q18" s="3">
        <f>P18*VLOOKUP(LEFT(Q$8,FIND("(",Q$8)-1),基本シート!$B$6:$C$29,2,FALSE)</f>
        <v>0</v>
      </c>
      <c r="R18" s="3"/>
      <c r="S18" s="3">
        <f>R18*VLOOKUP(LEFT(S$8,FIND("(",S$8)-1),基本シート!$B$6:$C$29,2,FALSE)</f>
        <v>0</v>
      </c>
      <c r="T18" s="3"/>
      <c r="U18" s="3">
        <f>T18*VLOOKUP(LEFT(U$8,FIND("(",U$8)-1),基本シート!$B$6:$C$29,2,FALSE)</f>
        <v>0</v>
      </c>
      <c r="V18" s="3"/>
      <c r="W18" s="3">
        <f>V18*VLOOKUP(LEFT(W$8,FIND("(",W$8)-1),基本シート!$B$6:$C$29,2,FALSE)</f>
        <v>0</v>
      </c>
      <c r="X18" s="3"/>
      <c r="Y18" s="3">
        <f>X18*VLOOKUP(LEFT(Y$8,FIND("(",Y$8)-1),基本シート!$B$6:$C$29,2,FALSE)</f>
        <v>0</v>
      </c>
      <c r="Z18" s="3"/>
      <c r="AA18" s="3">
        <f>Z18*VLOOKUP(LEFT(AA$8,FIND("(",AA$8)-1),基本シート!$B$6:$C$29,2,FALSE)</f>
        <v>0</v>
      </c>
      <c r="AB18" s="3"/>
      <c r="AC18" s="3">
        <f>AB18*VLOOKUP(LEFT(AC$8,FIND("(",AC$8)-1),基本シート!$B$6:$C$29,2,FALSE)</f>
        <v>0</v>
      </c>
      <c r="AD18" s="3"/>
      <c r="AE18" s="3">
        <f>AD18*VLOOKUP(LEFT(AE$8,FIND("(",AE$8)-1),基本シート!$B$6:$C$29,2,FALSE)</f>
        <v>0</v>
      </c>
      <c r="AF18" s="3"/>
      <c r="AG18" s="3">
        <f>AF18*VLOOKUP(LEFT(AG$8,FIND("(",AG$8)-1),基本シート!$B$6:$C$29,2,FALSE)</f>
        <v>0</v>
      </c>
      <c r="AH18" s="3"/>
      <c r="AI18" s="3">
        <f>AH18*VLOOKUP(LEFT(AI$8,FIND("(",AI$8)-1),基本シート!$B$6:$C$29,2,FALSE)</f>
        <v>0</v>
      </c>
      <c r="AJ18" s="3"/>
      <c r="AK18" s="3">
        <f>AJ18*VLOOKUP(LEFT(AK$8,FIND("(",AK$8)-1),基本シート!$B$6:$C$29,2,FALSE)</f>
        <v>0</v>
      </c>
      <c r="AL18" s="3"/>
      <c r="AM18" s="3">
        <f>AL18*VLOOKUP(LEFT(AM$8,FIND("(",AM$8)-1),基本シート!$B$6:$C$29,2,FALSE)</f>
        <v>0</v>
      </c>
      <c r="AN18" s="3"/>
      <c r="AO18" s="3">
        <f>AN18*VLOOKUP(LEFT(AO$8,FIND("(",AO$8)-1),基本シート!$B$6:$C$29,2,FALSE)</f>
        <v>0</v>
      </c>
      <c r="AP18" s="3"/>
      <c r="AQ18" s="3">
        <f>AP18*VLOOKUP(LEFT(AQ$8,FIND("(",AQ$8)-1),基本シート!$B$6:$C$29,2,FALSE)</f>
        <v>0</v>
      </c>
      <c r="AR18" s="3"/>
      <c r="AS18" s="3">
        <f>AR18*VLOOKUP(LEFT(AS$8,FIND("(",AS$8)-1),基本シート!$B$6:$C$29,2,FALSE)</f>
        <v>0</v>
      </c>
      <c r="AT18" s="3"/>
      <c r="AU18" s="3">
        <f>AT18*VLOOKUP(LEFT(AU$8,FIND("(",AU$8)-1),基本シート!$B$6:$C$29,2,FALSE)</f>
        <v>0</v>
      </c>
      <c r="AV18" s="3"/>
      <c r="AW18" s="3">
        <f>AV18*VLOOKUP(LEFT(AW$8,FIND("(",AW$8)-1),基本シート!$B$6:$C$29,2,FALSE)</f>
        <v>0</v>
      </c>
      <c r="AX18" s="3"/>
      <c r="AY18" s="3">
        <f>AX18*VLOOKUP(LEFT(AY$8,FIND("(",AY$8)-1),基本シート!$B$6:$C$29,2,FALSE)</f>
        <v>0</v>
      </c>
      <c r="AZ18" s="3"/>
      <c r="BA18" s="3">
        <f>AZ18*VLOOKUP(LEFT(BA$8,FIND("(",BA$8)-1),基本シート!$B$6:$C$29,2,FALSE)</f>
        <v>0</v>
      </c>
      <c r="BB18" s="3"/>
      <c r="BC18" s="3">
        <f>BB18*VLOOKUP(LEFT(BC$8,FIND("(",BC$8)-1),基本シート!$B$6:$C$29,2,FALSE)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/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 t="shared" si="9"/>
        <v>土曜日</v>
      </c>
      <c r="D19" s="6"/>
      <c r="E19" s="6" t="str">
        <f t="shared" si="10"/>
        <v>〇</v>
      </c>
      <c r="F19" s="6" t="s">
        <v>88</v>
      </c>
      <c r="G19" s="6" t="s">
        <v>86</v>
      </c>
      <c r="H19" s="3"/>
      <c r="I19" s="3">
        <f>H19*VLOOKUP(LEFT(I$8,FIND("(",I$8)-1),基本シート!$B$6:$C$29,2,FALSE)</f>
        <v>0</v>
      </c>
      <c r="J19" s="3"/>
      <c r="K19" s="3">
        <f>J19*VLOOKUP(LEFT(K$8,FIND("(",K$8)-1),基本シート!$B$6:$C$29,2,FALSE)</f>
        <v>0</v>
      </c>
      <c r="L19" s="3"/>
      <c r="M19" s="3">
        <f>L19*VLOOKUP(LEFT(M$8,FIND("(",M$8)-1),基本シート!$B$6:$C$29,2,FALSE)</f>
        <v>0</v>
      </c>
      <c r="N19" s="3"/>
      <c r="O19" s="3">
        <f>N19*VLOOKUP(LEFT(O$8,FIND("(",O$8)-1),基本シート!$B$6:$C$29,2,FALSE)</f>
        <v>0</v>
      </c>
      <c r="P19" s="3"/>
      <c r="Q19" s="3">
        <f>P19*VLOOKUP(LEFT(Q$8,FIND("(",Q$8)-1),基本シート!$B$6:$C$29,2,FALSE)</f>
        <v>0</v>
      </c>
      <c r="R19" s="3"/>
      <c r="S19" s="3">
        <f>R19*VLOOKUP(LEFT(S$8,FIND("(",S$8)-1),基本シート!$B$6:$C$29,2,FALSE)</f>
        <v>0</v>
      </c>
      <c r="T19" s="3"/>
      <c r="U19" s="3">
        <f>T19*VLOOKUP(LEFT(U$8,FIND("(",U$8)-1),基本シート!$B$6:$C$29,2,FALSE)</f>
        <v>0</v>
      </c>
      <c r="V19" s="3"/>
      <c r="W19" s="3">
        <f>V19*VLOOKUP(LEFT(W$8,FIND("(",W$8)-1),基本シート!$B$6:$C$29,2,FALSE)</f>
        <v>0</v>
      </c>
      <c r="X19" s="3"/>
      <c r="Y19" s="3">
        <f>X19*VLOOKUP(LEFT(Y$8,FIND("(",Y$8)-1),基本シート!$B$6:$C$29,2,FALSE)</f>
        <v>0</v>
      </c>
      <c r="Z19" s="3"/>
      <c r="AA19" s="3">
        <f>Z19*VLOOKUP(LEFT(AA$8,FIND("(",AA$8)-1),基本シート!$B$6:$C$29,2,FALSE)</f>
        <v>0</v>
      </c>
      <c r="AB19" s="3"/>
      <c r="AC19" s="3">
        <f>AB19*VLOOKUP(LEFT(AC$8,FIND("(",AC$8)-1),基本シート!$B$6:$C$29,2,FALSE)</f>
        <v>0</v>
      </c>
      <c r="AD19" s="3"/>
      <c r="AE19" s="3">
        <f>AD19*VLOOKUP(LEFT(AE$8,FIND("(",AE$8)-1),基本シート!$B$6:$C$29,2,FALSE)</f>
        <v>0</v>
      </c>
      <c r="AF19" s="3"/>
      <c r="AG19" s="3">
        <f>AF19*VLOOKUP(LEFT(AG$8,FIND("(",AG$8)-1),基本シート!$B$6:$C$29,2,FALSE)</f>
        <v>0</v>
      </c>
      <c r="AH19" s="3"/>
      <c r="AI19" s="3">
        <f>AH19*VLOOKUP(LEFT(AI$8,FIND("(",AI$8)-1),基本シート!$B$6:$C$29,2,FALSE)</f>
        <v>0</v>
      </c>
      <c r="AJ19" s="3"/>
      <c r="AK19" s="3">
        <f>AJ19*VLOOKUP(LEFT(AK$8,FIND("(",AK$8)-1),基本シート!$B$6:$C$29,2,FALSE)</f>
        <v>0</v>
      </c>
      <c r="AL19" s="3"/>
      <c r="AM19" s="3">
        <f>AL19*VLOOKUP(LEFT(AM$8,FIND("(",AM$8)-1),基本シート!$B$6:$C$29,2,FALSE)</f>
        <v>0</v>
      </c>
      <c r="AN19" s="3"/>
      <c r="AO19" s="3">
        <f>AN19*VLOOKUP(LEFT(AO$8,FIND("(",AO$8)-1),基本シート!$B$6:$C$29,2,FALSE)</f>
        <v>0</v>
      </c>
      <c r="AP19" s="3"/>
      <c r="AQ19" s="3">
        <f>AP19*VLOOKUP(LEFT(AQ$8,FIND("(",AQ$8)-1),基本シート!$B$6:$C$29,2,FALSE)</f>
        <v>0</v>
      </c>
      <c r="AR19" s="3"/>
      <c r="AS19" s="3">
        <f>AR19*VLOOKUP(LEFT(AS$8,FIND("(",AS$8)-1),基本シート!$B$6:$C$29,2,FALSE)</f>
        <v>0</v>
      </c>
      <c r="AT19" s="3"/>
      <c r="AU19" s="3">
        <f>AT19*VLOOKUP(LEFT(AU$8,FIND("(",AU$8)-1),基本シート!$B$6:$C$29,2,FALSE)</f>
        <v>0</v>
      </c>
      <c r="AV19" s="3"/>
      <c r="AW19" s="3">
        <f>AV19*VLOOKUP(LEFT(AW$8,FIND("(",AW$8)-1),基本シート!$B$6:$C$29,2,FALSE)</f>
        <v>0</v>
      </c>
      <c r="AX19" s="3"/>
      <c r="AY19" s="3">
        <f>AX19*VLOOKUP(LEFT(AY$8,FIND("(",AY$8)-1),基本シート!$B$6:$C$29,2,FALSE)</f>
        <v>0</v>
      </c>
      <c r="AZ19" s="3"/>
      <c r="BA19" s="3">
        <f>AZ19*VLOOKUP(LEFT(BA$8,FIND("(",BA$8)-1),基本シート!$B$6:$C$29,2,FALSE)</f>
        <v>0</v>
      </c>
      <c r="BB19" s="3"/>
      <c r="BC19" s="3">
        <f>BB19*VLOOKUP(LEFT(BC$8,FIND("(",BC$8)-1),基本シート!$B$6:$C$29,2,FALSE)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/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 t="shared" si="9"/>
        <v>日曜日</v>
      </c>
      <c r="D20" s="6"/>
      <c r="E20" s="6" t="str">
        <f t="shared" si="10"/>
        <v>〇</v>
      </c>
      <c r="F20" s="6" t="s">
        <v>86</v>
      </c>
      <c r="G20" s="6" t="s">
        <v>87</v>
      </c>
      <c r="H20" s="3"/>
      <c r="I20" s="3">
        <f>H20*VLOOKUP(LEFT(I$8,FIND("(",I$8)-1),基本シート!$B$6:$C$29,2,FALSE)</f>
        <v>0</v>
      </c>
      <c r="J20" s="3"/>
      <c r="K20" s="3">
        <f>J20*VLOOKUP(LEFT(K$8,FIND("(",K$8)-1),基本シート!$B$6:$C$29,2,FALSE)</f>
        <v>0</v>
      </c>
      <c r="L20" s="3"/>
      <c r="M20" s="3">
        <f>L20*VLOOKUP(LEFT(M$8,FIND("(",M$8)-1),基本シート!$B$6:$C$29,2,FALSE)</f>
        <v>0</v>
      </c>
      <c r="N20" s="3"/>
      <c r="O20" s="3">
        <f>N20*VLOOKUP(LEFT(O$8,FIND("(",O$8)-1),基本シート!$B$6:$C$29,2,FALSE)</f>
        <v>0</v>
      </c>
      <c r="P20" s="3"/>
      <c r="Q20" s="3">
        <f>P20*VLOOKUP(LEFT(Q$8,FIND("(",Q$8)-1),基本シート!$B$6:$C$29,2,FALSE)</f>
        <v>0</v>
      </c>
      <c r="R20" s="3"/>
      <c r="S20" s="3">
        <f>R20*VLOOKUP(LEFT(S$8,FIND("(",S$8)-1),基本シート!$B$6:$C$29,2,FALSE)</f>
        <v>0</v>
      </c>
      <c r="T20" s="3"/>
      <c r="U20" s="3">
        <f>T20*VLOOKUP(LEFT(U$8,FIND("(",U$8)-1),基本シート!$B$6:$C$29,2,FALSE)</f>
        <v>0</v>
      </c>
      <c r="V20" s="3"/>
      <c r="W20" s="3">
        <f>V20*VLOOKUP(LEFT(W$8,FIND("(",W$8)-1),基本シート!$B$6:$C$29,2,FALSE)</f>
        <v>0</v>
      </c>
      <c r="X20" s="3"/>
      <c r="Y20" s="3">
        <f>X20*VLOOKUP(LEFT(Y$8,FIND("(",Y$8)-1),基本シート!$B$6:$C$29,2,FALSE)</f>
        <v>0</v>
      </c>
      <c r="Z20" s="3"/>
      <c r="AA20" s="3">
        <f>Z20*VLOOKUP(LEFT(AA$8,FIND("(",AA$8)-1),基本シート!$B$6:$C$29,2,FALSE)</f>
        <v>0</v>
      </c>
      <c r="AB20" s="3"/>
      <c r="AC20" s="3">
        <f>AB20*VLOOKUP(LEFT(AC$8,FIND("(",AC$8)-1),基本シート!$B$6:$C$29,2,FALSE)</f>
        <v>0</v>
      </c>
      <c r="AD20" s="3"/>
      <c r="AE20" s="3">
        <f>AD20*VLOOKUP(LEFT(AE$8,FIND("(",AE$8)-1),基本シート!$B$6:$C$29,2,FALSE)</f>
        <v>0</v>
      </c>
      <c r="AF20" s="3"/>
      <c r="AG20" s="3">
        <f>AF20*VLOOKUP(LEFT(AG$8,FIND("(",AG$8)-1),基本シート!$B$6:$C$29,2,FALSE)</f>
        <v>0</v>
      </c>
      <c r="AH20" s="3"/>
      <c r="AI20" s="3">
        <f>AH20*VLOOKUP(LEFT(AI$8,FIND("(",AI$8)-1),基本シート!$B$6:$C$29,2,FALSE)</f>
        <v>0</v>
      </c>
      <c r="AJ20" s="3"/>
      <c r="AK20" s="3">
        <f>AJ20*VLOOKUP(LEFT(AK$8,FIND("(",AK$8)-1),基本シート!$B$6:$C$29,2,FALSE)</f>
        <v>0</v>
      </c>
      <c r="AL20" s="3"/>
      <c r="AM20" s="3">
        <f>AL20*VLOOKUP(LEFT(AM$8,FIND("(",AM$8)-1),基本シート!$B$6:$C$29,2,FALSE)</f>
        <v>0</v>
      </c>
      <c r="AN20" s="3"/>
      <c r="AO20" s="3">
        <f>AN20*VLOOKUP(LEFT(AO$8,FIND("(",AO$8)-1),基本シート!$B$6:$C$29,2,FALSE)</f>
        <v>0</v>
      </c>
      <c r="AP20" s="3"/>
      <c r="AQ20" s="3">
        <f>AP20*VLOOKUP(LEFT(AQ$8,FIND("(",AQ$8)-1),基本シート!$B$6:$C$29,2,FALSE)</f>
        <v>0</v>
      </c>
      <c r="AR20" s="3"/>
      <c r="AS20" s="3">
        <f>AR20*VLOOKUP(LEFT(AS$8,FIND("(",AS$8)-1),基本シート!$B$6:$C$29,2,FALSE)</f>
        <v>0</v>
      </c>
      <c r="AT20" s="3"/>
      <c r="AU20" s="3">
        <f>AT20*VLOOKUP(LEFT(AU$8,FIND("(",AU$8)-1),基本シート!$B$6:$C$29,2,FALSE)</f>
        <v>0</v>
      </c>
      <c r="AV20" s="3"/>
      <c r="AW20" s="3">
        <f>AV20*VLOOKUP(LEFT(AW$8,FIND("(",AW$8)-1),基本シート!$B$6:$C$29,2,FALSE)</f>
        <v>0</v>
      </c>
      <c r="AX20" s="3"/>
      <c r="AY20" s="3">
        <f>AX20*VLOOKUP(LEFT(AY$8,FIND("(",AY$8)-1),基本シート!$B$6:$C$29,2,FALSE)</f>
        <v>0</v>
      </c>
      <c r="AZ20" s="3"/>
      <c r="BA20" s="3">
        <f>AZ20*VLOOKUP(LEFT(BA$8,FIND("(",BA$8)-1),基本シート!$B$6:$C$29,2,FALSE)</f>
        <v>0</v>
      </c>
      <c r="BB20" s="3"/>
      <c r="BC20" s="3">
        <f>BB20*VLOOKUP(LEFT(BC$8,FIND("(",BC$8)-1),基本シート!$B$6:$C$29,2,FALSE)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/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 t="shared" si="9"/>
        <v>月曜日</v>
      </c>
      <c r="D21" s="6"/>
      <c r="E21" s="6" t="str">
        <f t="shared" si="10"/>
        <v/>
      </c>
      <c r="F21" s="6" t="s">
        <v>87</v>
      </c>
      <c r="G21" s="6" t="s">
        <v>86</v>
      </c>
      <c r="H21" s="3"/>
      <c r="I21" s="3">
        <f>H21*VLOOKUP(LEFT(I$8,FIND("(",I$8)-1),基本シート!$B$6:$C$29,2,FALSE)</f>
        <v>0</v>
      </c>
      <c r="J21" s="3"/>
      <c r="K21" s="3">
        <f>J21*VLOOKUP(LEFT(K$8,FIND("(",K$8)-1),基本シート!$B$6:$C$29,2,FALSE)</f>
        <v>0</v>
      </c>
      <c r="L21" s="3"/>
      <c r="M21" s="3">
        <f>L21*VLOOKUP(LEFT(M$8,FIND("(",M$8)-1),基本シート!$B$6:$C$29,2,FALSE)</f>
        <v>0</v>
      </c>
      <c r="N21" s="3"/>
      <c r="O21" s="3">
        <f>N21*VLOOKUP(LEFT(O$8,FIND("(",O$8)-1),基本シート!$B$6:$C$29,2,FALSE)</f>
        <v>0</v>
      </c>
      <c r="P21" s="3"/>
      <c r="Q21" s="3">
        <f>P21*VLOOKUP(LEFT(Q$8,FIND("(",Q$8)-1),基本シート!$B$6:$C$29,2,FALSE)</f>
        <v>0</v>
      </c>
      <c r="R21" s="3"/>
      <c r="S21" s="3">
        <f>R21*VLOOKUP(LEFT(S$8,FIND("(",S$8)-1),基本シート!$B$6:$C$29,2,FALSE)</f>
        <v>0</v>
      </c>
      <c r="T21" s="3"/>
      <c r="U21" s="3">
        <f>T21*VLOOKUP(LEFT(U$8,FIND("(",U$8)-1),基本シート!$B$6:$C$29,2,FALSE)</f>
        <v>0</v>
      </c>
      <c r="V21" s="3"/>
      <c r="W21" s="3">
        <f>V21*VLOOKUP(LEFT(W$8,FIND("(",W$8)-1),基本シート!$B$6:$C$29,2,FALSE)</f>
        <v>0</v>
      </c>
      <c r="X21" s="3"/>
      <c r="Y21" s="3">
        <f>X21*VLOOKUP(LEFT(Y$8,FIND("(",Y$8)-1),基本シート!$B$6:$C$29,2,FALSE)</f>
        <v>0</v>
      </c>
      <c r="Z21" s="3"/>
      <c r="AA21" s="3">
        <f>Z21*VLOOKUP(LEFT(AA$8,FIND("(",AA$8)-1),基本シート!$B$6:$C$29,2,FALSE)</f>
        <v>0</v>
      </c>
      <c r="AB21" s="3"/>
      <c r="AC21" s="3">
        <f>AB21*VLOOKUP(LEFT(AC$8,FIND("(",AC$8)-1),基本シート!$B$6:$C$29,2,FALSE)</f>
        <v>0</v>
      </c>
      <c r="AD21" s="3"/>
      <c r="AE21" s="3">
        <f>AD21*VLOOKUP(LEFT(AE$8,FIND("(",AE$8)-1),基本シート!$B$6:$C$29,2,FALSE)</f>
        <v>0</v>
      </c>
      <c r="AF21" s="3"/>
      <c r="AG21" s="3">
        <f>AF21*VLOOKUP(LEFT(AG$8,FIND("(",AG$8)-1),基本シート!$B$6:$C$29,2,FALSE)</f>
        <v>0</v>
      </c>
      <c r="AH21" s="3"/>
      <c r="AI21" s="3">
        <f>AH21*VLOOKUP(LEFT(AI$8,FIND("(",AI$8)-1),基本シート!$B$6:$C$29,2,FALSE)</f>
        <v>0</v>
      </c>
      <c r="AJ21" s="3"/>
      <c r="AK21" s="3">
        <f>AJ21*VLOOKUP(LEFT(AK$8,FIND("(",AK$8)-1),基本シート!$B$6:$C$29,2,FALSE)</f>
        <v>0</v>
      </c>
      <c r="AL21" s="3"/>
      <c r="AM21" s="3">
        <f>AL21*VLOOKUP(LEFT(AM$8,FIND("(",AM$8)-1),基本シート!$B$6:$C$29,2,FALSE)</f>
        <v>0</v>
      </c>
      <c r="AN21" s="3"/>
      <c r="AO21" s="3">
        <f>AN21*VLOOKUP(LEFT(AO$8,FIND("(",AO$8)-1),基本シート!$B$6:$C$29,2,FALSE)</f>
        <v>0</v>
      </c>
      <c r="AP21" s="3"/>
      <c r="AQ21" s="3">
        <f>AP21*VLOOKUP(LEFT(AQ$8,FIND("(",AQ$8)-1),基本シート!$B$6:$C$29,2,FALSE)</f>
        <v>0</v>
      </c>
      <c r="AR21" s="3"/>
      <c r="AS21" s="3">
        <f>AR21*VLOOKUP(LEFT(AS$8,FIND("(",AS$8)-1),基本シート!$B$6:$C$29,2,FALSE)</f>
        <v>0</v>
      </c>
      <c r="AT21" s="3"/>
      <c r="AU21" s="3">
        <f>AT21*VLOOKUP(LEFT(AU$8,FIND("(",AU$8)-1),基本シート!$B$6:$C$29,2,FALSE)</f>
        <v>0</v>
      </c>
      <c r="AV21" s="3"/>
      <c r="AW21" s="3">
        <f>AV21*VLOOKUP(LEFT(AW$8,FIND("(",AW$8)-1),基本シート!$B$6:$C$29,2,FALSE)</f>
        <v>0</v>
      </c>
      <c r="AX21" s="3"/>
      <c r="AY21" s="3">
        <f>AX21*VLOOKUP(LEFT(AY$8,FIND("(",AY$8)-1),基本シート!$B$6:$C$29,2,FALSE)</f>
        <v>0</v>
      </c>
      <c r="AZ21" s="3"/>
      <c r="BA21" s="3">
        <f>AZ21*VLOOKUP(LEFT(BA$8,FIND("(",BA$8)-1),基本シート!$B$6:$C$29,2,FALSE)</f>
        <v>0</v>
      </c>
      <c r="BB21" s="3"/>
      <c r="BC21" s="3">
        <f>BB21*VLOOKUP(LEFT(BC$8,FIND("(",BC$8)-1),基本シート!$B$6:$C$29,2,FALSE)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/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 t="shared" si="9"/>
        <v>火曜日</v>
      </c>
      <c r="D22" s="6"/>
      <c r="E22" s="6" t="str">
        <f t="shared" si="10"/>
        <v/>
      </c>
      <c r="F22" s="6" t="s">
        <v>88</v>
      </c>
      <c r="G22" s="6" t="s">
        <v>87</v>
      </c>
      <c r="H22" s="3"/>
      <c r="I22" s="3">
        <f>H22*VLOOKUP(LEFT(I$8,FIND("(",I$8)-1),基本シート!$B$6:$C$29,2,FALSE)</f>
        <v>0</v>
      </c>
      <c r="J22" s="3"/>
      <c r="K22" s="3">
        <f>J22*VLOOKUP(LEFT(K$8,FIND("(",K$8)-1),基本シート!$B$6:$C$29,2,FALSE)</f>
        <v>0</v>
      </c>
      <c r="L22" s="3"/>
      <c r="M22" s="3">
        <f>L22*VLOOKUP(LEFT(M$8,FIND("(",M$8)-1),基本シート!$B$6:$C$29,2,FALSE)</f>
        <v>0</v>
      </c>
      <c r="N22" s="3"/>
      <c r="O22" s="3">
        <f>N22*VLOOKUP(LEFT(O$8,FIND("(",O$8)-1),基本シート!$B$6:$C$29,2,FALSE)</f>
        <v>0</v>
      </c>
      <c r="P22" s="3"/>
      <c r="Q22" s="3">
        <f>P22*VLOOKUP(LEFT(Q$8,FIND("(",Q$8)-1),基本シート!$B$6:$C$29,2,FALSE)</f>
        <v>0</v>
      </c>
      <c r="R22" s="3"/>
      <c r="S22" s="3">
        <f>R22*VLOOKUP(LEFT(S$8,FIND("(",S$8)-1),基本シート!$B$6:$C$29,2,FALSE)</f>
        <v>0</v>
      </c>
      <c r="T22" s="3"/>
      <c r="U22" s="3">
        <f>T22*VLOOKUP(LEFT(U$8,FIND("(",U$8)-1),基本シート!$B$6:$C$29,2,FALSE)</f>
        <v>0</v>
      </c>
      <c r="V22" s="3"/>
      <c r="W22" s="3">
        <f>V22*VLOOKUP(LEFT(W$8,FIND("(",W$8)-1),基本シート!$B$6:$C$29,2,FALSE)</f>
        <v>0</v>
      </c>
      <c r="X22" s="3"/>
      <c r="Y22" s="3">
        <f>X22*VLOOKUP(LEFT(Y$8,FIND("(",Y$8)-1),基本シート!$B$6:$C$29,2,FALSE)</f>
        <v>0</v>
      </c>
      <c r="Z22" s="3"/>
      <c r="AA22" s="3">
        <f>Z22*VLOOKUP(LEFT(AA$8,FIND("(",AA$8)-1),基本シート!$B$6:$C$29,2,FALSE)</f>
        <v>0</v>
      </c>
      <c r="AB22" s="3"/>
      <c r="AC22" s="3">
        <f>AB22*VLOOKUP(LEFT(AC$8,FIND("(",AC$8)-1),基本シート!$B$6:$C$29,2,FALSE)</f>
        <v>0</v>
      </c>
      <c r="AD22" s="3"/>
      <c r="AE22" s="3">
        <f>AD22*VLOOKUP(LEFT(AE$8,FIND("(",AE$8)-1),基本シート!$B$6:$C$29,2,FALSE)</f>
        <v>0</v>
      </c>
      <c r="AF22" s="3"/>
      <c r="AG22" s="3">
        <f>AF22*VLOOKUP(LEFT(AG$8,FIND("(",AG$8)-1),基本シート!$B$6:$C$29,2,FALSE)</f>
        <v>0</v>
      </c>
      <c r="AH22" s="3"/>
      <c r="AI22" s="3">
        <f>AH22*VLOOKUP(LEFT(AI$8,FIND("(",AI$8)-1),基本シート!$B$6:$C$29,2,FALSE)</f>
        <v>0</v>
      </c>
      <c r="AJ22" s="3"/>
      <c r="AK22" s="3">
        <f>AJ22*VLOOKUP(LEFT(AK$8,FIND("(",AK$8)-1),基本シート!$B$6:$C$29,2,FALSE)</f>
        <v>0</v>
      </c>
      <c r="AL22" s="3"/>
      <c r="AM22" s="3">
        <f>AL22*VLOOKUP(LEFT(AM$8,FIND("(",AM$8)-1),基本シート!$B$6:$C$29,2,FALSE)</f>
        <v>0</v>
      </c>
      <c r="AN22" s="3"/>
      <c r="AO22" s="3">
        <f>AN22*VLOOKUP(LEFT(AO$8,FIND("(",AO$8)-1),基本シート!$B$6:$C$29,2,FALSE)</f>
        <v>0</v>
      </c>
      <c r="AP22" s="3"/>
      <c r="AQ22" s="3">
        <f>AP22*VLOOKUP(LEFT(AQ$8,FIND("(",AQ$8)-1),基本シート!$B$6:$C$29,2,FALSE)</f>
        <v>0</v>
      </c>
      <c r="AR22" s="3"/>
      <c r="AS22" s="3">
        <f>AR22*VLOOKUP(LEFT(AS$8,FIND("(",AS$8)-1),基本シート!$B$6:$C$29,2,FALSE)</f>
        <v>0</v>
      </c>
      <c r="AT22" s="3"/>
      <c r="AU22" s="3">
        <f>AT22*VLOOKUP(LEFT(AU$8,FIND("(",AU$8)-1),基本シート!$B$6:$C$29,2,FALSE)</f>
        <v>0</v>
      </c>
      <c r="AV22" s="3"/>
      <c r="AW22" s="3">
        <f>AV22*VLOOKUP(LEFT(AW$8,FIND("(",AW$8)-1),基本シート!$B$6:$C$29,2,FALSE)</f>
        <v>0</v>
      </c>
      <c r="AX22" s="3"/>
      <c r="AY22" s="3">
        <f>AX22*VLOOKUP(LEFT(AY$8,FIND("(",AY$8)-1),基本シート!$B$6:$C$29,2,FALSE)</f>
        <v>0</v>
      </c>
      <c r="AZ22" s="3"/>
      <c r="BA22" s="3">
        <f>AZ22*VLOOKUP(LEFT(BA$8,FIND("(",BA$8)-1),基本シート!$B$6:$C$29,2,FALSE)</f>
        <v>0</v>
      </c>
      <c r="BB22" s="3"/>
      <c r="BC22" s="3">
        <f>BB22*VLOOKUP(LEFT(BC$8,FIND("(",BC$8)-1),基本シート!$B$6:$C$29,2,FALSE)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/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 t="shared" si="9"/>
        <v>水曜日</v>
      </c>
      <c r="D23" s="6"/>
      <c r="E23" s="6" t="str">
        <f t="shared" si="10"/>
        <v/>
      </c>
      <c r="F23" s="6" t="s">
        <v>86</v>
      </c>
      <c r="G23" s="6" t="s">
        <v>86</v>
      </c>
      <c r="H23" s="3"/>
      <c r="I23" s="3">
        <f>H23*VLOOKUP(LEFT(I$8,FIND("(",I$8)-1),基本シート!$B$6:$C$29,2,FALSE)</f>
        <v>0</v>
      </c>
      <c r="J23" s="3"/>
      <c r="K23" s="3">
        <f>J23*VLOOKUP(LEFT(K$8,FIND("(",K$8)-1),基本シート!$B$6:$C$29,2,FALSE)</f>
        <v>0</v>
      </c>
      <c r="L23" s="3"/>
      <c r="M23" s="3">
        <f>L23*VLOOKUP(LEFT(M$8,FIND("(",M$8)-1),基本シート!$B$6:$C$29,2,FALSE)</f>
        <v>0</v>
      </c>
      <c r="N23" s="3"/>
      <c r="O23" s="3">
        <f>N23*VLOOKUP(LEFT(O$8,FIND("(",O$8)-1),基本シート!$B$6:$C$29,2,FALSE)</f>
        <v>0</v>
      </c>
      <c r="P23" s="3"/>
      <c r="Q23" s="3">
        <f>P23*VLOOKUP(LEFT(Q$8,FIND("(",Q$8)-1),基本シート!$B$6:$C$29,2,FALSE)</f>
        <v>0</v>
      </c>
      <c r="R23" s="3"/>
      <c r="S23" s="3">
        <f>R23*VLOOKUP(LEFT(S$8,FIND("(",S$8)-1),基本シート!$B$6:$C$29,2,FALSE)</f>
        <v>0</v>
      </c>
      <c r="T23" s="3"/>
      <c r="U23" s="3">
        <f>T23*VLOOKUP(LEFT(U$8,FIND("(",U$8)-1),基本シート!$B$6:$C$29,2,FALSE)</f>
        <v>0</v>
      </c>
      <c r="V23" s="3"/>
      <c r="W23" s="3">
        <f>V23*VLOOKUP(LEFT(W$8,FIND("(",W$8)-1),基本シート!$B$6:$C$29,2,FALSE)</f>
        <v>0</v>
      </c>
      <c r="X23" s="3"/>
      <c r="Y23" s="3">
        <f>X23*VLOOKUP(LEFT(Y$8,FIND("(",Y$8)-1),基本シート!$B$6:$C$29,2,FALSE)</f>
        <v>0</v>
      </c>
      <c r="Z23" s="3"/>
      <c r="AA23" s="3">
        <f>Z23*VLOOKUP(LEFT(AA$8,FIND("(",AA$8)-1),基本シート!$B$6:$C$29,2,FALSE)</f>
        <v>0</v>
      </c>
      <c r="AB23" s="3"/>
      <c r="AC23" s="3">
        <f>AB23*VLOOKUP(LEFT(AC$8,FIND("(",AC$8)-1),基本シート!$B$6:$C$29,2,FALSE)</f>
        <v>0</v>
      </c>
      <c r="AD23" s="3"/>
      <c r="AE23" s="3">
        <f>AD23*VLOOKUP(LEFT(AE$8,FIND("(",AE$8)-1),基本シート!$B$6:$C$29,2,FALSE)</f>
        <v>0</v>
      </c>
      <c r="AF23" s="3"/>
      <c r="AG23" s="3">
        <f>AF23*VLOOKUP(LEFT(AG$8,FIND("(",AG$8)-1),基本シート!$B$6:$C$29,2,FALSE)</f>
        <v>0</v>
      </c>
      <c r="AH23" s="3"/>
      <c r="AI23" s="3">
        <f>AH23*VLOOKUP(LEFT(AI$8,FIND("(",AI$8)-1),基本シート!$B$6:$C$29,2,FALSE)</f>
        <v>0</v>
      </c>
      <c r="AJ23" s="3"/>
      <c r="AK23" s="3">
        <f>AJ23*VLOOKUP(LEFT(AK$8,FIND("(",AK$8)-1),基本シート!$B$6:$C$29,2,FALSE)</f>
        <v>0</v>
      </c>
      <c r="AL23" s="3"/>
      <c r="AM23" s="3">
        <f>AL23*VLOOKUP(LEFT(AM$8,FIND("(",AM$8)-1),基本シート!$B$6:$C$29,2,FALSE)</f>
        <v>0</v>
      </c>
      <c r="AN23" s="3"/>
      <c r="AO23" s="3">
        <f>AN23*VLOOKUP(LEFT(AO$8,FIND("(",AO$8)-1),基本シート!$B$6:$C$29,2,FALSE)</f>
        <v>0</v>
      </c>
      <c r="AP23" s="3"/>
      <c r="AQ23" s="3">
        <f>AP23*VLOOKUP(LEFT(AQ$8,FIND("(",AQ$8)-1),基本シート!$B$6:$C$29,2,FALSE)</f>
        <v>0</v>
      </c>
      <c r="AR23" s="3"/>
      <c r="AS23" s="3">
        <f>AR23*VLOOKUP(LEFT(AS$8,FIND("(",AS$8)-1),基本シート!$B$6:$C$29,2,FALSE)</f>
        <v>0</v>
      </c>
      <c r="AT23" s="3"/>
      <c r="AU23" s="3">
        <f>AT23*VLOOKUP(LEFT(AU$8,FIND("(",AU$8)-1),基本シート!$B$6:$C$29,2,FALSE)</f>
        <v>0</v>
      </c>
      <c r="AV23" s="3"/>
      <c r="AW23" s="3">
        <f>AV23*VLOOKUP(LEFT(AW$8,FIND("(",AW$8)-1),基本シート!$B$6:$C$29,2,FALSE)</f>
        <v>0</v>
      </c>
      <c r="AX23" s="3"/>
      <c r="AY23" s="3">
        <f>AX23*VLOOKUP(LEFT(AY$8,FIND("(",AY$8)-1),基本シート!$B$6:$C$29,2,FALSE)</f>
        <v>0</v>
      </c>
      <c r="AZ23" s="3"/>
      <c r="BA23" s="3">
        <f>AZ23*VLOOKUP(LEFT(BA$8,FIND("(",BA$8)-1),基本シート!$B$6:$C$29,2,FALSE)</f>
        <v>0</v>
      </c>
      <c r="BB23" s="3"/>
      <c r="BC23" s="3">
        <f>BB23*VLOOKUP(LEFT(BC$8,FIND("(",BC$8)-1),基本シート!$B$6:$C$29,2,FALSE)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/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 t="shared" si="9"/>
        <v>木曜日</v>
      </c>
      <c r="D24" s="6"/>
      <c r="E24" s="6" t="str">
        <f t="shared" si="10"/>
        <v/>
      </c>
      <c r="F24" s="6" t="s">
        <v>86</v>
      </c>
      <c r="G24" s="6" t="s">
        <v>88</v>
      </c>
      <c r="H24" s="3"/>
      <c r="I24" s="3">
        <f>H24*VLOOKUP(LEFT(I$8,FIND("(",I$8)-1),基本シート!$B$6:$C$29,2,FALSE)</f>
        <v>0</v>
      </c>
      <c r="J24" s="3"/>
      <c r="K24" s="3">
        <f>J24*VLOOKUP(LEFT(K$8,FIND("(",K$8)-1),基本シート!$B$6:$C$29,2,FALSE)</f>
        <v>0</v>
      </c>
      <c r="L24" s="3"/>
      <c r="M24" s="3">
        <f>L24*VLOOKUP(LEFT(M$8,FIND("(",M$8)-1),基本シート!$B$6:$C$29,2,FALSE)</f>
        <v>0</v>
      </c>
      <c r="N24" s="3"/>
      <c r="O24" s="3">
        <f>N24*VLOOKUP(LEFT(O$8,FIND("(",O$8)-1),基本シート!$B$6:$C$29,2,FALSE)</f>
        <v>0</v>
      </c>
      <c r="P24" s="3"/>
      <c r="Q24" s="3">
        <f>P24*VLOOKUP(LEFT(Q$8,FIND("(",Q$8)-1),基本シート!$B$6:$C$29,2,FALSE)</f>
        <v>0</v>
      </c>
      <c r="R24" s="3"/>
      <c r="S24" s="3">
        <f>R24*VLOOKUP(LEFT(S$8,FIND("(",S$8)-1),基本シート!$B$6:$C$29,2,FALSE)</f>
        <v>0</v>
      </c>
      <c r="T24" s="3"/>
      <c r="U24" s="3">
        <f>T24*VLOOKUP(LEFT(U$8,FIND("(",U$8)-1),基本シート!$B$6:$C$29,2,FALSE)</f>
        <v>0</v>
      </c>
      <c r="V24" s="3"/>
      <c r="W24" s="3">
        <f>V24*VLOOKUP(LEFT(W$8,FIND("(",W$8)-1),基本シート!$B$6:$C$29,2,FALSE)</f>
        <v>0</v>
      </c>
      <c r="X24" s="3"/>
      <c r="Y24" s="3">
        <f>X24*VLOOKUP(LEFT(Y$8,FIND("(",Y$8)-1),基本シート!$B$6:$C$29,2,FALSE)</f>
        <v>0</v>
      </c>
      <c r="Z24" s="3"/>
      <c r="AA24" s="3">
        <f>Z24*VLOOKUP(LEFT(AA$8,FIND("(",AA$8)-1),基本シート!$B$6:$C$29,2,FALSE)</f>
        <v>0</v>
      </c>
      <c r="AB24" s="3"/>
      <c r="AC24" s="3">
        <f>AB24*VLOOKUP(LEFT(AC$8,FIND("(",AC$8)-1),基本シート!$B$6:$C$29,2,FALSE)</f>
        <v>0</v>
      </c>
      <c r="AD24" s="3"/>
      <c r="AE24" s="3">
        <f>AD24*VLOOKUP(LEFT(AE$8,FIND("(",AE$8)-1),基本シート!$B$6:$C$29,2,FALSE)</f>
        <v>0</v>
      </c>
      <c r="AF24" s="3"/>
      <c r="AG24" s="3">
        <f>AF24*VLOOKUP(LEFT(AG$8,FIND("(",AG$8)-1),基本シート!$B$6:$C$29,2,FALSE)</f>
        <v>0</v>
      </c>
      <c r="AH24" s="3"/>
      <c r="AI24" s="3">
        <f>AH24*VLOOKUP(LEFT(AI$8,FIND("(",AI$8)-1),基本シート!$B$6:$C$29,2,FALSE)</f>
        <v>0</v>
      </c>
      <c r="AJ24" s="3"/>
      <c r="AK24" s="3">
        <f>AJ24*VLOOKUP(LEFT(AK$8,FIND("(",AK$8)-1),基本シート!$B$6:$C$29,2,FALSE)</f>
        <v>0</v>
      </c>
      <c r="AL24" s="3"/>
      <c r="AM24" s="3">
        <f>AL24*VLOOKUP(LEFT(AM$8,FIND("(",AM$8)-1),基本シート!$B$6:$C$29,2,FALSE)</f>
        <v>0</v>
      </c>
      <c r="AN24" s="3"/>
      <c r="AO24" s="3">
        <f>AN24*VLOOKUP(LEFT(AO$8,FIND("(",AO$8)-1),基本シート!$B$6:$C$29,2,FALSE)</f>
        <v>0</v>
      </c>
      <c r="AP24" s="3"/>
      <c r="AQ24" s="3">
        <f>AP24*VLOOKUP(LEFT(AQ$8,FIND("(",AQ$8)-1),基本シート!$B$6:$C$29,2,FALSE)</f>
        <v>0</v>
      </c>
      <c r="AR24" s="3"/>
      <c r="AS24" s="3">
        <f>AR24*VLOOKUP(LEFT(AS$8,FIND("(",AS$8)-1),基本シート!$B$6:$C$29,2,FALSE)</f>
        <v>0</v>
      </c>
      <c r="AT24" s="3"/>
      <c r="AU24" s="3">
        <f>AT24*VLOOKUP(LEFT(AU$8,FIND("(",AU$8)-1),基本シート!$B$6:$C$29,2,FALSE)</f>
        <v>0</v>
      </c>
      <c r="AV24" s="3"/>
      <c r="AW24" s="3">
        <f>AV24*VLOOKUP(LEFT(AW$8,FIND("(",AW$8)-1),基本シート!$B$6:$C$29,2,FALSE)</f>
        <v>0</v>
      </c>
      <c r="AX24" s="3"/>
      <c r="AY24" s="3">
        <f>AX24*VLOOKUP(LEFT(AY$8,FIND("(",AY$8)-1),基本シート!$B$6:$C$29,2,FALSE)</f>
        <v>0</v>
      </c>
      <c r="AZ24" s="3"/>
      <c r="BA24" s="3">
        <f>AZ24*VLOOKUP(LEFT(BA$8,FIND("(",BA$8)-1),基本シート!$B$6:$C$29,2,FALSE)</f>
        <v>0</v>
      </c>
      <c r="BB24" s="3"/>
      <c r="BC24" s="3">
        <f>BB24*VLOOKUP(LEFT(BC$8,FIND("(",BC$8)-1),基本シート!$B$6:$C$29,2,FALSE)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/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 t="shared" si="9"/>
        <v>金曜日</v>
      </c>
      <c r="D25" s="6"/>
      <c r="E25" s="6" t="str">
        <f t="shared" si="10"/>
        <v/>
      </c>
      <c r="F25" s="6" t="s">
        <v>87</v>
      </c>
      <c r="G25" s="6" t="s">
        <v>87</v>
      </c>
      <c r="H25" s="3"/>
      <c r="I25" s="3">
        <f>H25*VLOOKUP(LEFT(I$8,FIND("(",I$8)-1),基本シート!$B$6:$C$29,2,FALSE)</f>
        <v>0</v>
      </c>
      <c r="J25" s="3"/>
      <c r="K25" s="3">
        <f>J25*VLOOKUP(LEFT(K$8,FIND("(",K$8)-1),基本シート!$B$6:$C$29,2,FALSE)</f>
        <v>0</v>
      </c>
      <c r="L25" s="3"/>
      <c r="M25" s="3">
        <f>L25*VLOOKUP(LEFT(M$8,FIND("(",M$8)-1),基本シート!$B$6:$C$29,2,FALSE)</f>
        <v>0</v>
      </c>
      <c r="N25" s="3"/>
      <c r="O25" s="3">
        <f>N25*VLOOKUP(LEFT(O$8,FIND("(",O$8)-1),基本シート!$B$6:$C$29,2,FALSE)</f>
        <v>0</v>
      </c>
      <c r="P25" s="3"/>
      <c r="Q25" s="3">
        <f>P25*VLOOKUP(LEFT(Q$8,FIND("(",Q$8)-1),基本シート!$B$6:$C$29,2,FALSE)</f>
        <v>0</v>
      </c>
      <c r="R25" s="3"/>
      <c r="S25" s="3">
        <f>R25*VLOOKUP(LEFT(S$8,FIND("(",S$8)-1),基本シート!$B$6:$C$29,2,FALSE)</f>
        <v>0</v>
      </c>
      <c r="T25" s="3"/>
      <c r="U25" s="3">
        <f>T25*VLOOKUP(LEFT(U$8,FIND("(",U$8)-1),基本シート!$B$6:$C$29,2,FALSE)</f>
        <v>0</v>
      </c>
      <c r="V25" s="3"/>
      <c r="W25" s="3">
        <f>V25*VLOOKUP(LEFT(W$8,FIND("(",W$8)-1),基本シート!$B$6:$C$29,2,FALSE)</f>
        <v>0</v>
      </c>
      <c r="X25" s="3"/>
      <c r="Y25" s="3">
        <f>X25*VLOOKUP(LEFT(Y$8,FIND("(",Y$8)-1),基本シート!$B$6:$C$29,2,FALSE)</f>
        <v>0</v>
      </c>
      <c r="Z25" s="3"/>
      <c r="AA25" s="3">
        <f>Z25*VLOOKUP(LEFT(AA$8,FIND("(",AA$8)-1),基本シート!$B$6:$C$29,2,FALSE)</f>
        <v>0</v>
      </c>
      <c r="AB25" s="3"/>
      <c r="AC25" s="3">
        <f>AB25*VLOOKUP(LEFT(AC$8,FIND("(",AC$8)-1),基本シート!$B$6:$C$29,2,FALSE)</f>
        <v>0</v>
      </c>
      <c r="AD25" s="3"/>
      <c r="AE25" s="3">
        <f>AD25*VLOOKUP(LEFT(AE$8,FIND("(",AE$8)-1),基本シート!$B$6:$C$29,2,FALSE)</f>
        <v>0</v>
      </c>
      <c r="AF25" s="3"/>
      <c r="AG25" s="3">
        <f>AF25*VLOOKUP(LEFT(AG$8,FIND("(",AG$8)-1),基本シート!$B$6:$C$29,2,FALSE)</f>
        <v>0</v>
      </c>
      <c r="AH25" s="3"/>
      <c r="AI25" s="3">
        <f>AH25*VLOOKUP(LEFT(AI$8,FIND("(",AI$8)-1),基本シート!$B$6:$C$29,2,FALSE)</f>
        <v>0</v>
      </c>
      <c r="AJ25" s="3"/>
      <c r="AK25" s="3">
        <f>AJ25*VLOOKUP(LEFT(AK$8,FIND("(",AK$8)-1),基本シート!$B$6:$C$29,2,FALSE)</f>
        <v>0</v>
      </c>
      <c r="AL25" s="3"/>
      <c r="AM25" s="3">
        <f>AL25*VLOOKUP(LEFT(AM$8,FIND("(",AM$8)-1),基本シート!$B$6:$C$29,2,FALSE)</f>
        <v>0</v>
      </c>
      <c r="AN25" s="3"/>
      <c r="AO25" s="3">
        <f>AN25*VLOOKUP(LEFT(AO$8,FIND("(",AO$8)-1),基本シート!$B$6:$C$29,2,FALSE)</f>
        <v>0</v>
      </c>
      <c r="AP25" s="3"/>
      <c r="AQ25" s="3">
        <f>AP25*VLOOKUP(LEFT(AQ$8,FIND("(",AQ$8)-1),基本シート!$B$6:$C$29,2,FALSE)</f>
        <v>0</v>
      </c>
      <c r="AR25" s="3"/>
      <c r="AS25" s="3">
        <f>AR25*VLOOKUP(LEFT(AS$8,FIND("(",AS$8)-1),基本シート!$B$6:$C$29,2,FALSE)</f>
        <v>0</v>
      </c>
      <c r="AT25" s="3"/>
      <c r="AU25" s="3">
        <f>AT25*VLOOKUP(LEFT(AU$8,FIND("(",AU$8)-1),基本シート!$B$6:$C$29,2,FALSE)</f>
        <v>0</v>
      </c>
      <c r="AV25" s="3"/>
      <c r="AW25" s="3">
        <f>AV25*VLOOKUP(LEFT(AW$8,FIND("(",AW$8)-1),基本シート!$B$6:$C$29,2,FALSE)</f>
        <v>0</v>
      </c>
      <c r="AX25" s="3"/>
      <c r="AY25" s="3">
        <f>AX25*VLOOKUP(LEFT(AY$8,FIND("(",AY$8)-1),基本シート!$B$6:$C$29,2,FALSE)</f>
        <v>0</v>
      </c>
      <c r="AZ25" s="3"/>
      <c r="BA25" s="3">
        <f>AZ25*VLOOKUP(LEFT(BA$8,FIND("(",BA$8)-1),基本シート!$B$6:$C$29,2,FALSE)</f>
        <v>0</v>
      </c>
      <c r="BB25" s="3"/>
      <c r="BC25" s="3">
        <f>BB25*VLOOKUP(LEFT(BC$8,FIND("(",BC$8)-1),基本シート!$B$6:$C$29,2,FALSE)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/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 t="shared" si="9"/>
        <v>土曜日</v>
      </c>
      <c r="D26" s="6"/>
      <c r="E26" s="6" t="str">
        <f t="shared" si="10"/>
        <v>〇</v>
      </c>
      <c r="F26" s="6" t="s">
        <v>87</v>
      </c>
      <c r="G26" s="6" t="s">
        <v>87</v>
      </c>
      <c r="H26" s="3"/>
      <c r="I26" s="3">
        <f>H26*VLOOKUP(LEFT(I$8,FIND("(",I$8)-1),基本シート!$B$6:$C$29,2,FALSE)</f>
        <v>0</v>
      </c>
      <c r="J26" s="3"/>
      <c r="K26" s="3">
        <f>J26*VLOOKUP(LEFT(K$8,FIND("(",K$8)-1),基本シート!$B$6:$C$29,2,FALSE)</f>
        <v>0</v>
      </c>
      <c r="L26" s="3"/>
      <c r="M26" s="3">
        <f>L26*VLOOKUP(LEFT(M$8,FIND("(",M$8)-1),基本シート!$B$6:$C$29,2,FALSE)</f>
        <v>0</v>
      </c>
      <c r="N26" s="3"/>
      <c r="O26" s="3">
        <f>N26*VLOOKUP(LEFT(O$8,FIND("(",O$8)-1),基本シート!$B$6:$C$29,2,FALSE)</f>
        <v>0</v>
      </c>
      <c r="P26" s="3"/>
      <c r="Q26" s="3">
        <f>P26*VLOOKUP(LEFT(Q$8,FIND("(",Q$8)-1),基本シート!$B$6:$C$29,2,FALSE)</f>
        <v>0</v>
      </c>
      <c r="R26" s="3"/>
      <c r="S26" s="3">
        <f>R26*VLOOKUP(LEFT(S$8,FIND("(",S$8)-1),基本シート!$B$6:$C$29,2,FALSE)</f>
        <v>0</v>
      </c>
      <c r="T26" s="3"/>
      <c r="U26" s="3">
        <f>T26*VLOOKUP(LEFT(U$8,FIND("(",U$8)-1),基本シート!$B$6:$C$29,2,FALSE)</f>
        <v>0</v>
      </c>
      <c r="V26" s="3"/>
      <c r="W26" s="3">
        <f>V26*VLOOKUP(LEFT(W$8,FIND("(",W$8)-1),基本シート!$B$6:$C$29,2,FALSE)</f>
        <v>0</v>
      </c>
      <c r="X26" s="3"/>
      <c r="Y26" s="3">
        <f>X26*VLOOKUP(LEFT(Y$8,FIND("(",Y$8)-1),基本シート!$B$6:$C$29,2,FALSE)</f>
        <v>0</v>
      </c>
      <c r="Z26" s="3"/>
      <c r="AA26" s="3">
        <f>Z26*VLOOKUP(LEFT(AA$8,FIND("(",AA$8)-1),基本シート!$B$6:$C$29,2,FALSE)</f>
        <v>0</v>
      </c>
      <c r="AB26" s="3"/>
      <c r="AC26" s="3">
        <f>AB26*VLOOKUP(LEFT(AC$8,FIND("(",AC$8)-1),基本シート!$B$6:$C$29,2,FALSE)</f>
        <v>0</v>
      </c>
      <c r="AD26" s="3"/>
      <c r="AE26" s="3">
        <f>AD26*VLOOKUP(LEFT(AE$8,FIND("(",AE$8)-1),基本シート!$B$6:$C$29,2,FALSE)</f>
        <v>0</v>
      </c>
      <c r="AF26" s="3"/>
      <c r="AG26" s="3">
        <f>AF26*VLOOKUP(LEFT(AG$8,FIND("(",AG$8)-1),基本シート!$B$6:$C$29,2,FALSE)</f>
        <v>0</v>
      </c>
      <c r="AH26" s="3"/>
      <c r="AI26" s="3">
        <f>AH26*VLOOKUP(LEFT(AI$8,FIND("(",AI$8)-1),基本シート!$B$6:$C$29,2,FALSE)</f>
        <v>0</v>
      </c>
      <c r="AJ26" s="3"/>
      <c r="AK26" s="3">
        <f>AJ26*VLOOKUP(LEFT(AK$8,FIND("(",AK$8)-1),基本シート!$B$6:$C$29,2,FALSE)</f>
        <v>0</v>
      </c>
      <c r="AL26" s="3"/>
      <c r="AM26" s="3">
        <f>AL26*VLOOKUP(LEFT(AM$8,FIND("(",AM$8)-1),基本シート!$B$6:$C$29,2,FALSE)</f>
        <v>0</v>
      </c>
      <c r="AN26" s="3"/>
      <c r="AO26" s="3">
        <f>AN26*VLOOKUP(LEFT(AO$8,FIND("(",AO$8)-1),基本シート!$B$6:$C$29,2,FALSE)</f>
        <v>0</v>
      </c>
      <c r="AP26" s="3"/>
      <c r="AQ26" s="3">
        <f>AP26*VLOOKUP(LEFT(AQ$8,FIND("(",AQ$8)-1),基本シート!$B$6:$C$29,2,FALSE)</f>
        <v>0</v>
      </c>
      <c r="AR26" s="3"/>
      <c r="AS26" s="3">
        <f>AR26*VLOOKUP(LEFT(AS$8,FIND("(",AS$8)-1),基本シート!$B$6:$C$29,2,FALSE)</f>
        <v>0</v>
      </c>
      <c r="AT26" s="3"/>
      <c r="AU26" s="3">
        <f>AT26*VLOOKUP(LEFT(AU$8,FIND("(",AU$8)-1),基本シート!$B$6:$C$29,2,FALSE)</f>
        <v>0</v>
      </c>
      <c r="AV26" s="3"/>
      <c r="AW26" s="3">
        <f>AV26*VLOOKUP(LEFT(AW$8,FIND("(",AW$8)-1),基本シート!$B$6:$C$29,2,FALSE)</f>
        <v>0</v>
      </c>
      <c r="AX26" s="3"/>
      <c r="AY26" s="3">
        <f>AX26*VLOOKUP(LEFT(AY$8,FIND("(",AY$8)-1),基本シート!$B$6:$C$29,2,FALSE)</f>
        <v>0</v>
      </c>
      <c r="AZ26" s="3"/>
      <c r="BA26" s="3">
        <f>AZ26*VLOOKUP(LEFT(BA$8,FIND("(",BA$8)-1),基本シート!$B$6:$C$29,2,FALSE)</f>
        <v>0</v>
      </c>
      <c r="BB26" s="3"/>
      <c r="BC26" s="3">
        <f>BB26*VLOOKUP(LEFT(BC$8,FIND("(",BC$8)-1),基本シート!$B$6:$C$29,2,FALSE)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/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 t="shared" si="9"/>
        <v>日曜日</v>
      </c>
      <c r="D27" s="6"/>
      <c r="E27" s="6" t="str">
        <f t="shared" si="10"/>
        <v>〇</v>
      </c>
      <c r="F27" s="6" t="s">
        <v>88</v>
      </c>
      <c r="G27" s="6" t="s">
        <v>87</v>
      </c>
      <c r="H27" s="3"/>
      <c r="I27" s="3">
        <f>H27*VLOOKUP(LEFT(I$8,FIND("(",I$8)-1),基本シート!$B$6:$C$29,2,FALSE)</f>
        <v>0</v>
      </c>
      <c r="J27" s="3"/>
      <c r="K27" s="3">
        <f>J27*VLOOKUP(LEFT(K$8,FIND("(",K$8)-1),基本シート!$B$6:$C$29,2,FALSE)</f>
        <v>0</v>
      </c>
      <c r="L27" s="3"/>
      <c r="M27" s="3">
        <f>L27*VLOOKUP(LEFT(M$8,FIND("(",M$8)-1),基本シート!$B$6:$C$29,2,FALSE)</f>
        <v>0</v>
      </c>
      <c r="N27" s="3"/>
      <c r="O27" s="3">
        <f>N27*VLOOKUP(LEFT(O$8,FIND("(",O$8)-1),基本シート!$B$6:$C$29,2,FALSE)</f>
        <v>0</v>
      </c>
      <c r="P27" s="3"/>
      <c r="Q27" s="3">
        <f>P27*VLOOKUP(LEFT(Q$8,FIND("(",Q$8)-1),基本シート!$B$6:$C$29,2,FALSE)</f>
        <v>0</v>
      </c>
      <c r="R27" s="3"/>
      <c r="S27" s="3">
        <f>R27*VLOOKUP(LEFT(S$8,FIND("(",S$8)-1),基本シート!$B$6:$C$29,2,FALSE)</f>
        <v>0</v>
      </c>
      <c r="T27" s="3"/>
      <c r="U27" s="3">
        <f>T27*VLOOKUP(LEFT(U$8,FIND("(",U$8)-1),基本シート!$B$6:$C$29,2,FALSE)</f>
        <v>0</v>
      </c>
      <c r="V27" s="3"/>
      <c r="W27" s="3">
        <f>V27*VLOOKUP(LEFT(W$8,FIND("(",W$8)-1),基本シート!$B$6:$C$29,2,FALSE)</f>
        <v>0</v>
      </c>
      <c r="X27" s="3"/>
      <c r="Y27" s="3">
        <f>X27*VLOOKUP(LEFT(Y$8,FIND("(",Y$8)-1),基本シート!$B$6:$C$29,2,FALSE)</f>
        <v>0</v>
      </c>
      <c r="Z27" s="3"/>
      <c r="AA27" s="3">
        <f>Z27*VLOOKUP(LEFT(AA$8,FIND("(",AA$8)-1),基本シート!$B$6:$C$29,2,FALSE)</f>
        <v>0</v>
      </c>
      <c r="AB27" s="3"/>
      <c r="AC27" s="3">
        <f>AB27*VLOOKUP(LEFT(AC$8,FIND("(",AC$8)-1),基本シート!$B$6:$C$29,2,FALSE)</f>
        <v>0</v>
      </c>
      <c r="AD27" s="3"/>
      <c r="AE27" s="3">
        <f>AD27*VLOOKUP(LEFT(AE$8,FIND("(",AE$8)-1),基本シート!$B$6:$C$29,2,FALSE)</f>
        <v>0</v>
      </c>
      <c r="AF27" s="3"/>
      <c r="AG27" s="3">
        <f>AF27*VLOOKUP(LEFT(AG$8,FIND("(",AG$8)-1),基本シート!$B$6:$C$29,2,FALSE)</f>
        <v>0</v>
      </c>
      <c r="AH27" s="3"/>
      <c r="AI27" s="3">
        <f>AH27*VLOOKUP(LEFT(AI$8,FIND("(",AI$8)-1),基本シート!$B$6:$C$29,2,FALSE)</f>
        <v>0</v>
      </c>
      <c r="AJ27" s="3"/>
      <c r="AK27" s="3">
        <f>AJ27*VLOOKUP(LEFT(AK$8,FIND("(",AK$8)-1),基本シート!$B$6:$C$29,2,FALSE)</f>
        <v>0</v>
      </c>
      <c r="AL27" s="3"/>
      <c r="AM27" s="3">
        <f>AL27*VLOOKUP(LEFT(AM$8,FIND("(",AM$8)-1),基本シート!$B$6:$C$29,2,FALSE)</f>
        <v>0</v>
      </c>
      <c r="AN27" s="3"/>
      <c r="AO27" s="3">
        <f>AN27*VLOOKUP(LEFT(AO$8,FIND("(",AO$8)-1),基本シート!$B$6:$C$29,2,FALSE)</f>
        <v>0</v>
      </c>
      <c r="AP27" s="3"/>
      <c r="AQ27" s="3">
        <f>AP27*VLOOKUP(LEFT(AQ$8,FIND("(",AQ$8)-1),基本シート!$B$6:$C$29,2,FALSE)</f>
        <v>0</v>
      </c>
      <c r="AR27" s="3"/>
      <c r="AS27" s="3">
        <f>AR27*VLOOKUP(LEFT(AS$8,FIND("(",AS$8)-1),基本シート!$B$6:$C$29,2,FALSE)</f>
        <v>0</v>
      </c>
      <c r="AT27" s="3"/>
      <c r="AU27" s="3">
        <f>AT27*VLOOKUP(LEFT(AU$8,FIND("(",AU$8)-1),基本シート!$B$6:$C$29,2,FALSE)</f>
        <v>0</v>
      </c>
      <c r="AV27" s="3"/>
      <c r="AW27" s="3">
        <f>AV27*VLOOKUP(LEFT(AW$8,FIND("(",AW$8)-1),基本シート!$B$6:$C$29,2,FALSE)</f>
        <v>0</v>
      </c>
      <c r="AX27" s="3"/>
      <c r="AY27" s="3">
        <f>AX27*VLOOKUP(LEFT(AY$8,FIND("(",AY$8)-1),基本シート!$B$6:$C$29,2,FALSE)</f>
        <v>0</v>
      </c>
      <c r="AZ27" s="3"/>
      <c r="BA27" s="3">
        <f>AZ27*VLOOKUP(LEFT(BA$8,FIND("(",BA$8)-1),基本シート!$B$6:$C$29,2,FALSE)</f>
        <v>0</v>
      </c>
      <c r="BB27" s="3"/>
      <c r="BC27" s="3">
        <f>BB27*VLOOKUP(LEFT(BC$8,FIND("(",BC$8)-1),基本シート!$B$6:$C$29,2,FALSE)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/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 t="shared" si="9"/>
        <v>月曜日</v>
      </c>
      <c r="D28" s="6"/>
      <c r="E28" s="6" t="str">
        <f t="shared" si="10"/>
        <v/>
      </c>
      <c r="F28" s="6" t="s">
        <v>88</v>
      </c>
      <c r="G28" s="6" t="s">
        <v>87</v>
      </c>
      <c r="H28" s="3"/>
      <c r="I28" s="3">
        <f>H28*VLOOKUP(LEFT(I$8,FIND("(",I$8)-1),基本シート!$B$6:$C$29,2,FALSE)</f>
        <v>0</v>
      </c>
      <c r="J28" s="3"/>
      <c r="K28" s="3">
        <f>J28*VLOOKUP(LEFT(K$8,FIND("(",K$8)-1),基本シート!$B$6:$C$29,2,FALSE)</f>
        <v>0</v>
      </c>
      <c r="L28" s="3"/>
      <c r="M28" s="3">
        <f>L28*VLOOKUP(LEFT(M$8,FIND("(",M$8)-1),基本シート!$B$6:$C$29,2,FALSE)</f>
        <v>0</v>
      </c>
      <c r="N28" s="3"/>
      <c r="O28" s="3">
        <f>N28*VLOOKUP(LEFT(O$8,FIND("(",O$8)-1),基本シート!$B$6:$C$29,2,FALSE)</f>
        <v>0</v>
      </c>
      <c r="P28" s="3"/>
      <c r="Q28" s="3">
        <f>P28*VLOOKUP(LEFT(Q$8,FIND("(",Q$8)-1),基本シート!$B$6:$C$29,2,FALSE)</f>
        <v>0</v>
      </c>
      <c r="R28" s="3"/>
      <c r="S28" s="3">
        <f>R28*VLOOKUP(LEFT(S$8,FIND("(",S$8)-1),基本シート!$B$6:$C$29,2,FALSE)</f>
        <v>0</v>
      </c>
      <c r="T28" s="3"/>
      <c r="U28" s="3">
        <f>T28*VLOOKUP(LEFT(U$8,FIND("(",U$8)-1),基本シート!$B$6:$C$29,2,FALSE)</f>
        <v>0</v>
      </c>
      <c r="V28" s="3"/>
      <c r="W28" s="3">
        <f>V28*VLOOKUP(LEFT(W$8,FIND("(",W$8)-1),基本シート!$B$6:$C$29,2,FALSE)</f>
        <v>0</v>
      </c>
      <c r="X28" s="3"/>
      <c r="Y28" s="3">
        <f>X28*VLOOKUP(LEFT(Y$8,FIND("(",Y$8)-1),基本シート!$B$6:$C$29,2,FALSE)</f>
        <v>0</v>
      </c>
      <c r="Z28" s="3"/>
      <c r="AA28" s="3">
        <f>Z28*VLOOKUP(LEFT(AA$8,FIND("(",AA$8)-1),基本シート!$B$6:$C$29,2,FALSE)</f>
        <v>0</v>
      </c>
      <c r="AB28" s="3"/>
      <c r="AC28" s="3">
        <f>AB28*VLOOKUP(LEFT(AC$8,FIND("(",AC$8)-1),基本シート!$B$6:$C$29,2,FALSE)</f>
        <v>0</v>
      </c>
      <c r="AD28" s="3"/>
      <c r="AE28" s="3">
        <f>AD28*VLOOKUP(LEFT(AE$8,FIND("(",AE$8)-1),基本シート!$B$6:$C$29,2,FALSE)</f>
        <v>0</v>
      </c>
      <c r="AF28" s="3"/>
      <c r="AG28" s="3">
        <f>AF28*VLOOKUP(LEFT(AG$8,FIND("(",AG$8)-1),基本シート!$B$6:$C$29,2,FALSE)</f>
        <v>0</v>
      </c>
      <c r="AH28" s="3"/>
      <c r="AI28" s="3">
        <f>AH28*VLOOKUP(LEFT(AI$8,FIND("(",AI$8)-1),基本シート!$B$6:$C$29,2,FALSE)</f>
        <v>0</v>
      </c>
      <c r="AJ28" s="3"/>
      <c r="AK28" s="3">
        <f>AJ28*VLOOKUP(LEFT(AK$8,FIND("(",AK$8)-1),基本シート!$B$6:$C$29,2,FALSE)</f>
        <v>0</v>
      </c>
      <c r="AL28" s="3"/>
      <c r="AM28" s="3">
        <f>AL28*VLOOKUP(LEFT(AM$8,FIND("(",AM$8)-1),基本シート!$B$6:$C$29,2,FALSE)</f>
        <v>0</v>
      </c>
      <c r="AN28" s="3"/>
      <c r="AO28" s="3">
        <f>AN28*VLOOKUP(LEFT(AO$8,FIND("(",AO$8)-1),基本シート!$B$6:$C$29,2,FALSE)</f>
        <v>0</v>
      </c>
      <c r="AP28" s="3"/>
      <c r="AQ28" s="3">
        <f>AP28*VLOOKUP(LEFT(AQ$8,FIND("(",AQ$8)-1),基本シート!$B$6:$C$29,2,FALSE)</f>
        <v>0</v>
      </c>
      <c r="AR28" s="3"/>
      <c r="AS28" s="3">
        <f>AR28*VLOOKUP(LEFT(AS$8,FIND("(",AS$8)-1),基本シート!$B$6:$C$29,2,FALSE)</f>
        <v>0</v>
      </c>
      <c r="AT28" s="3"/>
      <c r="AU28" s="3">
        <f>AT28*VLOOKUP(LEFT(AU$8,FIND("(",AU$8)-1),基本シート!$B$6:$C$29,2,FALSE)</f>
        <v>0</v>
      </c>
      <c r="AV28" s="3"/>
      <c r="AW28" s="3">
        <f>AV28*VLOOKUP(LEFT(AW$8,FIND("(",AW$8)-1),基本シート!$B$6:$C$29,2,FALSE)</f>
        <v>0</v>
      </c>
      <c r="AX28" s="3"/>
      <c r="AY28" s="3">
        <f>AX28*VLOOKUP(LEFT(AY$8,FIND("(",AY$8)-1),基本シート!$B$6:$C$29,2,FALSE)</f>
        <v>0</v>
      </c>
      <c r="AZ28" s="3"/>
      <c r="BA28" s="3">
        <f>AZ28*VLOOKUP(LEFT(BA$8,FIND("(",BA$8)-1),基本シート!$B$6:$C$29,2,FALSE)</f>
        <v>0</v>
      </c>
      <c r="BB28" s="3"/>
      <c r="BC28" s="3">
        <f>BB28*VLOOKUP(LEFT(BC$8,FIND("(",BC$8)-1),基本シート!$B$6:$C$29,2,FALSE)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/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 t="shared" si="9"/>
        <v>火曜日</v>
      </c>
      <c r="D29" s="6"/>
      <c r="E29" s="6" t="str">
        <f t="shared" si="10"/>
        <v/>
      </c>
      <c r="F29" s="6" t="s">
        <v>86</v>
      </c>
      <c r="G29" s="6" t="s">
        <v>86</v>
      </c>
      <c r="H29" s="3"/>
      <c r="I29" s="3">
        <f>H29*VLOOKUP(LEFT(I$8,FIND("(",I$8)-1),基本シート!$B$6:$C$29,2,FALSE)</f>
        <v>0</v>
      </c>
      <c r="J29" s="3"/>
      <c r="K29" s="3">
        <f>J29*VLOOKUP(LEFT(K$8,FIND("(",K$8)-1),基本シート!$B$6:$C$29,2,FALSE)</f>
        <v>0</v>
      </c>
      <c r="L29" s="3"/>
      <c r="M29" s="3">
        <f>L29*VLOOKUP(LEFT(M$8,FIND("(",M$8)-1),基本シート!$B$6:$C$29,2,FALSE)</f>
        <v>0</v>
      </c>
      <c r="N29" s="3"/>
      <c r="O29" s="3">
        <f>N29*VLOOKUP(LEFT(O$8,FIND("(",O$8)-1),基本シート!$B$6:$C$29,2,FALSE)</f>
        <v>0</v>
      </c>
      <c r="P29" s="3"/>
      <c r="Q29" s="3">
        <f>P29*VLOOKUP(LEFT(Q$8,FIND("(",Q$8)-1),基本シート!$B$6:$C$29,2,FALSE)</f>
        <v>0</v>
      </c>
      <c r="R29" s="3"/>
      <c r="S29" s="3">
        <f>R29*VLOOKUP(LEFT(S$8,FIND("(",S$8)-1),基本シート!$B$6:$C$29,2,FALSE)</f>
        <v>0</v>
      </c>
      <c r="T29" s="3"/>
      <c r="U29" s="3">
        <f>T29*VLOOKUP(LEFT(U$8,FIND("(",U$8)-1),基本シート!$B$6:$C$29,2,FALSE)</f>
        <v>0</v>
      </c>
      <c r="V29" s="3"/>
      <c r="W29" s="3">
        <f>V29*VLOOKUP(LEFT(W$8,FIND("(",W$8)-1),基本シート!$B$6:$C$29,2,FALSE)</f>
        <v>0</v>
      </c>
      <c r="X29" s="3"/>
      <c r="Y29" s="3">
        <f>X29*VLOOKUP(LEFT(Y$8,FIND("(",Y$8)-1),基本シート!$B$6:$C$29,2,FALSE)</f>
        <v>0</v>
      </c>
      <c r="Z29" s="3"/>
      <c r="AA29" s="3">
        <f>Z29*VLOOKUP(LEFT(AA$8,FIND("(",AA$8)-1),基本シート!$B$6:$C$29,2,FALSE)</f>
        <v>0</v>
      </c>
      <c r="AB29" s="3"/>
      <c r="AC29" s="3">
        <f>AB29*VLOOKUP(LEFT(AC$8,FIND("(",AC$8)-1),基本シート!$B$6:$C$29,2,FALSE)</f>
        <v>0</v>
      </c>
      <c r="AD29" s="3"/>
      <c r="AE29" s="3">
        <f>AD29*VLOOKUP(LEFT(AE$8,FIND("(",AE$8)-1),基本シート!$B$6:$C$29,2,FALSE)</f>
        <v>0</v>
      </c>
      <c r="AF29" s="3"/>
      <c r="AG29" s="3">
        <f>AF29*VLOOKUP(LEFT(AG$8,FIND("(",AG$8)-1),基本シート!$B$6:$C$29,2,FALSE)</f>
        <v>0</v>
      </c>
      <c r="AH29" s="3"/>
      <c r="AI29" s="3">
        <f>AH29*VLOOKUP(LEFT(AI$8,FIND("(",AI$8)-1),基本シート!$B$6:$C$29,2,FALSE)</f>
        <v>0</v>
      </c>
      <c r="AJ29" s="3"/>
      <c r="AK29" s="3">
        <f>AJ29*VLOOKUP(LEFT(AK$8,FIND("(",AK$8)-1),基本シート!$B$6:$C$29,2,FALSE)</f>
        <v>0</v>
      </c>
      <c r="AL29" s="3"/>
      <c r="AM29" s="3">
        <f>AL29*VLOOKUP(LEFT(AM$8,FIND("(",AM$8)-1),基本シート!$B$6:$C$29,2,FALSE)</f>
        <v>0</v>
      </c>
      <c r="AN29" s="3"/>
      <c r="AO29" s="3">
        <f>AN29*VLOOKUP(LEFT(AO$8,FIND("(",AO$8)-1),基本シート!$B$6:$C$29,2,FALSE)</f>
        <v>0</v>
      </c>
      <c r="AP29" s="3"/>
      <c r="AQ29" s="3">
        <f>AP29*VLOOKUP(LEFT(AQ$8,FIND("(",AQ$8)-1),基本シート!$B$6:$C$29,2,FALSE)</f>
        <v>0</v>
      </c>
      <c r="AR29" s="3"/>
      <c r="AS29" s="3">
        <f>AR29*VLOOKUP(LEFT(AS$8,FIND("(",AS$8)-1),基本シート!$B$6:$C$29,2,FALSE)</f>
        <v>0</v>
      </c>
      <c r="AT29" s="3"/>
      <c r="AU29" s="3">
        <f>AT29*VLOOKUP(LEFT(AU$8,FIND("(",AU$8)-1),基本シート!$B$6:$C$29,2,FALSE)</f>
        <v>0</v>
      </c>
      <c r="AV29" s="3"/>
      <c r="AW29" s="3">
        <f>AV29*VLOOKUP(LEFT(AW$8,FIND("(",AW$8)-1),基本シート!$B$6:$C$29,2,FALSE)</f>
        <v>0</v>
      </c>
      <c r="AX29" s="3"/>
      <c r="AY29" s="3">
        <f>AX29*VLOOKUP(LEFT(AY$8,FIND("(",AY$8)-1),基本シート!$B$6:$C$29,2,FALSE)</f>
        <v>0</v>
      </c>
      <c r="AZ29" s="3"/>
      <c r="BA29" s="3">
        <f>AZ29*VLOOKUP(LEFT(BA$8,FIND("(",BA$8)-1),基本シート!$B$6:$C$29,2,FALSE)</f>
        <v>0</v>
      </c>
      <c r="BB29" s="3"/>
      <c r="BC29" s="3">
        <f>BB29*VLOOKUP(LEFT(BC$8,FIND("(",BC$8)-1),基本シート!$B$6:$C$29,2,FALSE)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/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 t="shared" si="9"/>
        <v>水曜日</v>
      </c>
      <c r="D30" s="6"/>
      <c r="E30" s="6" t="str">
        <f t="shared" si="10"/>
        <v/>
      </c>
      <c r="F30" s="6" t="s">
        <v>86</v>
      </c>
      <c r="G30" s="6" t="s">
        <v>86</v>
      </c>
      <c r="H30" s="3"/>
      <c r="I30" s="3">
        <f>H30*VLOOKUP(LEFT(I$8,FIND("(",I$8)-1),基本シート!$B$6:$C$29,2,FALSE)</f>
        <v>0</v>
      </c>
      <c r="J30" s="3"/>
      <c r="K30" s="3">
        <f>J30*VLOOKUP(LEFT(K$8,FIND("(",K$8)-1),基本シート!$B$6:$C$29,2,FALSE)</f>
        <v>0</v>
      </c>
      <c r="L30" s="3"/>
      <c r="M30" s="3">
        <f>L30*VLOOKUP(LEFT(M$8,FIND("(",M$8)-1),基本シート!$B$6:$C$29,2,FALSE)</f>
        <v>0</v>
      </c>
      <c r="N30" s="3"/>
      <c r="O30" s="3">
        <f>N30*VLOOKUP(LEFT(O$8,FIND("(",O$8)-1),基本シート!$B$6:$C$29,2,FALSE)</f>
        <v>0</v>
      </c>
      <c r="P30" s="3"/>
      <c r="Q30" s="3">
        <f>P30*VLOOKUP(LEFT(Q$8,FIND("(",Q$8)-1),基本シート!$B$6:$C$29,2,FALSE)</f>
        <v>0</v>
      </c>
      <c r="R30" s="3"/>
      <c r="S30" s="3">
        <f>R30*VLOOKUP(LEFT(S$8,FIND("(",S$8)-1),基本シート!$B$6:$C$29,2,FALSE)</f>
        <v>0</v>
      </c>
      <c r="T30" s="3"/>
      <c r="U30" s="3">
        <f>T30*VLOOKUP(LEFT(U$8,FIND("(",U$8)-1),基本シート!$B$6:$C$29,2,FALSE)</f>
        <v>0</v>
      </c>
      <c r="V30" s="3"/>
      <c r="W30" s="3">
        <f>V30*VLOOKUP(LEFT(W$8,FIND("(",W$8)-1),基本シート!$B$6:$C$29,2,FALSE)</f>
        <v>0</v>
      </c>
      <c r="X30" s="3"/>
      <c r="Y30" s="3">
        <f>X30*VLOOKUP(LEFT(Y$8,FIND("(",Y$8)-1),基本シート!$B$6:$C$29,2,FALSE)</f>
        <v>0</v>
      </c>
      <c r="Z30" s="3"/>
      <c r="AA30" s="3">
        <f>Z30*VLOOKUP(LEFT(AA$8,FIND("(",AA$8)-1),基本シート!$B$6:$C$29,2,FALSE)</f>
        <v>0</v>
      </c>
      <c r="AB30" s="3"/>
      <c r="AC30" s="3">
        <f>AB30*VLOOKUP(LEFT(AC$8,FIND("(",AC$8)-1),基本シート!$B$6:$C$29,2,FALSE)</f>
        <v>0</v>
      </c>
      <c r="AD30" s="3"/>
      <c r="AE30" s="3">
        <f>AD30*VLOOKUP(LEFT(AE$8,FIND("(",AE$8)-1),基本シート!$B$6:$C$29,2,FALSE)</f>
        <v>0</v>
      </c>
      <c r="AF30" s="3"/>
      <c r="AG30" s="3">
        <f>AF30*VLOOKUP(LEFT(AG$8,FIND("(",AG$8)-1),基本シート!$B$6:$C$29,2,FALSE)</f>
        <v>0</v>
      </c>
      <c r="AH30" s="3"/>
      <c r="AI30" s="3">
        <f>AH30*VLOOKUP(LEFT(AI$8,FIND("(",AI$8)-1),基本シート!$B$6:$C$29,2,FALSE)</f>
        <v>0</v>
      </c>
      <c r="AJ30" s="3"/>
      <c r="AK30" s="3">
        <f>AJ30*VLOOKUP(LEFT(AK$8,FIND("(",AK$8)-1),基本シート!$B$6:$C$29,2,FALSE)</f>
        <v>0</v>
      </c>
      <c r="AL30" s="3"/>
      <c r="AM30" s="3">
        <f>AL30*VLOOKUP(LEFT(AM$8,FIND("(",AM$8)-1),基本シート!$B$6:$C$29,2,FALSE)</f>
        <v>0</v>
      </c>
      <c r="AN30" s="3"/>
      <c r="AO30" s="3">
        <f>AN30*VLOOKUP(LEFT(AO$8,FIND("(",AO$8)-1),基本シート!$B$6:$C$29,2,FALSE)</f>
        <v>0</v>
      </c>
      <c r="AP30" s="3"/>
      <c r="AQ30" s="3">
        <f>AP30*VLOOKUP(LEFT(AQ$8,FIND("(",AQ$8)-1),基本シート!$B$6:$C$29,2,FALSE)</f>
        <v>0</v>
      </c>
      <c r="AR30" s="3"/>
      <c r="AS30" s="3">
        <f>AR30*VLOOKUP(LEFT(AS$8,FIND("(",AS$8)-1),基本シート!$B$6:$C$29,2,FALSE)</f>
        <v>0</v>
      </c>
      <c r="AT30" s="3"/>
      <c r="AU30" s="3">
        <f>AT30*VLOOKUP(LEFT(AU$8,FIND("(",AU$8)-1),基本シート!$B$6:$C$29,2,FALSE)</f>
        <v>0</v>
      </c>
      <c r="AV30" s="3"/>
      <c r="AW30" s="3">
        <f>AV30*VLOOKUP(LEFT(AW$8,FIND("(",AW$8)-1),基本シート!$B$6:$C$29,2,FALSE)</f>
        <v>0</v>
      </c>
      <c r="AX30" s="3"/>
      <c r="AY30" s="3">
        <f>AX30*VLOOKUP(LEFT(AY$8,FIND("(",AY$8)-1),基本シート!$B$6:$C$29,2,FALSE)</f>
        <v>0</v>
      </c>
      <c r="AZ30" s="3"/>
      <c r="BA30" s="3">
        <f>AZ30*VLOOKUP(LEFT(BA$8,FIND("(",BA$8)-1),基本シート!$B$6:$C$29,2,FALSE)</f>
        <v>0</v>
      </c>
      <c r="BB30" s="3"/>
      <c r="BC30" s="3">
        <f>BB30*VLOOKUP(LEFT(BC$8,FIND("(",BC$8)-1),基本シート!$B$6:$C$29,2,FALSE)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/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 t="shared" si="9"/>
        <v>木曜日</v>
      </c>
      <c r="D31" s="6" t="s">
        <v>82</v>
      </c>
      <c r="E31" s="6" t="str">
        <f t="shared" si="10"/>
        <v>〇</v>
      </c>
      <c r="F31" s="6" t="s">
        <v>88</v>
      </c>
      <c r="G31" s="6" t="s">
        <v>87</v>
      </c>
      <c r="H31" s="3"/>
      <c r="I31" s="3">
        <f>H31*VLOOKUP(LEFT(I$8,FIND("(",I$8)-1),基本シート!$B$6:$C$29,2,FALSE)</f>
        <v>0</v>
      </c>
      <c r="J31" s="3"/>
      <c r="K31" s="3">
        <f>J31*VLOOKUP(LEFT(K$8,FIND("(",K$8)-1),基本シート!$B$6:$C$29,2,FALSE)</f>
        <v>0</v>
      </c>
      <c r="L31" s="3"/>
      <c r="M31" s="3">
        <f>L31*VLOOKUP(LEFT(M$8,FIND("(",M$8)-1),基本シート!$B$6:$C$29,2,FALSE)</f>
        <v>0</v>
      </c>
      <c r="N31" s="3"/>
      <c r="O31" s="3">
        <f>N31*VLOOKUP(LEFT(O$8,FIND("(",O$8)-1),基本シート!$B$6:$C$29,2,FALSE)</f>
        <v>0</v>
      </c>
      <c r="P31" s="3"/>
      <c r="Q31" s="3">
        <f>P31*VLOOKUP(LEFT(Q$8,FIND("(",Q$8)-1),基本シート!$B$6:$C$29,2,FALSE)</f>
        <v>0</v>
      </c>
      <c r="R31" s="3"/>
      <c r="S31" s="3">
        <f>R31*VLOOKUP(LEFT(S$8,FIND("(",S$8)-1),基本シート!$B$6:$C$29,2,FALSE)</f>
        <v>0</v>
      </c>
      <c r="T31" s="3"/>
      <c r="U31" s="3">
        <f>T31*VLOOKUP(LEFT(U$8,FIND("(",U$8)-1),基本シート!$B$6:$C$29,2,FALSE)</f>
        <v>0</v>
      </c>
      <c r="V31" s="3"/>
      <c r="W31" s="3">
        <f>V31*VLOOKUP(LEFT(W$8,FIND("(",W$8)-1),基本シート!$B$6:$C$29,2,FALSE)</f>
        <v>0</v>
      </c>
      <c r="X31" s="3"/>
      <c r="Y31" s="3">
        <f>X31*VLOOKUP(LEFT(Y$8,FIND("(",Y$8)-1),基本シート!$B$6:$C$29,2,FALSE)</f>
        <v>0</v>
      </c>
      <c r="Z31" s="3"/>
      <c r="AA31" s="3">
        <f>Z31*VLOOKUP(LEFT(AA$8,FIND("(",AA$8)-1),基本シート!$B$6:$C$29,2,FALSE)</f>
        <v>0</v>
      </c>
      <c r="AB31" s="3"/>
      <c r="AC31" s="3">
        <f>AB31*VLOOKUP(LEFT(AC$8,FIND("(",AC$8)-1),基本シート!$B$6:$C$29,2,FALSE)</f>
        <v>0</v>
      </c>
      <c r="AD31" s="3"/>
      <c r="AE31" s="3">
        <f>AD31*VLOOKUP(LEFT(AE$8,FIND("(",AE$8)-1),基本シート!$B$6:$C$29,2,FALSE)</f>
        <v>0</v>
      </c>
      <c r="AF31" s="3"/>
      <c r="AG31" s="3">
        <f>AF31*VLOOKUP(LEFT(AG$8,FIND("(",AG$8)-1),基本シート!$B$6:$C$29,2,FALSE)</f>
        <v>0</v>
      </c>
      <c r="AH31" s="3"/>
      <c r="AI31" s="3">
        <f>AH31*VLOOKUP(LEFT(AI$8,FIND("(",AI$8)-1),基本シート!$B$6:$C$29,2,FALSE)</f>
        <v>0</v>
      </c>
      <c r="AJ31" s="3"/>
      <c r="AK31" s="3">
        <f>AJ31*VLOOKUP(LEFT(AK$8,FIND("(",AK$8)-1),基本シート!$B$6:$C$29,2,FALSE)</f>
        <v>0</v>
      </c>
      <c r="AL31" s="3"/>
      <c r="AM31" s="3">
        <f>AL31*VLOOKUP(LEFT(AM$8,FIND("(",AM$8)-1),基本シート!$B$6:$C$29,2,FALSE)</f>
        <v>0</v>
      </c>
      <c r="AN31" s="3"/>
      <c r="AO31" s="3">
        <f>AN31*VLOOKUP(LEFT(AO$8,FIND("(",AO$8)-1),基本シート!$B$6:$C$29,2,FALSE)</f>
        <v>0</v>
      </c>
      <c r="AP31" s="3"/>
      <c r="AQ31" s="3">
        <f>AP31*VLOOKUP(LEFT(AQ$8,FIND("(",AQ$8)-1),基本シート!$B$6:$C$29,2,FALSE)</f>
        <v>0</v>
      </c>
      <c r="AR31" s="3"/>
      <c r="AS31" s="3">
        <f>AR31*VLOOKUP(LEFT(AS$8,FIND("(",AS$8)-1),基本シート!$B$6:$C$29,2,FALSE)</f>
        <v>0</v>
      </c>
      <c r="AT31" s="3"/>
      <c r="AU31" s="3">
        <f>AT31*VLOOKUP(LEFT(AU$8,FIND("(",AU$8)-1),基本シート!$B$6:$C$29,2,FALSE)</f>
        <v>0</v>
      </c>
      <c r="AV31" s="3"/>
      <c r="AW31" s="3">
        <f>AV31*VLOOKUP(LEFT(AW$8,FIND("(",AW$8)-1),基本シート!$B$6:$C$29,2,FALSE)</f>
        <v>0</v>
      </c>
      <c r="AX31" s="3"/>
      <c r="AY31" s="3">
        <f>AX31*VLOOKUP(LEFT(AY$8,FIND("(",AY$8)-1),基本シート!$B$6:$C$29,2,FALSE)</f>
        <v>0</v>
      </c>
      <c r="AZ31" s="3"/>
      <c r="BA31" s="3">
        <f>AZ31*VLOOKUP(LEFT(BA$8,FIND("(",BA$8)-1),基本シート!$B$6:$C$29,2,FALSE)</f>
        <v>0</v>
      </c>
      <c r="BB31" s="3"/>
      <c r="BC31" s="3">
        <f>BB31*VLOOKUP(LEFT(BC$8,FIND("(",BC$8)-1),基本シート!$B$6:$C$29,2,FALSE)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/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 t="shared" si="9"/>
        <v>金曜日</v>
      </c>
      <c r="D32" s="6"/>
      <c r="E32" s="6" t="str">
        <f t="shared" si="10"/>
        <v/>
      </c>
      <c r="F32" s="6" t="s">
        <v>87</v>
      </c>
      <c r="G32" s="6" t="s">
        <v>88</v>
      </c>
      <c r="H32" s="3"/>
      <c r="I32" s="3">
        <f>H32*VLOOKUP(LEFT(I$8,FIND("(",I$8)-1),基本シート!$B$6:$C$29,2,FALSE)</f>
        <v>0</v>
      </c>
      <c r="J32" s="3"/>
      <c r="K32" s="3">
        <f>J32*VLOOKUP(LEFT(K$8,FIND("(",K$8)-1),基本シート!$B$6:$C$29,2,FALSE)</f>
        <v>0</v>
      </c>
      <c r="L32" s="3"/>
      <c r="M32" s="3">
        <f>L32*VLOOKUP(LEFT(M$8,FIND("(",M$8)-1),基本シート!$B$6:$C$29,2,FALSE)</f>
        <v>0</v>
      </c>
      <c r="N32" s="3"/>
      <c r="O32" s="3">
        <f>N32*VLOOKUP(LEFT(O$8,FIND("(",O$8)-1),基本シート!$B$6:$C$29,2,FALSE)</f>
        <v>0</v>
      </c>
      <c r="P32" s="3"/>
      <c r="Q32" s="3">
        <f>P32*VLOOKUP(LEFT(Q$8,FIND("(",Q$8)-1),基本シート!$B$6:$C$29,2,FALSE)</f>
        <v>0</v>
      </c>
      <c r="R32" s="3"/>
      <c r="S32" s="3">
        <f>R32*VLOOKUP(LEFT(S$8,FIND("(",S$8)-1),基本シート!$B$6:$C$29,2,FALSE)</f>
        <v>0</v>
      </c>
      <c r="T32" s="3"/>
      <c r="U32" s="3">
        <f>T32*VLOOKUP(LEFT(U$8,FIND("(",U$8)-1),基本シート!$B$6:$C$29,2,FALSE)</f>
        <v>0</v>
      </c>
      <c r="V32" s="3"/>
      <c r="W32" s="3">
        <f>V32*VLOOKUP(LEFT(W$8,FIND("(",W$8)-1),基本シート!$B$6:$C$29,2,FALSE)</f>
        <v>0</v>
      </c>
      <c r="X32" s="3"/>
      <c r="Y32" s="3">
        <f>X32*VLOOKUP(LEFT(Y$8,FIND("(",Y$8)-1),基本シート!$B$6:$C$29,2,FALSE)</f>
        <v>0</v>
      </c>
      <c r="Z32" s="3"/>
      <c r="AA32" s="3">
        <f>Z32*VLOOKUP(LEFT(AA$8,FIND("(",AA$8)-1),基本シート!$B$6:$C$29,2,FALSE)</f>
        <v>0</v>
      </c>
      <c r="AB32" s="3"/>
      <c r="AC32" s="3">
        <f>AB32*VLOOKUP(LEFT(AC$8,FIND("(",AC$8)-1),基本シート!$B$6:$C$29,2,FALSE)</f>
        <v>0</v>
      </c>
      <c r="AD32" s="3"/>
      <c r="AE32" s="3">
        <f>AD32*VLOOKUP(LEFT(AE$8,FIND("(",AE$8)-1),基本シート!$B$6:$C$29,2,FALSE)</f>
        <v>0</v>
      </c>
      <c r="AF32" s="3"/>
      <c r="AG32" s="3">
        <f>AF32*VLOOKUP(LEFT(AG$8,FIND("(",AG$8)-1),基本シート!$B$6:$C$29,2,FALSE)</f>
        <v>0</v>
      </c>
      <c r="AH32" s="3"/>
      <c r="AI32" s="3">
        <f>AH32*VLOOKUP(LEFT(AI$8,FIND("(",AI$8)-1),基本シート!$B$6:$C$29,2,FALSE)</f>
        <v>0</v>
      </c>
      <c r="AJ32" s="3"/>
      <c r="AK32" s="3">
        <f>AJ32*VLOOKUP(LEFT(AK$8,FIND("(",AK$8)-1),基本シート!$B$6:$C$29,2,FALSE)</f>
        <v>0</v>
      </c>
      <c r="AL32" s="3"/>
      <c r="AM32" s="3">
        <f>AL32*VLOOKUP(LEFT(AM$8,FIND("(",AM$8)-1),基本シート!$B$6:$C$29,2,FALSE)</f>
        <v>0</v>
      </c>
      <c r="AN32" s="3"/>
      <c r="AO32" s="3">
        <f>AN32*VLOOKUP(LEFT(AO$8,FIND("(",AO$8)-1),基本シート!$B$6:$C$29,2,FALSE)</f>
        <v>0</v>
      </c>
      <c r="AP32" s="3"/>
      <c r="AQ32" s="3">
        <f>AP32*VLOOKUP(LEFT(AQ$8,FIND("(",AQ$8)-1),基本シート!$B$6:$C$29,2,FALSE)</f>
        <v>0</v>
      </c>
      <c r="AR32" s="3"/>
      <c r="AS32" s="3">
        <f>AR32*VLOOKUP(LEFT(AS$8,FIND("(",AS$8)-1),基本シート!$B$6:$C$29,2,FALSE)</f>
        <v>0</v>
      </c>
      <c r="AT32" s="3"/>
      <c r="AU32" s="3">
        <f>AT32*VLOOKUP(LEFT(AU$8,FIND("(",AU$8)-1),基本シート!$B$6:$C$29,2,FALSE)</f>
        <v>0</v>
      </c>
      <c r="AV32" s="3"/>
      <c r="AW32" s="3">
        <f>AV32*VLOOKUP(LEFT(AW$8,FIND("(",AW$8)-1),基本シート!$B$6:$C$29,2,FALSE)</f>
        <v>0</v>
      </c>
      <c r="AX32" s="3"/>
      <c r="AY32" s="3">
        <f>AX32*VLOOKUP(LEFT(AY$8,FIND("(",AY$8)-1),基本シート!$B$6:$C$29,2,FALSE)</f>
        <v>0</v>
      </c>
      <c r="AZ32" s="3"/>
      <c r="BA32" s="3">
        <f>AZ32*VLOOKUP(LEFT(BA$8,FIND("(",BA$8)-1),基本シート!$B$6:$C$29,2,FALSE)</f>
        <v>0</v>
      </c>
      <c r="BB32" s="3"/>
      <c r="BC32" s="3">
        <f>BB32*VLOOKUP(LEFT(BC$8,FIND("(",BC$8)-1),基本シート!$B$6:$C$29,2,FALSE)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/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 t="shared" si="9"/>
        <v>土曜日</v>
      </c>
      <c r="D33" s="6"/>
      <c r="E33" s="6" t="str">
        <f t="shared" si="10"/>
        <v>〇</v>
      </c>
      <c r="F33" s="6" t="s">
        <v>88</v>
      </c>
      <c r="G33" s="6" t="s">
        <v>88</v>
      </c>
      <c r="H33" s="3"/>
      <c r="I33" s="3">
        <f>H33*VLOOKUP(LEFT(I$8,FIND("(",I$8)-1),基本シート!$B$6:$C$29,2,FALSE)</f>
        <v>0</v>
      </c>
      <c r="J33" s="3"/>
      <c r="K33" s="3">
        <f>J33*VLOOKUP(LEFT(K$8,FIND("(",K$8)-1),基本シート!$B$6:$C$29,2,FALSE)</f>
        <v>0</v>
      </c>
      <c r="L33" s="3"/>
      <c r="M33" s="3">
        <f>L33*VLOOKUP(LEFT(M$8,FIND("(",M$8)-1),基本シート!$B$6:$C$29,2,FALSE)</f>
        <v>0</v>
      </c>
      <c r="N33" s="3"/>
      <c r="O33" s="3">
        <f>N33*VLOOKUP(LEFT(O$8,FIND("(",O$8)-1),基本シート!$B$6:$C$29,2,FALSE)</f>
        <v>0</v>
      </c>
      <c r="P33" s="3"/>
      <c r="Q33" s="3">
        <f>P33*VLOOKUP(LEFT(Q$8,FIND("(",Q$8)-1),基本シート!$B$6:$C$29,2,FALSE)</f>
        <v>0</v>
      </c>
      <c r="R33" s="3"/>
      <c r="S33" s="3">
        <f>R33*VLOOKUP(LEFT(S$8,FIND("(",S$8)-1),基本シート!$B$6:$C$29,2,FALSE)</f>
        <v>0</v>
      </c>
      <c r="T33" s="3"/>
      <c r="U33" s="3">
        <f>T33*VLOOKUP(LEFT(U$8,FIND("(",U$8)-1),基本シート!$B$6:$C$29,2,FALSE)</f>
        <v>0</v>
      </c>
      <c r="V33" s="3"/>
      <c r="W33" s="3">
        <f>V33*VLOOKUP(LEFT(W$8,FIND("(",W$8)-1),基本シート!$B$6:$C$29,2,FALSE)</f>
        <v>0</v>
      </c>
      <c r="X33" s="3"/>
      <c r="Y33" s="3">
        <f>X33*VLOOKUP(LEFT(Y$8,FIND("(",Y$8)-1),基本シート!$B$6:$C$29,2,FALSE)</f>
        <v>0</v>
      </c>
      <c r="Z33" s="3"/>
      <c r="AA33" s="3">
        <f>Z33*VLOOKUP(LEFT(AA$8,FIND("(",AA$8)-1),基本シート!$B$6:$C$29,2,FALSE)</f>
        <v>0</v>
      </c>
      <c r="AB33" s="3"/>
      <c r="AC33" s="3">
        <f>AB33*VLOOKUP(LEFT(AC$8,FIND("(",AC$8)-1),基本シート!$B$6:$C$29,2,FALSE)</f>
        <v>0</v>
      </c>
      <c r="AD33" s="3"/>
      <c r="AE33" s="3">
        <f>AD33*VLOOKUP(LEFT(AE$8,FIND("(",AE$8)-1),基本シート!$B$6:$C$29,2,FALSE)</f>
        <v>0</v>
      </c>
      <c r="AF33" s="3"/>
      <c r="AG33" s="3">
        <f>AF33*VLOOKUP(LEFT(AG$8,FIND("(",AG$8)-1),基本シート!$B$6:$C$29,2,FALSE)</f>
        <v>0</v>
      </c>
      <c r="AH33" s="3"/>
      <c r="AI33" s="3">
        <f>AH33*VLOOKUP(LEFT(AI$8,FIND("(",AI$8)-1),基本シート!$B$6:$C$29,2,FALSE)</f>
        <v>0</v>
      </c>
      <c r="AJ33" s="3"/>
      <c r="AK33" s="3">
        <f>AJ33*VLOOKUP(LEFT(AK$8,FIND("(",AK$8)-1),基本シート!$B$6:$C$29,2,FALSE)</f>
        <v>0</v>
      </c>
      <c r="AL33" s="3"/>
      <c r="AM33" s="3">
        <f>AL33*VLOOKUP(LEFT(AM$8,FIND("(",AM$8)-1),基本シート!$B$6:$C$29,2,FALSE)</f>
        <v>0</v>
      </c>
      <c r="AN33" s="3"/>
      <c r="AO33" s="3">
        <f>AN33*VLOOKUP(LEFT(AO$8,FIND("(",AO$8)-1),基本シート!$B$6:$C$29,2,FALSE)</f>
        <v>0</v>
      </c>
      <c r="AP33" s="3"/>
      <c r="AQ33" s="3">
        <f>AP33*VLOOKUP(LEFT(AQ$8,FIND("(",AQ$8)-1),基本シート!$B$6:$C$29,2,FALSE)</f>
        <v>0</v>
      </c>
      <c r="AR33" s="3"/>
      <c r="AS33" s="3">
        <f>AR33*VLOOKUP(LEFT(AS$8,FIND("(",AS$8)-1),基本シート!$B$6:$C$29,2,FALSE)</f>
        <v>0</v>
      </c>
      <c r="AT33" s="3"/>
      <c r="AU33" s="3">
        <f>AT33*VLOOKUP(LEFT(AU$8,FIND("(",AU$8)-1),基本シート!$B$6:$C$29,2,FALSE)</f>
        <v>0</v>
      </c>
      <c r="AV33" s="3"/>
      <c r="AW33" s="3">
        <f>AV33*VLOOKUP(LEFT(AW$8,FIND("(",AW$8)-1),基本シート!$B$6:$C$29,2,FALSE)</f>
        <v>0</v>
      </c>
      <c r="AX33" s="3"/>
      <c r="AY33" s="3">
        <f>AX33*VLOOKUP(LEFT(AY$8,FIND("(",AY$8)-1),基本シート!$B$6:$C$29,2,FALSE)</f>
        <v>0</v>
      </c>
      <c r="AZ33" s="3"/>
      <c r="BA33" s="3">
        <f>AZ33*VLOOKUP(LEFT(BA$8,FIND("(",BA$8)-1),基本シート!$B$6:$C$29,2,FALSE)</f>
        <v>0</v>
      </c>
      <c r="BB33" s="3"/>
      <c r="BC33" s="3">
        <f>BB33*VLOOKUP(LEFT(BC$8,FIND("(",BC$8)-1),基本シート!$B$6:$C$29,2,FALSE)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/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 t="shared" si="9"/>
        <v>日曜日</v>
      </c>
      <c r="D34" s="6"/>
      <c r="E34" s="6" t="str">
        <f t="shared" si="10"/>
        <v>〇</v>
      </c>
      <c r="F34" s="6" t="s">
        <v>88</v>
      </c>
      <c r="G34" s="6" t="s">
        <v>87</v>
      </c>
      <c r="H34" s="3"/>
      <c r="I34" s="3">
        <f>H34*VLOOKUP(LEFT(I$8,FIND("(",I$8)-1),基本シート!$B$6:$C$29,2,FALSE)</f>
        <v>0</v>
      </c>
      <c r="J34" s="3"/>
      <c r="K34" s="3">
        <f>J34*VLOOKUP(LEFT(K$8,FIND("(",K$8)-1),基本シート!$B$6:$C$29,2,FALSE)</f>
        <v>0</v>
      </c>
      <c r="L34" s="3"/>
      <c r="M34" s="3">
        <f>L34*VLOOKUP(LEFT(M$8,FIND("(",M$8)-1),基本シート!$B$6:$C$29,2,FALSE)</f>
        <v>0</v>
      </c>
      <c r="N34" s="3"/>
      <c r="O34" s="3">
        <f>N34*VLOOKUP(LEFT(O$8,FIND("(",O$8)-1),基本シート!$B$6:$C$29,2,FALSE)</f>
        <v>0</v>
      </c>
      <c r="P34" s="3"/>
      <c r="Q34" s="3">
        <f>P34*VLOOKUP(LEFT(Q$8,FIND("(",Q$8)-1),基本シート!$B$6:$C$29,2,FALSE)</f>
        <v>0</v>
      </c>
      <c r="R34" s="3"/>
      <c r="S34" s="3">
        <f>R34*VLOOKUP(LEFT(S$8,FIND("(",S$8)-1),基本シート!$B$6:$C$29,2,FALSE)</f>
        <v>0</v>
      </c>
      <c r="T34" s="3"/>
      <c r="U34" s="3">
        <f>T34*VLOOKUP(LEFT(U$8,FIND("(",U$8)-1),基本シート!$B$6:$C$29,2,FALSE)</f>
        <v>0</v>
      </c>
      <c r="V34" s="3"/>
      <c r="W34" s="3">
        <f>V34*VLOOKUP(LEFT(W$8,FIND("(",W$8)-1),基本シート!$B$6:$C$29,2,FALSE)</f>
        <v>0</v>
      </c>
      <c r="X34" s="3"/>
      <c r="Y34" s="3">
        <f>X34*VLOOKUP(LEFT(Y$8,FIND("(",Y$8)-1),基本シート!$B$6:$C$29,2,FALSE)</f>
        <v>0</v>
      </c>
      <c r="Z34" s="3"/>
      <c r="AA34" s="3">
        <f>Z34*VLOOKUP(LEFT(AA$8,FIND("(",AA$8)-1),基本シート!$B$6:$C$29,2,FALSE)</f>
        <v>0</v>
      </c>
      <c r="AB34" s="3"/>
      <c r="AC34" s="3">
        <f>AB34*VLOOKUP(LEFT(AC$8,FIND("(",AC$8)-1),基本シート!$B$6:$C$29,2,FALSE)</f>
        <v>0</v>
      </c>
      <c r="AD34" s="3"/>
      <c r="AE34" s="3">
        <f>AD34*VLOOKUP(LEFT(AE$8,FIND("(",AE$8)-1),基本シート!$B$6:$C$29,2,FALSE)</f>
        <v>0</v>
      </c>
      <c r="AF34" s="3"/>
      <c r="AG34" s="3">
        <f>AF34*VLOOKUP(LEFT(AG$8,FIND("(",AG$8)-1),基本シート!$B$6:$C$29,2,FALSE)</f>
        <v>0</v>
      </c>
      <c r="AH34" s="3"/>
      <c r="AI34" s="3">
        <f>AH34*VLOOKUP(LEFT(AI$8,FIND("(",AI$8)-1),基本シート!$B$6:$C$29,2,FALSE)</f>
        <v>0</v>
      </c>
      <c r="AJ34" s="3"/>
      <c r="AK34" s="3">
        <f>AJ34*VLOOKUP(LEFT(AK$8,FIND("(",AK$8)-1),基本シート!$B$6:$C$29,2,FALSE)</f>
        <v>0</v>
      </c>
      <c r="AL34" s="3"/>
      <c r="AM34" s="3">
        <f>AL34*VLOOKUP(LEFT(AM$8,FIND("(",AM$8)-1),基本シート!$B$6:$C$29,2,FALSE)</f>
        <v>0</v>
      </c>
      <c r="AN34" s="3"/>
      <c r="AO34" s="3">
        <f>AN34*VLOOKUP(LEFT(AO$8,FIND("(",AO$8)-1),基本シート!$B$6:$C$29,2,FALSE)</f>
        <v>0</v>
      </c>
      <c r="AP34" s="3"/>
      <c r="AQ34" s="3">
        <f>AP34*VLOOKUP(LEFT(AQ$8,FIND("(",AQ$8)-1),基本シート!$B$6:$C$29,2,FALSE)</f>
        <v>0</v>
      </c>
      <c r="AR34" s="3"/>
      <c r="AS34" s="3">
        <f>AR34*VLOOKUP(LEFT(AS$8,FIND("(",AS$8)-1),基本シート!$B$6:$C$29,2,FALSE)</f>
        <v>0</v>
      </c>
      <c r="AT34" s="3"/>
      <c r="AU34" s="3">
        <f>AT34*VLOOKUP(LEFT(AU$8,FIND("(",AU$8)-1),基本シート!$B$6:$C$29,2,FALSE)</f>
        <v>0</v>
      </c>
      <c r="AV34" s="3"/>
      <c r="AW34" s="3">
        <f>AV34*VLOOKUP(LEFT(AW$8,FIND("(",AW$8)-1),基本シート!$B$6:$C$29,2,FALSE)</f>
        <v>0</v>
      </c>
      <c r="AX34" s="3"/>
      <c r="AY34" s="3">
        <f>AX34*VLOOKUP(LEFT(AY$8,FIND("(",AY$8)-1),基本シート!$B$6:$C$29,2,FALSE)</f>
        <v>0</v>
      </c>
      <c r="AZ34" s="3"/>
      <c r="BA34" s="3">
        <f>AZ34*VLOOKUP(LEFT(BA$8,FIND("(",BA$8)-1),基本シート!$B$6:$C$29,2,FALSE)</f>
        <v>0</v>
      </c>
      <c r="BB34" s="3"/>
      <c r="BC34" s="3">
        <f>BB34*VLOOKUP(LEFT(BC$8,FIND("(",BC$8)-1),基本シート!$B$6:$C$29,2,FALSE)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/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 t="shared" si="9"/>
        <v>月曜日</v>
      </c>
      <c r="D35" s="6"/>
      <c r="E35" s="6" t="str">
        <f t="shared" si="10"/>
        <v/>
      </c>
      <c r="F35" s="6" t="s">
        <v>87</v>
      </c>
      <c r="G35" s="6" t="s">
        <v>87</v>
      </c>
      <c r="H35" s="3"/>
      <c r="I35" s="3">
        <f>H35*VLOOKUP(LEFT(I$8,FIND("(",I$8)-1),基本シート!$B$6:$C$29,2,FALSE)</f>
        <v>0</v>
      </c>
      <c r="J35" s="3"/>
      <c r="K35" s="3">
        <f>J35*VLOOKUP(LEFT(K$8,FIND("(",K$8)-1),基本シート!$B$6:$C$29,2,FALSE)</f>
        <v>0</v>
      </c>
      <c r="L35" s="3"/>
      <c r="M35" s="3">
        <f>L35*VLOOKUP(LEFT(M$8,FIND("(",M$8)-1),基本シート!$B$6:$C$29,2,FALSE)</f>
        <v>0</v>
      </c>
      <c r="N35" s="3"/>
      <c r="O35" s="3">
        <f>N35*VLOOKUP(LEFT(O$8,FIND("(",O$8)-1),基本シート!$B$6:$C$29,2,FALSE)</f>
        <v>0</v>
      </c>
      <c r="P35" s="3"/>
      <c r="Q35" s="3">
        <f>P35*VLOOKUP(LEFT(Q$8,FIND("(",Q$8)-1),基本シート!$B$6:$C$29,2,FALSE)</f>
        <v>0</v>
      </c>
      <c r="R35" s="3"/>
      <c r="S35" s="3">
        <f>R35*VLOOKUP(LEFT(S$8,FIND("(",S$8)-1),基本シート!$B$6:$C$29,2,FALSE)</f>
        <v>0</v>
      </c>
      <c r="T35" s="3"/>
      <c r="U35" s="3">
        <f>T35*VLOOKUP(LEFT(U$8,FIND("(",U$8)-1),基本シート!$B$6:$C$29,2,FALSE)</f>
        <v>0</v>
      </c>
      <c r="V35" s="3"/>
      <c r="W35" s="3">
        <f>V35*VLOOKUP(LEFT(W$8,FIND("(",W$8)-1),基本シート!$B$6:$C$29,2,FALSE)</f>
        <v>0</v>
      </c>
      <c r="X35" s="3"/>
      <c r="Y35" s="3">
        <f>X35*VLOOKUP(LEFT(Y$8,FIND("(",Y$8)-1),基本シート!$B$6:$C$29,2,FALSE)</f>
        <v>0</v>
      </c>
      <c r="Z35" s="3"/>
      <c r="AA35" s="3">
        <f>Z35*VLOOKUP(LEFT(AA$8,FIND("(",AA$8)-1),基本シート!$B$6:$C$29,2,FALSE)</f>
        <v>0</v>
      </c>
      <c r="AB35" s="3"/>
      <c r="AC35" s="3">
        <f>AB35*VLOOKUP(LEFT(AC$8,FIND("(",AC$8)-1),基本シート!$B$6:$C$29,2,FALSE)</f>
        <v>0</v>
      </c>
      <c r="AD35" s="3"/>
      <c r="AE35" s="3">
        <f>AD35*VLOOKUP(LEFT(AE$8,FIND("(",AE$8)-1),基本シート!$B$6:$C$29,2,FALSE)</f>
        <v>0</v>
      </c>
      <c r="AF35" s="3"/>
      <c r="AG35" s="3">
        <f>AF35*VLOOKUP(LEFT(AG$8,FIND("(",AG$8)-1),基本シート!$B$6:$C$29,2,FALSE)</f>
        <v>0</v>
      </c>
      <c r="AH35" s="3"/>
      <c r="AI35" s="3">
        <f>AH35*VLOOKUP(LEFT(AI$8,FIND("(",AI$8)-1),基本シート!$B$6:$C$29,2,FALSE)</f>
        <v>0</v>
      </c>
      <c r="AJ35" s="3"/>
      <c r="AK35" s="3">
        <f>AJ35*VLOOKUP(LEFT(AK$8,FIND("(",AK$8)-1),基本シート!$B$6:$C$29,2,FALSE)</f>
        <v>0</v>
      </c>
      <c r="AL35" s="3"/>
      <c r="AM35" s="3">
        <f>AL35*VLOOKUP(LEFT(AM$8,FIND("(",AM$8)-1),基本シート!$B$6:$C$29,2,FALSE)</f>
        <v>0</v>
      </c>
      <c r="AN35" s="3"/>
      <c r="AO35" s="3">
        <f>AN35*VLOOKUP(LEFT(AO$8,FIND("(",AO$8)-1),基本シート!$B$6:$C$29,2,FALSE)</f>
        <v>0</v>
      </c>
      <c r="AP35" s="3"/>
      <c r="AQ35" s="3">
        <f>AP35*VLOOKUP(LEFT(AQ$8,FIND("(",AQ$8)-1),基本シート!$B$6:$C$29,2,FALSE)</f>
        <v>0</v>
      </c>
      <c r="AR35" s="3"/>
      <c r="AS35" s="3">
        <f>AR35*VLOOKUP(LEFT(AS$8,FIND("(",AS$8)-1),基本シート!$B$6:$C$29,2,FALSE)</f>
        <v>0</v>
      </c>
      <c r="AT35" s="3"/>
      <c r="AU35" s="3">
        <f>AT35*VLOOKUP(LEFT(AU$8,FIND("(",AU$8)-1),基本シート!$B$6:$C$29,2,FALSE)</f>
        <v>0</v>
      </c>
      <c r="AV35" s="3"/>
      <c r="AW35" s="3">
        <f>AV35*VLOOKUP(LEFT(AW$8,FIND("(",AW$8)-1),基本シート!$B$6:$C$29,2,FALSE)</f>
        <v>0</v>
      </c>
      <c r="AX35" s="3"/>
      <c r="AY35" s="3">
        <f>AX35*VLOOKUP(LEFT(AY$8,FIND("(",AY$8)-1),基本シート!$B$6:$C$29,2,FALSE)</f>
        <v>0</v>
      </c>
      <c r="AZ35" s="3"/>
      <c r="BA35" s="3">
        <f>AZ35*VLOOKUP(LEFT(BA$8,FIND("(",BA$8)-1),基本シート!$B$6:$C$29,2,FALSE)</f>
        <v>0</v>
      </c>
      <c r="BB35" s="3"/>
      <c r="BC35" s="3">
        <f>BB35*VLOOKUP(LEFT(BC$8,FIND("(",BC$8)-1),基本シート!$B$6:$C$29,2,FALSE)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/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 t="shared" si="9"/>
        <v>火曜日</v>
      </c>
      <c r="D36" s="6"/>
      <c r="E36" s="6" t="str">
        <f t="shared" si="10"/>
        <v/>
      </c>
      <c r="F36" s="6" t="s">
        <v>87</v>
      </c>
      <c r="G36" s="6" t="s">
        <v>91</v>
      </c>
      <c r="H36" s="3"/>
      <c r="I36" s="3">
        <f>H36*VLOOKUP(LEFT(I$8,FIND("(",I$8)-1),基本シート!$B$6:$C$29,2,FALSE)</f>
        <v>0</v>
      </c>
      <c r="J36" s="3"/>
      <c r="K36" s="3">
        <f>J36*VLOOKUP(LEFT(K$8,FIND("(",K$8)-1),基本シート!$B$6:$C$29,2,FALSE)</f>
        <v>0</v>
      </c>
      <c r="L36" s="3"/>
      <c r="M36" s="3">
        <f>L36*VLOOKUP(LEFT(M$8,FIND("(",M$8)-1),基本シート!$B$6:$C$29,2,FALSE)</f>
        <v>0</v>
      </c>
      <c r="N36" s="3"/>
      <c r="O36" s="3">
        <f>N36*VLOOKUP(LEFT(O$8,FIND("(",O$8)-1),基本シート!$B$6:$C$29,2,FALSE)</f>
        <v>0</v>
      </c>
      <c r="P36" s="3"/>
      <c r="Q36" s="3">
        <f>P36*VLOOKUP(LEFT(Q$8,FIND("(",Q$8)-1),基本シート!$B$6:$C$29,2,FALSE)</f>
        <v>0</v>
      </c>
      <c r="R36" s="3"/>
      <c r="S36" s="3">
        <f>R36*VLOOKUP(LEFT(S$8,FIND("(",S$8)-1),基本シート!$B$6:$C$29,2,FALSE)</f>
        <v>0</v>
      </c>
      <c r="T36" s="3"/>
      <c r="U36" s="3">
        <f>T36*VLOOKUP(LEFT(U$8,FIND("(",U$8)-1),基本シート!$B$6:$C$29,2,FALSE)</f>
        <v>0</v>
      </c>
      <c r="V36" s="3"/>
      <c r="W36" s="3">
        <f>V36*VLOOKUP(LEFT(W$8,FIND("(",W$8)-1),基本シート!$B$6:$C$29,2,FALSE)</f>
        <v>0</v>
      </c>
      <c r="X36" s="3"/>
      <c r="Y36" s="3">
        <f>X36*VLOOKUP(LEFT(Y$8,FIND("(",Y$8)-1),基本シート!$B$6:$C$29,2,FALSE)</f>
        <v>0</v>
      </c>
      <c r="Z36" s="3"/>
      <c r="AA36" s="3">
        <f>Z36*VLOOKUP(LEFT(AA$8,FIND("(",AA$8)-1),基本シート!$B$6:$C$29,2,FALSE)</f>
        <v>0</v>
      </c>
      <c r="AB36" s="3"/>
      <c r="AC36" s="3">
        <f>AB36*VLOOKUP(LEFT(AC$8,FIND("(",AC$8)-1),基本シート!$B$6:$C$29,2,FALSE)</f>
        <v>0</v>
      </c>
      <c r="AD36" s="3"/>
      <c r="AE36" s="3">
        <f>AD36*VLOOKUP(LEFT(AE$8,FIND("(",AE$8)-1),基本シート!$B$6:$C$29,2,FALSE)</f>
        <v>0</v>
      </c>
      <c r="AF36" s="3"/>
      <c r="AG36" s="3">
        <f>AF36*VLOOKUP(LEFT(AG$8,FIND("(",AG$8)-1),基本シート!$B$6:$C$29,2,FALSE)</f>
        <v>0</v>
      </c>
      <c r="AH36" s="3"/>
      <c r="AI36" s="3">
        <f>AH36*VLOOKUP(LEFT(AI$8,FIND("(",AI$8)-1),基本シート!$B$6:$C$29,2,FALSE)</f>
        <v>0</v>
      </c>
      <c r="AJ36" s="3"/>
      <c r="AK36" s="3">
        <f>AJ36*VLOOKUP(LEFT(AK$8,FIND("(",AK$8)-1),基本シート!$B$6:$C$29,2,FALSE)</f>
        <v>0</v>
      </c>
      <c r="AL36" s="3"/>
      <c r="AM36" s="3">
        <f>AL36*VLOOKUP(LEFT(AM$8,FIND("(",AM$8)-1),基本シート!$B$6:$C$29,2,FALSE)</f>
        <v>0</v>
      </c>
      <c r="AN36" s="3"/>
      <c r="AO36" s="3">
        <f>AN36*VLOOKUP(LEFT(AO$8,FIND("(",AO$8)-1),基本シート!$B$6:$C$29,2,FALSE)</f>
        <v>0</v>
      </c>
      <c r="AP36" s="3"/>
      <c r="AQ36" s="3">
        <f>AP36*VLOOKUP(LEFT(AQ$8,FIND("(",AQ$8)-1),基本シート!$B$6:$C$29,2,FALSE)</f>
        <v>0</v>
      </c>
      <c r="AR36" s="3"/>
      <c r="AS36" s="3">
        <f>AR36*VLOOKUP(LEFT(AS$8,FIND("(",AS$8)-1),基本シート!$B$6:$C$29,2,FALSE)</f>
        <v>0</v>
      </c>
      <c r="AT36" s="3"/>
      <c r="AU36" s="3">
        <f>AT36*VLOOKUP(LEFT(AU$8,FIND("(",AU$8)-1),基本シート!$B$6:$C$29,2,FALSE)</f>
        <v>0</v>
      </c>
      <c r="AV36" s="3"/>
      <c r="AW36" s="3">
        <f>AV36*VLOOKUP(LEFT(AW$8,FIND("(",AW$8)-1),基本シート!$B$6:$C$29,2,FALSE)</f>
        <v>0</v>
      </c>
      <c r="AX36" s="3"/>
      <c r="AY36" s="3">
        <f>AX36*VLOOKUP(LEFT(AY$8,FIND("(",AY$8)-1),基本シート!$B$6:$C$29,2,FALSE)</f>
        <v>0</v>
      </c>
      <c r="AZ36" s="3"/>
      <c r="BA36" s="3">
        <f>AZ36*VLOOKUP(LEFT(BA$8,FIND("(",BA$8)-1),基本シート!$B$6:$C$29,2,FALSE)</f>
        <v>0</v>
      </c>
      <c r="BB36" s="3"/>
      <c r="BC36" s="3">
        <f>BB36*VLOOKUP(LEFT(BC$8,FIND("(",BC$8)-1),基本シート!$B$6:$C$29,2,FALSE)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/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162</v>
      </c>
      <c r="C37" s="6" t="str">
        <f t="shared" si="9"/>
        <v>水曜日</v>
      </c>
      <c r="D37" s="6"/>
      <c r="E37" s="6" t="str">
        <f t="shared" si="10"/>
        <v/>
      </c>
      <c r="F37" s="6" t="s">
        <v>91</v>
      </c>
      <c r="G37" s="6" t="s">
        <v>91</v>
      </c>
      <c r="H37" s="3"/>
      <c r="I37" s="3">
        <f>H37*VLOOKUP(LEFT(I$8,FIND("(",I$8)-1),基本シート!$B$6:$C$29,2,FALSE)</f>
        <v>0</v>
      </c>
      <c r="J37" s="3"/>
      <c r="K37" s="3">
        <f>J37*VLOOKUP(LEFT(K$8,FIND("(",K$8)-1),基本シート!$B$6:$C$29,2,FALSE)</f>
        <v>0</v>
      </c>
      <c r="L37" s="3"/>
      <c r="M37" s="3">
        <f>L37*VLOOKUP(LEFT(M$8,FIND("(",M$8)-1),基本シート!$B$6:$C$29,2,FALSE)</f>
        <v>0</v>
      </c>
      <c r="N37" s="3"/>
      <c r="O37" s="3">
        <f>N37*VLOOKUP(LEFT(O$8,FIND("(",O$8)-1),基本シート!$B$6:$C$29,2,FALSE)</f>
        <v>0</v>
      </c>
      <c r="P37" s="3"/>
      <c r="Q37" s="3">
        <f>P37*VLOOKUP(LEFT(Q$8,FIND("(",Q$8)-1),基本シート!$B$6:$C$29,2,FALSE)</f>
        <v>0</v>
      </c>
      <c r="R37" s="3"/>
      <c r="S37" s="3">
        <f>R37*VLOOKUP(LEFT(S$8,FIND("(",S$8)-1),基本シート!$B$6:$C$29,2,FALSE)</f>
        <v>0</v>
      </c>
      <c r="T37" s="3"/>
      <c r="U37" s="3">
        <f>T37*VLOOKUP(LEFT(U$8,FIND("(",U$8)-1),基本シート!$B$6:$C$29,2,FALSE)</f>
        <v>0</v>
      </c>
      <c r="V37" s="3"/>
      <c r="W37" s="3">
        <f>V37*VLOOKUP(LEFT(W$8,FIND("(",W$8)-1),基本シート!$B$6:$C$29,2,FALSE)</f>
        <v>0</v>
      </c>
      <c r="X37" s="3"/>
      <c r="Y37" s="3">
        <f>X37*VLOOKUP(LEFT(Y$8,FIND("(",Y$8)-1),基本シート!$B$6:$C$29,2,FALSE)</f>
        <v>0</v>
      </c>
      <c r="Z37" s="3"/>
      <c r="AA37" s="3">
        <f>Z37*VLOOKUP(LEFT(AA$8,FIND("(",AA$8)-1),基本シート!$B$6:$C$29,2,FALSE)</f>
        <v>0</v>
      </c>
      <c r="AB37" s="3"/>
      <c r="AC37" s="3">
        <f>AB37*VLOOKUP(LEFT(AC$8,FIND("(",AC$8)-1),基本シート!$B$6:$C$29,2,FALSE)</f>
        <v>0</v>
      </c>
      <c r="AD37" s="3"/>
      <c r="AE37" s="3">
        <f>AD37*VLOOKUP(LEFT(AE$8,FIND("(",AE$8)-1),基本シート!$B$6:$C$29,2,FALSE)</f>
        <v>0</v>
      </c>
      <c r="AF37" s="3"/>
      <c r="AG37" s="3">
        <f>AF37*VLOOKUP(LEFT(AG$8,FIND("(",AG$8)-1),基本シート!$B$6:$C$29,2,FALSE)</f>
        <v>0</v>
      </c>
      <c r="AH37" s="3"/>
      <c r="AI37" s="3">
        <f>AH37*VLOOKUP(LEFT(AI$8,FIND("(",AI$8)-1),基本シート!$B$6:$C$29,2,FALSE)</f>
        <v>0</v>
      </c>
      <c r="AJ37" s="3"/>
      <c r="AK37" s="3">
        <f>AJ37*VLOOKUP(LEFT(AK$8,FIND("(",AK$8)-1),基本シート!$B$6:$C$29,2,FALSE)</f>
        <v>0</v>
      </c>
      <c r="AL37" s="3"/>
      <c r="AM37" s="3">
        <f>AL37*VLOOKUP(LEFT(AM$8,FIND("(",AM$8)-1),基本シート!$B$6:$C$29,2,FALSE)</f>
        <v>0</v>
      </c>
      <c r="AN37" s="3"/>
      <c r="AO37" s="3">
        <f>AN37*VLOOKUP(LEFT(AO$8,FIND("(",AO$8)-1),基本シート!$B$6:$C$29,2,FALSE)</f>
        <v>0</v>
      </c>
      <c r="AP37" s="3"/>
      <c r="AQ37" s="3">
        <f>AP37*VLOOKUP(LEFT(AQ$8,FIND("(",AQ$8)-1),基本シート!$B$6:$C$29,2,FALSE)</f>
        <v>0</v>
      </c>
      <c r="AR37" s="3"/>
      <c r="AS37" s="3">
        <f>AR37*VLOOKUP(LEFT(AS$8,FIND("(",AS$8)-1),基本シート!$B$6:$C$29,2,FALSE)</f>
        <v>0</v>
      </c>
      <c r="AT37" s="3"/>
      <c r="AU37" s="3">
        <f>AT37*VLOOKUP(LEFT(AU$8,FIND("(",AU$8)-1),基本シート!$B$6:$C$29,2,FALSE)</f>
        <v>0</v>
      </c>
      <c r="AV37" s="3"/>
      <c r="AW37" s="3">
        <f>AV37*VLOOKUP(LEFT(AW$8,FIND("(",AW$8)-1),基本シート!$B$6:$C$29,2,FALSE)</f>
        <v>0</v>
      </c>
      <c r="AX37" s="3"/>
      <c r="AY37" s="3">
        <f>AX37*VLOOKUP(LEFT(AY$8,FIND("(",AY$8)-1),基本シート!$B$6:$C$29,2,FALSE)</f>
        <v>0</v>
      </c>
      <c r="AZ37" s="3"/>
      <c r="BA37" s="3">
        <f>AZ37*VLOOKUP(LEFT(BA$8,FIND("(",BA$8)-1),基本シート!$B$6:$C$29,2,FALSE)</f>
        <v>0</v>
      </c>
      <c r="BB37" s="3"/>
      <c r="BC37" s="3">
        <f>BB37*VLOOKUP(LEFT(BC$8,FIND("(",BC$8)-1),基本シート!$B$6:$C$29,2,FALSE)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/>
      <c r="DZ37" s="3">
        <f t="shared" si="11"/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>
        <f t="shared" si="12"/>
        <v>0</v>
      </c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>
        <f t="shared" si="13"/>
        <v>0</v>
      </c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4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163</v>
      </c>
      <c r="C38" s="6" t="str">
        <f t="shared" si="9"/>
        <v>木曜日</v>
      </c>
      <c r="D38" s="6"/>
      <c r="E38" s="6" t="str">
        <f t="shared" si="10"/>
        <v/>
      </c>
      <c r="F38" s="6" t="s">
        <v>91</v>
      </c>
      <c r="G38" s="6" t="s">
        <v>86</v>
      </c>
      <c r="H38" s="3"/>
      <c r="I38" s="3">
        <f>H38*VLOOKUP(LEFT(I$8,FIND("(",I$8)-1),基本シート!$B$6:$C$29,2,FALSE)</f>
        <v>0</v>
      </c>
      <c r="J38" s="3"/>
      <c r="K38" s="3">
        <f>J38*VLOOKUP(LEFT(K$8,FIND("(",K$8)-1),基本シート!$B$6:$C$29,2,FALSE)</f>
        <v>0</v>
      </c>
      <c r="L38" s="3"/>
      <c r="M38" s="3">
        <f>L38*VLOOKUP(LEFT(M$8,FIND("(",M$8)-1),基本シート!$B$6:$C$29,2,FALSE)</f>
        <v>0</v>
      </c>
      <c r="N38" s="3"/>
      <c r="O38" s="3">
        <f>N38*VLOOKUP(LEFT(O$8,FIND("(",O$8)-1),基本シート!$B$6:$C$29,2,FALSE)</f>
        <v>0</v>
      </c>
      <c r="P38" s="3"/>
      <c r="Q38" s="3">
        <f>P38*VLOOKUP(LEFT(Q$8,FIND("(",Q$8)-1),基本シート!$B$6:$C$29,2,FALSE)</f>
        <v>0</v>
      </c>
      <c r="R38" s="3"/>
      <c r="S38" s="3">
        <f>R38*VLOOKUP(LEFT(S$8,FIND("(",S$8)-1),基本シート!$B$6:$C$29,2,FALSE)</f>
        <v>0</v>
      </c>
      <c r="T38" s="3"/>
      <c r="U38" s="3">
        <f>T38*VLOOKUP(LEFT(U$8,FIND("(",U$8)-1),基本シート!$B$6:$C$29,2,FALSE)</f>
        <v>0</v>
      </c>
      <c r="V38" s="3"/>
      <c r="W38" s="3">
        <f>V38*VLOOKUP(LEFT(W$8,FIND("(",W$8)-1),基本シート!$B$6:$C$29,2,FALSE)</f>
        <v>0</v>
      </c>
      <c r="X38" s="3"/>
      <c r="Y38" s="3">
        <f>X38*VLOOKUP(LEFT(Y$8,FIND("(",Y$8)-1),基本シート!$B$6:$C$29,2,FALSE)</f>
        <v>0</v>
      </c>
      <c r="Z38" s="3"/>
      <c r="AA38" s="3">
        <f>Z38*VLOOKUP(LEFT(AA$8,FIND("(",AA$8)-1),基本シート!$B$6:$C$29,2,FALSE)</f>
        <v>0</v>
      </c>
      <c r="AB38" s="3"/>
      <c r="AC38" s="3">
        <f>AB38*VLOOKUP(LEFT(AC$8,FIND("(",AC$8)-1),基本シート!$B$6:$C$29,2,FALSE)</f>
        <v>0</v>
      </c>
      <c r="AD38" s="3"/>
      <c r="AE38" s="3">
        <f>AD38*VLOOKUP(LEFT(AE$8,FIND("(",AE$8)-1),基本シート!$B$6:$C$29,2,FALSE)</f>
        <v>0</v>
      </c>
      <c r="AF38" s="3"/>
      <c r="AG38" s="3">
        <f>AF38*VLOOKUP(LEFT(AG$8,FIND("(",AG$8)-1),基本シート!$B$6:$C$29,2,FALSE)</f>
        <v>0</v>
      </c>
      <c r="AH38" s="3"/>
      <c r="AI38" s="3">
        <f>AH38*VLOOKUP(LEFT(AI$8,FIND("(",AI$8)-1),基本シート!$B$6:$C$29,2,FALSE)</f>
        <v>0</v>
      </c>
      <c r="AJ38" s="3"/>
      <c r="AK38" s="3">
        <f>AJ38*VLOOKUP(LEFT(AK$8,FIND("(",AK$8)-1),基本シート!$B$6:$C$29,2,FALSE)</f>
        <v>0</v>
      </c>
      <c r="AL38" s="3"/>
      <c r="AM38" s="3">
        <f>AL38*VLOOKUP(LEFT(AM$8,FIND("(",AM$8)-1),基本シート!$B$6:$C$29,2,FALSE)</f>
        <v>0</v>
      </c>
      <c r="AN38" s="3"/>
      <c r="AO38" s="3">
        <f>AN38*VLOOKUP(LEFT(AO$8,FIND("(",AO$8)-1),基本シート!$B$6:$C$29,2,FALSE)</f>
        <v>0</v>
      </c>
      <c r="AP38" s="3"/>
      <c r="AQ38" s="3">
        <f>AP38*VLOOKUP(LEFT(AQ$8,FIND("(",AQ$8)-1),基本シート!$B$6:$C$29,2,FALSE)</f>
        <v>0</v>
      </c>
      <c r="AR38" s="3"/>
      <c r="AS38" s="3">
        <f>AR38*VLOOKUP(LEFT(AS$8,FIND("(",AS$8)-1),基本シート!$B$6:$C$29,2,FALSE)</f>
        <v>0</v>
      </c>
      <c r="AT38" s="3"/>
      <c r="AU38" s="3">
        <f>AT38*VLOOKUP(LEFT(AU$8,FIND("(",AU$8)-1),基本シート!$B$6:$C$29,2,FALSE)</f>
        <v>0</v>
      </c>
      <c r="AV38" s="3"/>
      <c r="AW38" s="3">
        <f>AV38*VLOOKUP(LEFT(AW$8,FIND("(",AW$8)-1),基本シート!$B$6:$C$29,2,FALSE)</f>
        <v>0</v>
      </c>
      <c r="AX38" s="3"/>
      <c r="AY38" s="3">
        <f>AX38*VLOOKUP(LEFT(AY$8,FIND("(",AY$8)-1),基本シート!$B$6:$C$29,2,FALSE)</f>
        <v>0</v>
      </c>
      <c r="AZ38" s="3"/>
      <c r="BA38" s="3">
        <f>AZ38*VLOOKUP(LEFT(BA$8,FIND("(",BA$8)-1),基本シート!$B$6:$C$29,2,FALSE)</f>
        <v>0</v>
      </c>
      <c r="BB38" s="3"/>
      <c r="BC38" s="3">
        <f>BB38*VLOOKUP(LEFT(BC$8,FIND("(",BC$8)-1),基本シート!$B$6:$C$29,2,FALSE)</f>
        <v>0</v>
      </c>
      <c r="BD38" s="3">
        <f t="shared" si="7"/>
        <v>0</v>
      </c>
      <c r="BE38" s="3">
        <f t="shared" si="8"/>
        <v>0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>
        <f>CD38*基本シート!$C$3</f>
        <v>0</v>
      </c>
      <c r="CF38" s="3"/>
      <c r="CG38" s="3">
        <f>CF38*基本シート!$C$3</f>
        <v>0</v>
      </c>
      <c r="CH38" s="3"/>
      <c r="CI38" s="3">
        <f>CH38*基本シート!$C$3</f>
        <v>0</v>
      </c>
      <c r="CJ38" s="3"/>
      <c r="CK38" s="3">
        <f>CJ38*基本シート!$C$3</f>
        <v>0</v>
      </c>
      <c r="CL38" s="3"/>
      <c r="CM38" s="3">
        <f>CL38*基本シート!$C$3</f>
        <v>0</v>
      </c>
      <c r="CN38" s="3"/>
      <c r="CO38" s="3">
        <f>CN38*基本シート!$C$3</f>
        <v>0</v>
      </c>
      <c r="CP38" s="3"/>
      <c r="CQ38" s="3">
        <f>CP38*基本シート!$C$3</f>
        <v>0</v>
      </c>
      <c r="CR38" s="3"/>
      <c r="CS38" s="3">
        <f>CR38*基本シート!$C$3</f>
        <v>0</v>
      </c>
      <c r="CT38" s="3"/>
      <c r="CU38" s="3">
        <f>CT38*基本シート!$C$3</f>
        <v>0</v>
      </c>
      <c r="CV38" s="3"/>
      <c r="CW38" s="3">
        <f>CV38*基本シート!$C$3</f>
        <v>0</v>
      </c>
      <c r="CX38" s="3"/>
      <c r="CY38" s="3">
        <f>CX38*基本シート!$C$3</f>
        <v>0</v>
      </c>
      <c r="CZ38" s="3"/>
      <c r="DA38" s="3">
        <f>CZ38*基本シート!$C$3</f>
        <v>0</v>
      </c>
      <c r="DB38" s="3"/>
      <c r="DC38" s="3">
        <f>DB38*基本シート!$C$3</f>
        <v>0</v>
      </c>
      <c r="DD38" s="3"/>
      <c r="DE38" s="3">
        <f>DD38*基本シート!$C$3</f>
        <v>0</v>
      </c>
      <c r="DF38" s="3"/>
      <c r="DG38" s="3">
        <f>DF38*基本シート!$C$3</f>
        <v>0</v>
      </c>
      <c r="DH38" s="3"/>
      <c r="DI38" s="3">
        <f>DH38*基本シート!$C$3</f>
        <v>0</v>
      </c>
      <c r="DJ38" s="3"/>
      <c r="DK38" s="3">
        <f>DJ38*基本シート!$C$3</f>
        <v>0</v>
      </c>
      <c r="DL38" s="3"/>
      <c r="DM38" s="3">
        <f>DL38*基本シート!$C$3</f>
        <v>0</v>
      </c>
      <c r="DN38" s="3"/>
      <c r="DO38" s="3">
        <f>DN38*基本シート!$C$3</f>
        <v>0</v>
      </c>
      <c r="DP38" s="3"/>
      <c r="DQ38" s="3">
        <f>DP38*基本シート!$C$3</f>
        <v>0</v>
      </c>
      <c r="DR38" s="3"/>
      <c r="DS38" s="3">
        <f>DR38*基本シート!$C$3</f>
        <v>0</v>
      </c>
      <c r="DT38" s="3"/>
      <c r="DU38" s="3">
        <f>DT38*基本シート!$C$3</f>
        <v>0</v>
      </c>
      <c r="DV38" s="3"/>
      <c r="DW38" s="3">
        <f>DV38*基本シート!$C$3</f>
        <v>0</v>
      </c>
      <c r="DX38" s="3"/>
      <c r="DY38" s="3"/>
      <c r="DZ38" s="3">
        <f t="shared" si="11"/>
        <v>0</v>
      </c>
      <c r="EA38" s="3">
        <f>ROUND(DZ38*基本シート!$C$3,0)</f>
        <v>0</v>
      </c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>
        <f t="shared" si="12"/>
        <v>0</v>
      </c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>
        <f t="shared" si="13"/>
        <v>0</v>
      </c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>
        <f t="shared" si="14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dataConsolidate/>
  <phoneticPr fontId="1"/>
  <conditionalFormatting sqref="BC9 I9 K9 M9 O9 Q9 S9 U9 W9 Y9 AA9 AC9 BA9 AY9 AW9 AU9 AS9 AQ9 AO9 AM9 AK9 AI9 AG9 AE9">
    <cfRule type="top10" dxfId="94" priority="3" percent="1" rank="10"/>
  </conditionalFormatting>
  <conditionalFormatting sqref="AZ9 H9 J9 L9 N9 P9 R9 T9 V9 X9 Z9 AB9 AD9 AF9 AH9 AJ9 AL9 AN9 AP9 AR9 AT9 AV9 AX9">
    <cfRule type="top10" dxfId="93" priority="2" percent="1" rank="10"/>
  </conditionalFormatting>
  <conditionalFormatting sqref="FA9:FX9 FZ9:GW9">
    <cfRule type="top10" dxfId="92" priority="1" percent="1" rank="10"/>
  </conditionalFormatting>
  <dataValidations count="1">
    <dataValidation type="list" allowBlank="1" showInputMessage="1" showErrorMessage="1" sqref="A1" xr:uid="{95CDA845-215C-4A0C-8098-E9F2F6DA487E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0</xdr:colOff>
                    <xdr:row>0</xdr:row>
                    <xdr:rowOff>146050</xdr:rowOff>
                  </from>
                  <to>
                    <xdr:col>5</xdr:col>
                    <xdr:colOff>107950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0</xdr:colOff>
                    <xdr:row>2</xdr:row>
                    <xdr:rowOff>38100</xdr:rowOff>
                  </from>
                  <to>
                    <xdr:col>5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フィルター解除">
                <anchor moveWithCells="1" sizeWithCells="1">
                  <from>
                    <xdr:col>1</xdr:col>
                    <xdr:colOff>0</xdr:colOff>
                    <xdr:row>3</xdr:row>
                    <xdr:rowOff>228600</xdr:rowOff>
                  </from>
                  <to>
                    <xdr:col>3</xdr:col>
                    <xdr:colOff>12700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</xdr:row>
                    <xdr:rowOff>88900</xdr:rowOff>
                  </from>
                  <to>
                    <xdr:col>0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3</xdr:row>
                    <xdr:rowOff>127000</xdr:rowOff>
                  </from>
                  <to>
                    <xdr:col>0</xdr:col>
                    <xdr:colOff>495300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5</xdr:row>
                    <xdr:rowOff>133350</xdr:rowOff>
                  </from>
                  <to>
                    <xdr:col>0</xdr:col>
                    <xdr:colOff>495300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8</xdr:row>
                    <xdr:rowOff>209550</xdr:rowOff>
                  </from>
                  <to>
                    <xdr:col>0</xdr:col>
                    <xdr:colOff>495300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10</xdr:row>
                    <xdr:rowOff>203200</xdr:rowOff>
                  </from>
                  <to>
                    <xdr:col>0</xdr:col>
                    <xdr:colOff>508000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12</xdr:row>
                    <xdr:rowOff>222250</xdr:rowOff>
                  </from>
                  <to>
                    <xdr:col>0</xdr:col>
                    <xdr:colOff>508000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15</xdr:row>
                    <xdr:rowOff>19050</xdr:rowOff>
                  </from>
                  <to>
                    <xdr:col>0</xdr:col>
                    <xdr:colOff>514350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31750</xdr:rowOff>
                  </from>
                  <to>
                    <xdr:col>0</xdr:col>
                    <xdr:colOff>508000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76200</xdr:rowOff>
                  </from>
                  <to>
                    <xdr:col>0</xdr:col>
                    <xdr:colOff>508000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107950</xdr:rowOff>
                  </from>
                  <to>
                    <xdr:col>0</xdr:col>
                    <xdr:colOff>495300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107950</xdr:rowOff>
                  </from>
                  <to>
                    <xdr:col>0</xdr:col>
                    <xdr:colOff>488950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25</xdr:row>
                    <xdr:rowOff>146050</xdr:rowOff>
                  </from>
                  <to>
                    <xdr:col>0</xdr:col>
                    <xdr:colOff>488950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127000</xdr:rowOff>
                  </from>
                  <to>
                    <xdr:col>0</xdr:col>
                    <xdr:colOff>1136650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>
                <anchor moveWithCells="1">
                  <from>
                    <xdr:col>0</xdr:col>
                    <xdr:colOff>698500</xdr:colOff>
                    <xdr:row>11</xdr:row>
                    <xdr:rowOff>0</xdr:rowOff>
                  </from>
                  <to>
                    <xdr:col>0</xdr:col>
                    <xdr:colOff>1117600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127000</xdr:rowOff>
                  </from>
                  <to>
                    <xdr:col>0</xdr:col>
                    <xdr:colOff>1117600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25</xdr:row>
                    <xdr:rowOff>152400</xdr:rowOff>
                  </from>
                  <to>
                    <xdr:col>0</xdr:col>
                    <xdr:colOff>1104900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76200</xdr:rowOff>
                  </from>
                  <to>
                    <xdr:col>0</xdr:col>
                    <xdr:colOff>1174750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3</xdr:row>
                    <xdr:rowOff>88900</xdr:rowOff>
                  </from>
                  <to>
                    <xdr:col>0</xdr:col>
                    <xdr:colOff>1162050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5</xdr:row>
                    <xdr:rowOff>152400</xdr:rowOff>
                  </from>
                  <to>
                    <xdr:col>0</xdr:col>
                    <xdr:colOff>1123950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8</xdr:row>
                    <xdr:rowOff>209550</xdr:rowOff>
                  </from>
                  <to>
                    <xdr:col>0</xdr:col>
                    <xdr:colOff>1123950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11</xdr:row>
                    <xdr:rowOff>31750</xdr:rowOff>
                  </from>
                  <to>
                    <xdr:col>0</xdr:col>
                    <xdr:colOff>1117600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13</xdr:row>
                    <xdr:rowOff>19050</xdr:rowOff>
                  </from>
                  <to>
                    <xdr:col>0</xdr:col>
                    <xdr:colOff>1117600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15</xdr:row>
                    <xdr:rowOff>12700</xdr:rowOff>
                  </from>
                  <to>
                    <xdr:col>0</xdr:col>
                    <xdr:colOff>1104900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57150</xdr:rowOff>
                  </from>
                  <to>
                    <xdr:col>0</xdr:col>
                    <xdr:colOff>1123950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69850</xdr:rowOff>
                  </from>
                  <to>
                    <xdr:col>0</xdr:col>
                    <xdr:colOff>1136650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時間フィルター">
                <anchor moveWithCells="1">
                  <from>
                    <xdr:col>0</xdr:col>
                    <xdr:colOff>171450</xdr:colOff>
                    <xdr:row>27</xdr:row>
                    <xdr:rowOff>171450</xdr:rowOff>
                  </from>
                  <to>
                    <xdr:col>0</xdr:col>
                    <xdr:colOff>1047750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項目フィルター">
                <anchor moveWithCells="1">
                  <from>
                    <xdr:col>0</xdr:col>
                    <xdr:colOff>247650</xdr:colOff>
                    <xdr:row>30</xdr:row>
                    <xdr:rowOff>50800</xdr:rowOff>
                  </from>
                  <to>
                    <xdr:col>0</xdr:col>
                    <xdr:colOff>1060450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項目フィルター">
                <anchor moveWithCells="1">
                  <from>
                    <xdr:col>0</xdr:col>
                    <xdr:colOff>241300</xdr:colOff>
                    <xdr:row>32</xdr:row>
                    <xdr:rowOff>88900</xdr:rowOff>
                  </from>
                  <to>
                    <xdr:col>0</xdr:col>
                    <xdr:colOff>1047750</xdr:colOff>
                    <xdr:row>33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基本シート</vt:lpstr>
      <vt:lpstr>10月</vt:lpstr>
      <vt:lpstr>11月</vt:lpstr>
      <vt:lpstr>12月</vt:lpstr>
      <vt:lpstr>1月</vt:lpstr>
      <vt:lpstr>2月</vt:lpstr>
      <vt:lpstr>3月</vt:lpstr>
      <vt:lpstr>4月</vt:lpstr>
      <vt:lpstr>5月</vt:lpstr>
      <vt:lpstr>6月</vt:lpstr>
      <vt:lpstr>7月</vt:lpstr>
      <vt:lpstr>8月</vt:lpstr>
      <vt:lpstr>比較</vt:lpstr>
      <vt:lpstr>CSV</vt:lpstr>
      <vt:lpstr>消費分析</vt:lpstr>
      <vt:lpstr>フォーマット</vt:lpstr>
      <vt:lpstr>11月_BACK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2024-08-21T02:27:18Z</dcterms:modified>
</cp:coreProperties>
</file>